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8_{993609DC-4E76-413F-B98D-F0D05866B7BD}" xr6:coauthVersionLast="47" xr6:coauthVersionMax="47" xr10:uidLastSave="{00000000-0000-0000-0000-000000000000}"/>
  <bookViews>
    <workbookView xWindow="57480" yWindow="-120" windowWidth="38640" windowHeight="21120" tabRatio="721" firstSheet="1" activeTab="4"/>
  </bookViews>
  <sheets>
    <sheet name="Technologies and Commodities" sheetId="1" r:id="rId1"/>
    <sheet name="CostInvest" sheetId="2" r:id="rId2"/>
    <sheet name="CostFixed" sheetId="3" r:id="rId3"/>
    <sheet name="CostVariable" sheetId="4" r:id="rId4"/>
    <sheet name="Efficiency" sheetId="5" r:id="rId5"/>
    <sheet name="CapacityToActivity" sheetId="6" r:id="rId6"/>
    <sheet name="CapacityFactorAnnual" sheetId="16" r:id="rId7"/>
    <sheet name="LifetimeTech" sheetId="7" r:id="rId8"/>
    <sheet name="TechInputSplit" sheetId="8" r:id="rId9"/>
    <sheet name="Demand" sheetId="9" r:id="rId10"/>
    <sheet name="EmissionActivity" sheetId="10" r:id="rId11"/>
    <sheet name="DiscountRate" sheetId="11" r:id="rId12"/>
    <sheet name="Constraints" sheetId="12" r:id="rId13"/>
    <sheet name="Data Sources" sheetId="13" r:id="rId14"/>
    <sheet name="Conversion Factors" sheetId="14" r:id="rId15"/>
    <sheet name="Performance Curves" sheetId="15" r:id="rId1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6" i="14" l="1"/>
  <c r="E6" i="14"/>
  <c r="F6" i="14"/>
  <c r="G6" i="14"/>
  <c r="H6" i="14"/>
  <c r="J20" i="9"/>
  <c r="I6" i="14"/>
  <c r="J6" i="14"/>
  <c r="D11" i="14"/>
  <c r="E11" i="14"/>
  <c r="G9" i="9"/>
  <c r="F11" i="14"/>
  <c r="G11" i="14"/>
  <c r="H11" i="14"/>
  <c r="J9" i="9"/>
  <c r="I11" i="14"/>
  <c r="K9" i="9"/>
  <c r="J11" i="14"/>
  <c r="D16" i="14"/>
  <c r="F22" i="9"/>
  <c r="E16" i="14"/>
  <c r="F16" i="14"/>
  <c r="G16" i="14"/>
  <c r="H16" i="14"/>
  <c r="I16" i="14"/>
  <c r="J16" i="14"/>
  <c r="L22" i="9"/>
  <c r="C21" i="14"/>
  <c r="D21" i="14"/>
  <c r="E21" i="14"/>
  <c r="F21" i="14"/>
  <c r="H11" i="9"/>
  <c r="G21" i="14"/>
  <c r="H21" i="14"/>
  <c r="I21" i="14"/>
  <c r="K17" i="9"/>
  <c r="J21" i="14"/>
  <c r="L11" i="9"/>
  <c r="D24" i="14"/>
  <c r="E24" i="14"/>
  <c r="F24" i="14"/>
  <c r="G24" i="14"/>
  <c r="H24" i="14"/>
  <c r="I24" i="14"/>
  <c r="J24" i="14"/>
  <c r="D25" i="14"/>
  <c r="E25" i="14"/>
  <c r="F25" i="14"/>
  <c r="G25" i="14"/>
  <c r="H25" i="14"/>
  <c r="I25" i="14"/>
  <c r="J25" i="14"/>
  <c r="D27" i="14"/>
  <c r="E27" i="14"/>
  <c r="F27" i="14"/>
  <c r="G27" i="14"/>
  <c r="H27" i="14"/>
  <c r="I27" i="14"/>
  <c r="J27" i="14"/>
  <c r="H32" i="14"/>
  <c r="K33" i="14"/>
  <c r="E40" i="14"/>
  <c r="E41" i="14"/>
  <c r="E42" i="14"/>
  <c r="E43" i="14"/>
  <c r="E44" i="14"/>
  <c r="E45" i="14"/>
  <c r="E48" i="14"/>
  <c r="E49" i="14"/>
  <c r="E50" i="14"/>
  <c r="E51" i="14"/>
  <c r="E52" i="14"/>
  <c r="E53" i="14"/>
  <c r="C57" i="14"/>
  <c r="C58" i="14"/>
  <c r="B59" i="14"/>
  <c r="C59" i="14"/>
  <c r="D63" i="14"/>
  <c r="H37" i="9"/>
  <c r="D64" i="14"/>
  <c r="D65" i="14"/>
  <c r="F3" i="3"/>
  <c r="G3" i="3"/>
  <c r="H3" i="3"/>
  <c r="I3" i="3"/>
  <c r="J3" i="3"/>
  <c r="K3" i="3"/>
  <c r="L3" i="3"/>
  <c r="F5" i="3"/>
  <c r="G5" i="3"/>
  <c r="H5" i="3"/>
  <c r="I5" i="3"/>
  <c r="J5" i="3"/>
  <c r="K5" i="3"/>
  <c r="L5" i="3"/>
  <c r="F7" i="3"/>
  <c r="G7" i="3"/>
  <c r="H7" i="3"/>
  <c r="I7" i="3"/>
  <c r="J7" i="3"/>
  <c r="K7" i="3"/>
  <c r="L7" i="3"/>
  <c r="F9" i="3"/>
  <c r="G9" i="3"/>
  <c r="H9" i="3"/>
  <c r="I9" i="3"/>
  <c r="J9" i="3"/>
  <c r="K9" i="3"/>
  <c r="L9" i="3"/>
  <c r="F11" i="3"/>
  <c r="G11" i="3"/>
  <c r="H11" i="3"/>
  <c r="I11" i="3"/>
  <c r="J11" i="3"/>
  <c r="K11" i="3"/>
  <c r="L11" i="3"/>
  <c r="F13" i="3"/>
  <c r="G13" i="3"/>
  <c r="H13" i="3"/>
  <c r="I13" i="3"/>
  <c r="J13" i="3"/>
  <c r="K13" i="3"/>
  <c r="L13" i="3"/>
  <c r="G2" i="2"/>
  <c r="H2" i="2"/>
  <c r="I2" i="2"/>
  <c r="J2" i="2"/>
  <c r="K2" i="2"/>
  <c r="L2" i="2"/>
  <c r="G3" i="2"/>
  <c r="H3" i="2"/>
  <c r="I3" i="2"/>
  <c r="J3" i="2"/>
  <c r="K3" i="2"/>
  <c r="L3" i="2"/>
  <c r="G4" i="2"/>
  <c r="H4" i="2"/>
  <c r="I4" i="2"/>
  <c r="J4" i="2"/>
  <c r="K4" i="2"/>
  <c r="L4" i="2"/>
  <c r="G5" i="2"/>
  <c r="H5" i="2"/>
  <c r="I5" i="2"/>
  <c r="J5" i="2"/>
  <c r="K5" i="2"/>
  <c r="L5" i="2"/>
  <c r="G6" i="2"/>
  <c r="H6" i="2"/>
  <c r="I6" i="2"/>
  <c r="J6" i="2"/>
  <c r="K6" i="2"/>
  <c r="L6" i="2"/>
  <c r="G12" i="2"/>
  <c r="H12" i="2"/>
  <c r="I12" i="2"/>
  <c r="J12" i="2"/>
  <c r="K12" i="2"/>
  <c r="L12" i="2"/>
  <c r="G13" i="2"/>
  <c r="H13" i="2"/>
  <c r="I13" i="2"/>
  <c r="J13" i="2"/>
  <c r="K13" i="2"/>
  <c r="L13" i="2"/>
  <c r="G14" i="2"/>
  <c r="H14" i="2"/>
  <c r="I14" i="2"/>
  <c r="J14" i="2"/>
  <c r="K14" i="2"/>
  <c r="L14" i="2"/>
  <c r="G15" i="2"/>
  <c r="H15" i="2"/>
  <c r="I15" i="2"/>
  <c r="J15" i="2"/>
  <c r="K15" i="2"/>
  <c r="L15" i="2"/>
  <c r="G16" i="2"/>
  <c r="H16" i="2"/>
  <c r="I16" i="2"/>
  <c r="J16" i="2"/>
  <c r="K16" i="2"/>
  <c r="L16" i="2"/>
  <c r="G17" i="2"/>
  <c r="H17" i="2"/>
  <c r="I17" i="2"/>
  <c r="J17" i="2"/>
  <c r="K17" i="2"/>
  <c r="L17" i="2"/>
  <c r="G18" i="2"/>
  <c r="H18" i="2"/>
  <c r="I18" i="2"/>
  <c r="J18" i="2"/>
  <c r="K18" i="2"/>
  <c r="L18" i="2"/>
  <c r="G19" i="2"/>
  <c r="H19" i="2"/>
  <c r="I19" i="2"/>
  <c r="J19" i="2"/>
  <c r="K19" i="2"/>
  <c r="L19" i="2"/>
  <c r="G20" i="2"/>
  <c r="H20" i="2"/>
  <c r="I20" i="2"/>
  <c r="J20" i="2"/>
  <c r="K20" i="2"/>
  <c r="L20" i="2"/>
  <c r="G21" i="2"/>
  <c r="H21" i="2"/>
  <c r="I21" i="2"/>
  <c r="J21" i="2"/>
  <c r="K21" i="2"/>
  <c r="L21" i="2"/>
  <c r="F23" i="2"/>
  <c r="F24" i="2"/>
  <c r="G23" i="2"/>
  <c r="G24" i="2"/>
  <c r="H23" i="2"/>
  <c r="I23" i="2"/>
  <c r="I24" i="2"/>
  <c r="J23" i="2"/>
  <c r="K23" i="2"/>
  <c r="L23" i="2"/>
  <c r="H24" i="2"/>
  <c r="J24" i="2"/>
  <c r="K24" i="2"/>
  <c r="L24" i="2"/>
  <c r="G25" i="2"/>
  <c r="H25" i="2"/>
  <c r="I25" i="2"/>
  <c r="J25" i="2"/>
  <c r="K25" i="2"/>
  <c r="L25" i="2"/>
  <c r="G26" i="2"/>
  <c r="H26" i="2"/>
  <c r="I26" i="2"/>
  <c r="J26" i="2"/>
  <c r="K26" i="2"/>
  <c r="L26" i="2"/>
  <c r="G27" i="2"/>
  <c r="H27" i="2"/>
  <c r="I27" i="2"/>
  <c r="J27" i="2"/>
  <c r="K27" i="2"/>
  <c r="L27" i="2"/>
  <c r="G28" i="2"/>
  <c r="H28" i="2"/>
  <c r="I28" i="2"/>
  <c r="J28" i="2"/>
  <c r="K28" i="2"/>
  <c r="L28" i="2"/>
  <c r="G29" i="2"/>
  <c r="H29" i="2"/>
  <c r="I29" i="2"/>
  <c r="J29" i="2"/>
  <c r="K29" i="2"/>
  <c r="L29" i="2"/>
  <c r="G30" i="2"/>
  <c r="H30" i="2"/>
  <c r="I30" i="2"/>
  <c r="J30" i="2"/>
  <c r="K30" i="2"/>
  <c r="L30" i="2"/>
  <c r="G31" i="2"/>
  <c r="H31" i="2"/>
  <c r="I31" i="2"/>
  <c r="J31" i="2"/>
  <c r="K31" i="2"/>
  <c r="L31" i="2"/>
  <c r="G32" i="2"/>
  <c r="H32" i="2"/>
  <c r="I32" i="2"/>
  <c r="J32" i="2"/>
  <c r="K32" i="2"/>
  <c r="L32" i="2"/>
  <c r="G33" i="2"/>
  <c r="H33" i="2"/>
  <c r="I33" i="2"/>
  <c r="J33" i="2"/>
  <c r="K33" i="2"/>
  <c r="L33" i="2"/>
  <c r="G34" i="2"/>
  <c r="H34" i="2"/>
  <c r="I34" i="2"/>
  <c r="J34" i="2"/>
  <c r="K34" i="2"/>
  <c r="L34" i="2"/>
  <c r="G35" i="2"/>
  <c r="H35" i="2"/>
  <c r="I35" i="2"/>
  <c r="J35" i="2"/>
  <c r="K35" i="2"/>
  <c r="L35" i="2"/>
  <c r="G36" i="2"/>
  <c r="H36" i="2"/>
  <c r="I36" i="2"/>
  <c r="J36" i="2"/>
  <c r="K36" i="2"/>
  <c r="L36" i="2"/>
  <c r="G37" i="2"/>
  <c r="H37" i="2"/>
  <c r="I37" i="2"/>
  <c r="J37" i="2"/>
  <c r="K37" i="2"/>
  <c r="L37" i="2"/>
  <c r="G38" i="2"/>
  <c r="H38" i="2"/>
  <c r="I38" i="2"/>
  <c r="J38" i="2"/>
  <c r="K38" i="2"/>
  <c r="L38" i="2"/>
  <c r="G39" i="2"/>
  <c r="H39" i="2"/>
  <c r="I39" i="2"/>
  <c r="J39" i="2"/>
  <c r="K39" i="2"/>
  <c r="L39" i="2"/>
  <c r="G40" i="2"/>
  <c r="H40" i="2"/>
  <c r="I40" i="2"/>
  <c r="J40" i="2"/>
  <c r="K40" i="2"/>
  <c r="L40" i="2"/>
  <c r="G41" i="2"/>
  <c r="H41" i="2"/>
  <c r="I41" i="2"/>
  <c r="J41" i="2"/>
  <c r="K41" i="2"/>
  <c r="L41" i="2"/>
  <c r="G42" i="2"/>
  <c r="H42" i="2"/>
  <c r="I42" i="2"/>
  <c r="J42" i="2"/>
  <c r="K42" i="2"/>
  <c r="L42" i="2"/>
  <c r="G43" i="2"/>
  <c r="H43" i="2"/>
  <c r="I43" i="2"/>
  <c r="J43" i="2"/>
  <c r="K43" i="2"/>
  <c r="L43" i="2"/>
  <c r="G44" i="2"/>
  <c r="H44" i="2"/>
  <c r="I44" i="2"/>
  <c r="J44" i="2"/>
  <c r="K44" i="2"/>
  <c r="L44" i="2"/>
  <c r="G55" i="2"/>
  <c r="H55" i="2"/>
  <c r="I55" i="2"/>
  <c r="J55" i="2"/>
  <c r="K55" i="2"/>
  <c r="L55" i="2"/>
  <c r="G56" i="2"/>
  <c r="H56" i="2"/>
  <c r="I56" i="2"/>
  <c r="J56" i="2"/>
  <c r="K56" i="2"/>
  <c r="L56" i="2"/>
  <c r="G57" i="2"/>
  <c r="H57" i="2"/>
  <c r="I57" i="2"/>
  <c r="J57" i="2"/>
  <c r="K57" i="2"/>
  <c r="L57" i="2"/>
  <c r="G58" i="2"/>
  <c r="H58" i="2"/>
  <c r="I58" i="2"/>
  <c r="J58" i="2"/>
  <c r="K58" i="2"/>
  <c r="L58" i="2"/>
  <c r="G59" i="2"/>
  <c r="H59" i="2"/>
  <c r="I59" i="2"/>
  <c r="J59" i="2"/>
  <c r="K59" i="2"/>
  <c r="L59" i="2"/>
  <c r="G70" i="2"/>
  <c r="H70" i="2"/>
  <c r="I70" i="2"/>
  <c r="J70" i="2"/>
  <c r="K70" i="2"/>
  <c r="L70" i="2"/>
  <c r="G71" i="2"/>
  <c r="H71" i="2"/>
  <c r="I71" i="2"/>
  <c r="J71" i="2"/>
  <c r="K71" i="2"/>
  <c r="L71" i="2"/>
  <c r="G72" i="2"/>
  <c r="H72" i="2"/>
  <c r="I72" i="2"/>
  <c r="J72" i="2"/>
  <c r="K72" i="2"/>
  <c r="L72" i="2"/>
  <c r="G73" i="2"/>
  <c r="H73" i="2"/>
  <c r="I73" i="2"/>
  <c r="J73" i="2"/>
  <c r="K73" i="2"/>
  <c r="L73" i="2"/>
  <c r="G74" i="2"/>
  <c r="H74" i="2"/>
  <c r="I74" i="2"/>
  <c r="J74" i="2"/>
  <c r="K74" i="2"/>
  <c r="L74" i="2"/>
  <c r="G80" i="2"/>
  <c r="H80" i="2"/>
  <c r="I80" i="2"/>
  <c r="J80" i="2"/>
  <c r="K80" i="2"/>
  <c r="L80" i="2"/>
  <c r="G81" i="2"/>
  <c r="H81" i="2"/>
  <c r="I81" i="2"/>
  <c r="J81" i="2"/>
  <c r="K81" i="2"/>
  <c r="L81" i="2"/>
  <c r="G82" i="2"/>
  <c r="H82" i="2"/>
  <c r="I82" i="2"/>
  <c r="J82" i="2"/>
  <c r="K82" i="2"/>
  <c r="L82" i="2"/>
  <c r="G83" i="2"/>
  <c r="H83" i="2"/>
  <c r="I83" i="2"/>
  <c r="J83" i="2"/>
  <c r="K83" i="2"/>
  <c r="L83" i="2"/>
  <c r="G84" i="2"/>
  <c r="H84" i="2"/>
  <c r="I84" i="2"/>
  <c r="J84" i="2"/>
  <c r="K84" i="2"/>
  <c r="L84" i="2"/>
  <c r="F86" i="2"/>
  <c r="F87" i="2"/>
  <c r="G86" i="2"/>
  <c r="G87" i="2"/>
  <c r="H86" i="2"/>
  <c r="I86" i="2"/>
  <c r="I87" i="2"/>
  <c r="J86" i="2"/>
  <c r="K86" i="2"/>
  <c r="L86" i="2"/>
  <c r="H87" i="2"/>
  <c r="J87" i="2"/>
  <c r="K87" i="2"/>
  <c r="L87" i="2"/>
  <c r="G100" i="2"/>
  <c r="H100" i="2"/>
  <c r="I100" i="2"/>
  <c r="J100" i="2"/>
  <c r="K100" i="2"/>
  <c r="L100" i="2"/>
  <c r="G101" i="2"/>
  <c r="H101" i="2"/>
  <c r="I101" i="2"/>
  <c r="J101" i="2"/>
  <c r="K101" i="2"/>
  <c r="L101" i="2"/>
  <c r="G102" i="2"/>
  <c r="H102" i="2"/>
  <c r="I102" i="2"/>
  <c r="J102" i="2"/>
  <c r="K102" i="2"/>
  <c r="L102" i="2"/>
  <c r="G103" i="2"/>
  <c r="H103" i="2"/>
  <c r="I103" i="2"/>
  <c r="J103" i="2"/>
  <c r="K103" i="2"/>
  <c r="L103" i="2"/>
  <c r="G104" i="2"/>
  <c r="H104" i="2"/>
  <c r="I104" i="2"/>
  <c r="J104" i="2"/>
  <c r="K104" i="2"/>
  <c r="L104" i="2"/>
  <c r="G105" i="2"/>
  <c r="H105" i="2"/>
  <c r="I105" i="2"/>
  <c r="J105" i="2"/>
  <c r="K105" i="2"/>
  <c r="L105" i="2"/>
  <c r="G106" i="2"/>
  <c r="H106" i="2"/>
  <c r="I106" i="2"/>
  <c r="J106" i="2"/>
  <c r="K106" i="2"/>
  <c r="L106" i="2"/>
  <c r="G107" i="2"/>
  <c r="H107" i="2"/>
  <c r="I107" i="2"/>
  <c r="J107" i="2"/>
  <c r="K107" i="2"/>
  <c r="L107" i="2"/>
  <c r="F109" i="2"/>
  <c r="G109" i="2"/>
  <c r="H109" i="2"/>
  <c r="H110" i="2"/>
  <c r="I109" i="2"/>
  <c r="I110" i="2"/>
  <c r="J109" i="2"/>
  <c r="K109" i="2"/>
  <c r="K110" i="2"/>
  <c r="L109" i="2"/>
  <c r="F110" i="2"/>
  <c r="G110" i="2"/>
  <c r="J110" i="2"/>
  <c r="L110" i="2"/>
  <c r="F112" i="2"/>
  <c r="G112" i="2"/>
  <c r="G113" i="2"/>
  <c r="H112" i="2"/>
  <c r="I112" i="2"/>
  <c r="J112" i="2"/>
  <c r="J113" i="2"/>
  <c r="K112" i="2"/>
  <c r="K113" i="2"/>
  <c r="L112" i="2"/>
  <c r="F113" i="2"/>
  <c r="H113" i="2"/>
  <c r="I113" i="2"/>
  <c r="L113" i="2"/>
  <c r="H115" i="2"/>
  <c r="I115" i="2"/>
  <c r="J115" i="2"/>
  <c r="K115" i="2"/>
  <c r="K116" i="2"/>
  <c r="L115" i="2"/>
  <c r="H116" i="2"/>
  <c r="I116" i="2"/>
  <c r="J116" i="2"/>
  <c r="L116" i="2"/>
  <c r="F118" i="2"/>
  <c r="G118" i="2"/>
  <c r="H118" i="2"/>
  <c r="I118" i="2"/>
  <c r="J118" i="2"/>
  <c r="K118" i="2"/>
  <c r="L118" i="2"/>
  <c r="F119" i="2"/>
  <c r="G119" i="2"/>
  <c r="H119" i="2"/>
  <c r="I119" i="2"/>
  <c r="J119" i="2"/>
  <c r="K119" i="2"/>
  <c r="L119" i="2"/>
  <c r="F121" i="2"/>
  <c r="G121" i="2"/>
  <c r="G122" i="2"/>
  <c r="H121" i="2"/>
  <c r="I121" i="2"/>
  <c r="J121" i="2"/>
  <c r="K121" i="2"/>
  <c r="L121" i="2"/>
  <c r="L122" i="2"/>
  <c r="F122" i="2"/>
  <c r="H122" i="2"/>
  <c r="I122" i="2"/>
  <c r="J122" i="2"/>
  <c r="K122" i="2"/>
  <c r="F124" i="2"/>
  <c r="F125" i="2"/>
  <c r="G124" i="2"/>
  <c r="G125" i="2"/>
  <c r="H124" i="2"/>
  <c r="I124" i="2"/>
  <c r="I125" i="2"/>
  <c r="J124" i="2"/>
  <c r="K124" i="2"/>
  <c r="L124" i="2"/>
  <c r="H125" i="2"/>
  <c r="J125" i="2"/>
  <c r="K125" i="2"/>
  <c r="L125" i="2"/>
  <c r="G127" i="2"/>
  <c r="G128" i="2"/>
  <c r="H127" i="2"/>
  <c r="I127" i="2"/>
  <c r="I128" i="2"/>
  <c r="J127" i="2"/>
  <c r="J128" i="2"/>
  <c r="K127" i="2"/>
  <c r="K128" i="2"/>
  <c r="L127" i="2"/>
  <c r="L128" i="2"/>
  <c r="H128" i="2"/>
  <c r="F130" i="2"/>
  <c r="G130" i="2"/>
  <c r="H130" i="2"/>
  <c r="I130" i="2"/>
  <c r="J130" i="2"/>
  <c r="K130" i="2"/>
  <c r="L130" i="2"/>
  <c r="F132" i="2"/>
  <c r="G132" i="2"/>
  <c r="H132" i="2"/>
  <c r="I132" i="2"/>
  <c r="J132" i="2"/>
  <c r="K132" i="2"/>
  <c r="L132" i="2"/>
  <c r="F134" i="2"/>
  <c r="G134" i="2"/>
  <c r="H134" i="2"/>
  <c r="I134" i="2"/>
  <c r="J134" i="2"/>
  <c r="K134" i="2"/>
  <c r="L134" i="2"/>
  <c r="F136" i="2"/>
  <c r="G136" i="2"/>
  <c r="H136" i="2"/>
  <c r="I136" i="2"/>
  <c r="J136" i="2"/>
  <c r="K136" i="2"/>
  <c r="L136" i="2"/>
  <c r="F138" i="2"/>
  <c r="G138" i="2"/>
  <c r="H138" i="2"/>
  <c r="I138" i="2"/>
  <c r="J138" i="2"/>
  <c r="K138" i="2"/>
  <c r="L138" i="2"/>
  <c r="F140" i="2"/>
  <c r="G140" i="2"/>
  <c r="H140" i="2"/>
  <c r="I140" i="2"/>
  <c r="J140" i="2"/>
  <c r="K140" i="2"/>
  <c r="L140" i="2"/>
  <c r="G2" i="4"/>
  <c r="H2" i="4"/>
  <c r="I2" i="4"/>
  <c r="J2" i="4"/>
  <c r="K2" i="4"/>
  <c r="L2" i="4"/>
  <c r="G3" i="4"/>
  <c r="H3" i="4"/>
  <c r="I3" i="4"/>
  <c r="J3" i="4"/>
  <c r="K3" i="4"/>
  <c r="L3" i="4"/>
  <c r="G6" i="4"/>
  <c r="H6" i="4"/>
  <c r="I6" i="4"/>
  <c r="J6" i="4"/>
  <c r="K6" i="4"/>
  <c r="L6" i="4"/>
  <c r="F20" i="4"/>
  <c r="G20" i="4"/>
  <c r="G21" i="4"/>
  <c r="H20" i="4"/>
  <c r="H21" i="4"/>
  <c r="I20" i="4"/>
  <c r="J20" i="4"/>
  <c r="K20" i="4"/>
  <c r="K21" i="4"/>
  <c r="L20" i="4"/>
  <c r="F21" i="4"/>
  <c r="I21" i="4"/>
  <c r="J21" i="4"/>
  <c r="L21" i="4"/>
  <c r="F28" i="4"/>
  <c r="G28" i="4"/>
  <c r="H28" i="4"/>
  <c r="I28" i="4"/>
  <c r="I29" i="4"/>
  <c r="J28" i="4"/>
  <c r="J29" i="4"/>
  <c r="K28" i="4"/>
  <c r="L28" i="4"/>
  <c r="F29" i="4"/>
  <c r="G29" i="4"/>
  <c r="H29" i="4"/>
  <c r="K29" i="4"/>
  <c r="L29" i="4"/>
  <c r="F31" i="4"/>
  <c r="G31" i="4"/>
  <c r="G32" i="4"/>
  <c r="H31" i="4"/>
  <c r="I31" i="4"/>
  <c r="J31" i="4"/>
  <c r="K31" i="4"/>
  <c r="K32" i="4"/>
  <c r="L31" i="4"/>
  <c r="L32" i="4"/>
  <c r="F32" i="4"/>
  <c r="H32" i="4"/>
  <c r="I32" i="4"/>
  <c r="J32" i="4"/>
  <c r="H34" i="4"/>
  <c r="H35" i="4"/>
  <c r="I34" i="4"/>
  <c r="I35" i="4"/>
  <c r="J34" i="4"/>
  <c r="K34" i="4"/>
  <c r="K35" i="4"/>
  <c r="L34" i="4"/>
  <c r="J35" i="4"/>
  <c r="L35" i="4"/>
  <c r="F37" i="4"/>
  <c r="G37" i="4"/>
  <c r="G38" i="4"/>
  <c r="H37" i="4"/>
  <c r="I37" i="4"/>
  <c r="I38" i="4"/>
  <c r="J37" i="4"/>
  <c r="K37" i="4"/>
  <c r="L37" i="4"/>
  <c r="L38" i="4"/>
  <c r="F38" i="4"/>
  <c r="H38" i="4"/>
  <c r="J38" i="4"/>
  <c r="K38" i="4"/>
  <c r="F40" i="4"/>
  <c r="F41" i="4"/>
  <c r="G40" i="4"/>
  <c r="H40" i="4"/>
  <c r="I40" i="4"/>
  <c r="I41" i="4"/>
  <c r="J40" i="4"/>
  <c r="K40" i="4"/>
  <c r="K41" i="4"/>
  <c r="L40" i="4"/>
  <c r="G41" i="4"/>
  <c r="H41" i="4"/>
  <c r="J41" i="4"/>
  <c r="L41" i="4"/>
  <c r="F43" i="4"/>
  <c r="G43" i="4"/>
  <c r="G44" i="4"/>
  <c r="H43" i="4"/>
  <c r="H44" i="4"/>
  <c r="I43" i="4"/>
  <c r="J43" i="4"/>
  <c r="K43" i="4"/>
  <c r="K44" i="4"/>
  <c r="L43" i="4"/>
  <c r="F44" i="4"/>
  <c r="I44" i="4"/>
  <c r="J44" i="4"/>
  <c r="L44" i="4"/>
  <c r="G46" i="4"/>
  <c r="H46" i="4"/>
  <c r="H47" i="4"/>
  <c r="I46" i="4"/>
  <c r="J46" i="4"/>
  <c r="K46" i="4"/>
  <c r="K47" i="4"/>
  <c r="L46" i="4"/>
  <c r="L47" i="4"/>
  <c r="G47" i="4"/>
  <c r="I47" i="4"/>
  <c r="J47" i="4"/>
  <c r="F49" i="4"/>
  <c r="G49" i="4"/>
  <c r="H49" i="4"/>
  <c r="I49" i="4"/>
  <c r="J49" i="4"/>
  <c r="K49" i="4"/>
  <c r="L49" i="4"/>
  <c r="F51" i="4"/>
  <c r="G51" i="4"/>
  <c r="H51" i="4"/>
  <c r="I51" i="4"/>
  <c r="J51" i="4"/>
  <c r="K51" i="4"/>
  <c r="L51" i="4"/>
  <c r="F53" i="4"/>
  <c r="G53" i="4"/>
  <c r="H53" i="4"/>
  <c r="I53" i="4"/>
  <c r="J53" i="4"/>
  <c r="K53" i="4"/>
  <c r="L53" i="4"/>
  <c r="F55" i="4"/>
  <c r="G55" i="4"/>
  <c r="H55" i="4"/>
  <c r="I55" i="4"/>
  <c r="J55" i="4"/>
  <c r="K55" i="4"/>
  <c r="L55" i="4"/>
  <c r="F57" i="4"/>
  <c r="G57" i="4"/>
  <c r="H57" i="4"/>
  <c r="I57" i="4"/>
  <c r="J57" i="4"/>
  <c r="K57" i="4"/>
  <c r="L57" i="4"/>
  <c r="F59" i="4"/>
  <c r="F60" i="4"/>
  <c r="F61" i="4"/>
  <c r="F82" i="4"/>
  <c r="G59" i="4"/>
  <c r="H59" i="4"/>
  <c r="I59" i="4"/>
  <c r="J59" i="4"/>
  <c r="J60" i="4"/>
  <c r="J61" i="4"/>
  <c r="J82" i="4"/>
  <c r="K59" i="4"/>
  <c r="K60" i="4"/>
  <c r="K61" i="4"/>
  <c r="K82" i="4"/>
  <c r="L59" i="4"/>
  <c r="G60" i="4"/>
  <c r="G61" i="4"/>
  <c r="G82" i="4"/>
  <c r="H60" i="4"/>
  <c r="I60" i="4"/>
  <c r="I61" i="4"/>
  <c r="I82" i="4"/>
  <c r="L60" i="4"/>
  <c r="L61" i="4"/>
  <c r="L82" i="4"/>
  <c r="H61" i="4"/>
  <c r="H82" i="4"/>
  <c r="F63" i="4"/>
  <c r="G63" i="4"/>
  <c r="H63" i="4"/>
  <c r="I63" i="4"/>
  <c r="J63" i="4"/>
  <c r="K63" i="4"/>
  <c r="L63" i="4"/>
  <c r="F65" i="4"/>
  <c r="G65" i="4"/>
  <c r="H65" i="4"/>
  <c r="I65" i="4"/>
  <c r="J65" i="4"/>
  <c r="K65" i="4"/>
  <c r="L65" i="4"/>
  <c r="F67" i="4"/>
  <c r="G67" i="4"/>
  <c r="H67" i="4"/>
  <c r="I67" i="4"/>
  <c r="J67" i="4"/>
  <c r="K67" i="4"/>
  <c r="L67" i="4"/>
  <c r="F69" i="4"/>
  <c r="G69" i="4"/>
  <c r="H69" i="4"/>
  <c r="I69" i="4"/>
  <c r="J69" i="4"/>
  <c r="K69" i="4"/>
  <c r="L69" i="4"/>
  <c r="F71" i="4"/>
  <c r="G71" i="4"/>
  <c r="H71" i="4"/>
  <c r="I71" i="4"/>
  <c r="J71" i="4"/>
  <c r="K71" i="4"/>
  <c r="L71" i="4"/>
  <c r="F73" i="4"/>
  <c r="F74" i="4"/>
  <c r="F75" i="4"/>
  <c r="G73" i="4"/>
  <c r="H73" i="4"/>
  <c r="H74" i="4"/>
  <c r="H75" i="4"/>
  <c r="I73" i="4"/>
  <c r="J73" i="4"/>
  <c r="K73" i="4"/>
  <c r="K74" i="4"/>
  <c r="K75" i="4"/>
  <c r="L73" i="4"/>
  <c r="L74" i="4"/>
  <c r="L75" i="4"/>
  <c r="G74" i="4"/>
  <c r="G75" i="4"/>
  <c r="I74" i="4"/>
  <c r="J74" i="4"/>
  <c r="I75" i="4"/>
  <c r="J75" i="4"/>
  <c r="F77" i="4"/>
  <c r="G77" i="4"/>
  <c r="H77" i="4"/>
  <c r="I77" i="4"/>
  <c r="J77" i="4"/>
  <c r="K77" i="4"/>
  <c r="L77" i="4"/>
  <c r="F79" i="4"/>
  <c r="F80" i="4"/>
  <c r="F81" i="4"/>
  <c r="G79" i="4"/>
  <c r="G80" i="4"/>
  <c r="G81" i="4"/>
  <c r="H79" i="4"/>
  <c r="I79" i="4"/>
  <c r="J79" i="4"/>
  <c r="K79" i="4"/>
  <c r="L79" i="4"/>
  <c r="L80" i="4"/>
  <c r="L81" i="4"/>
  <c r="H80" i="4"/>
  <c r="H81" i="4"/>
  <c r="I80" i="4"/>
  <c r="I81" i="4"/>
  <c r="J80" i="4"/>
  <c r="K80" i="4"/>
  <c r="K81" i="4"/>
  <c r="J81" i="4"/>
  <c r="F84" i="4"/>
  <c r="F85" i="4"/>
  <c r="F86" i="4"/>
  <c r="G84" i="4"/>
  <c r="G85" i="4"/>
  <c r="G86" i="4"/>
  <c r="H84" i="4"/>
  <c r="I84" i="4"/>
  <c r="J84" i="4"/>
  <c r="J85" i="4"/>
  <c r="J86" i="4"/>
  <c r="K84" i="4"/>
  <c r="K85" i="4"/>
  <c r="K86" i="4"/>
  <c r="L84" i="4"/>
  <c r="H85" i="4"/>
  <c r="I85" i="4"/>
  <c r="I86" i="4"/>
  <c r="L85" i="4"/>
  <c r="L86" i="4"/>
  <c r="H86" i="4"/>
  <c r="F88" i="4"/>
  <c r="F89" i="4"/>
  <c r="F90" i="4"/>
  <c r="G88" i="4"/>
  <c r="H88" i="4"/>
  <c r="I88" i="4"/>
  <c r="I89" i="4"/>
  <c r="I90" i="4"/>
  <c r="J88" i="4"/>
  <c r="K88" i="4"/>
  <c r="K89" i="4"/>
  <c r="K90" i="4"/>
  <c r="L88" i="4"/>
  <c r="G89" i="4"/>
  <c r="G90" i="4"/>
  <c r="H89" i="4"/>
  <c r="H90" i="4"/>
  <c r="J89" i="4"/>
  <c r="J90" i="4"/>
  <c r="L89" i="4"/>
  <c r="L90" i="4"/>
  <c r="F2" i="9"/>
  <c r="G2" i="9"/>
  <c r="H2" i="9"/>
  <c r="I2" i="9"/>
  <c r="J2" i="9"/>
  <c r="K2" i="9"/>
  <c r="L2" i="9"/>
  <c r="F3" i="9"/>
  <c r="H3" i="9"/>
  <c r="I3" i="9"/>
  <c r="K3" i="9"/>
  <c r="L3" i="9"/>
  <c r="G4" i="9"/>
  <c r="H4" i="9"/>
  <c r="I4" i="9"/>
  <c r="J4" i="9"/>
  <c r="K4" i="9"/>
  <c r="L4" i="9"/>
  <c r="F5" i="9"/>
  <c r="F6" i="9"/>
  <c r="G5" i="9"/>
  <c r="G6" i="9"/>
  <c r="I5" i="9"/>
  <c r="J5" i="9"/>
  <c r="J6" i="9"/>
  <c r="E6" i="9"/>
  <c r="I6" i="9"/>
  <c r="E7" i="9"/>
  <c r="F7" i="9"/>
  <c r="G7" i="9"/>
  <c r="I7" i="9"/>
  <c r="J7" i="9"/>
  <c r="F8" i="9"/>
  <c r="G8" i="9"/>
  <c r="H8" i="9"/>
  <c r="I8" i="9"/>
  <c r="J8" i="9"/>
  <c r="K8" i="9"/>
  <c r="L8" i="9"/>
  <c r="F9" i="9"/>
  <c r="H9" i="9"/>
  <c r="I9" i="9"/>
  <c r="L9" i="9"/>
  <c r="G10" i="9"/>
  <c r="H10" i="9"/>
  <c r="I10" i="9"/>
  <c r="J10" i="9"/>
  <c r="K10" i="9"/>
  <c r="L10" i="9"/>
  <c r="F11" i="9"/>
  <c r="G11" i="9"/>
  <c r="G12" i="9"/>
  <c r="I11" i="9"/>
  <c r="J11" i="9"/>
  <c r="J12" i="9"/>
  <c r="K11" i="9"/>
  <c r="K12" i="9"/>
  <c r="E12" i="9"/>
  <c r="F12" i="9"/>
  <c r="I12" i="9"/>
  <c r="E13" i="9"/>
  <c r="F13" i="9"/>
  <c r="G13" i="9"/>
  <c r="I13" i="9"/>
  <c r="J13" i="9"/>
  <c r="K13" i="9"/>
  <c r="F14" i="9"/>
  <c r="G14" i="9"/>
  <c r="H14" i="9"/>
  <c r="I14" i="9"/>
  <c r="J14" i="9"/>
  <c r="K14" i="9"/>
  <c r="L14" i="9"/>
  <c r="F15" i="9"/>
  <c r="G15" i="9"/>
  <c r="H15" i="9"/>
  <c r="I15" i="9"/>
  <c r="J15" i="9"/>
  <c r="K15" i="9"/>
  <c r="L15" i="9"/>
  <c r="F16" i="9"/>
  <c r="G16" i="9"/>
  <c r="H16" i="9"/>
  <c r="I16" i="9"/>
  <c r="J16" i="9"/>
  <c r="K16" i="9"/>
  <c r="L16" i="9"/>
  <c r="F17" i="9"/>
  <c r="G17" i="9"/>
  <c r="I17" i="9"/>
  <c r="I18" i="9"/>
  <c r="J17" i="9"/>
  <c r="L17" i="9"/>
  <c r="L18" i="9"/>
  <c r="E18" i="9"/>
  <c r="F18" i="9"/>
  <c r="G18" i="9"/>
  <c r="J18" i="9"/>
  <c r="E19" i="9"/>
  <c r="F19" i="9"/>
  <c r="G19" i="9"/>
  <c r="I19" i="9"/>
  <c r="J19" i="9"/>
  <c r="L19" i="9"/>
  <c r="F20" i="9"/>
  <c r="G20" i="9"/>
  <c r="H20" i="9"/>
  <c r="I20" i="9"/>
  <c r="K20" i="9"/>
  <c r="L20" i="9"/>
  <c r="F21" i="9"/>
  <c r="H21" i="9"/>
  <c r="I21" i="9"/>
  <c r="K21" i="9"/>
  <c r="L21" i="9"/>
  <c r="G22" i="9"/>
  <c r="H22" i="9"/>
  <c r="I22" i="9"/>
  <c r="J22" i="9"/>
  <c r="K22" i="9"/>
  <c r="F23" i="9"/>
  <c r="F24" i="9"/>
  <c r="G23" i="9"/>
  <c r="I23" i="9"/>
  <c r="J23" i="9"/>
  <c r="E24" i="9"/>
  <c r="G24" i="9"/>
  <c r="I24" i="9"/>
  <c r="J24" i="9"/>
  <c r="E25" i="9"/>
  <c r="F25" i="9"/>
  <c r="G25" i="9"/>
  <c r="I25" i="9"/>
  <c r="J25" i="9"/>
  <c r="F26" i="9"/>
  <c r="G26" i="9"/>
  <c r="H26" i="9"/>
  <c r="I26" i="9"/>
  <c r="J26" i="9"/>
  <c r="K26" i="9"/>
  <c r="L26" i="9"/>
  <c r="F27" i="9"/>
  <c r="H27" i="9"/>
  <c r="I27" i="9"/>
  <c r="K27" i="9"/>
  <c r="L27" i="9"/>
  <c r="G28" i="9"/>
  <c r="H28" i="9"/>
  <c r="I28" i="9"/>
  <c r="J28" i="9"/>
  <c r="K28" i="9"/>
  <c r="L28" i="9"/>
  <c r="F29" i="9"/>
  <c r="F30" i="9"/>
  <c r="G29" i="9"/>
  <c r="G30" i="9"/>
  <c r="I29" i="9"/>
  <c r="J29" i="9"/>
  <c r="J30" i="9"/>
  <c r="E30" i="9"/>
  <c r="I30" i="9"/>
  <c r="E31" i="9"/>
  <c r="F31" i="9"/>
  <c r="G31" i="9"/>
  <c r="I31" i="9"/>
  <c r="J31" i="9"/>
  <c r="F32" i="9"/>
  <c r="G32" i="9"/>
  <c r="H32" i="9"/>
  <c r="I32" i="9"/>
  <c r="J32" i="9"/>
  <c r="K32" i="9"/>
  <c r="L32" i="9"/>
  <c r="F33" i="9"/>
  <c r="H33" i="9"/>
  <c r="I33" i="9"/>
  <c r="L33" i="9"/>
  <c r="G34" i="9"/>
  <c r="H34" i="9"/>
  <c r="I34" i="9"/>
  <c r="J34" i="9"/>
  <c r="K34" i="9"/>
  <c r="L34" i="9"/>
  <c r="F35" i="9"/>
  <c r="G35" i="9"/>
  <c r="H35" i="9"/>
  <c r="I35" i="9"/>
  <c r="J35" i="9"/>
  <c r="K35" i="9"/>
  <c r="F36" i="9"/>
  <c r="G36" i="9"/>
  <c r="G37" i="9"/>
  <c r="H36" i="9"/>
  <c r="I36" i="9"/>
  <c r="J36" i="9"/>
  <c r="K36" i="9"/>
  <c r="L36" i="9"/>
  <c r="F37" i="9"/>
  <c r="I37" i="9"/>
  <c r="J37" i="9"/>
  <c r="L37" i="9"/>
  <c r="F38" i="9"/>
  <c r="H38" i="9"/>
  <c r="H39" i="9"/>
  <c r="I38" i="9"/>
  <c r="K38" i="9"/>
  <c r="L38" i="9"/>
  <c r="K39" i="9"/>
  <c r="F40" i="9"/>
  <c r="F41" i="9"/>
  <c r="G40" i="9"/>
  <c r="H40" i="9"/>
  <c r="I40" i="9"/>
  <c r="I41" i="9"/>
  <c r="J40" i="9"/>
  <c r="K40" i="9"/>
  <c r="L40" i="9"/>
  <c r="H41" i="9"/>
  <c r="K41" i="9"/>
  <c r="L41" i="9"/>
  <c r="F42" i="9"/>
  <c r="F43" i="9"/>
  <c r="G42" i="9"/>
  <c r="G43" i="9"/>
  <c r="I42" i="9"/>
  <c r="J42" i="9"/>
  <c r="J43" i="9"/>
  <c r="E43" i="9"/>
  <c r="I43" i="9"/>
  <c r="F44" i="9"/>
  <c r="F45" i="9"/>
  <c r="G44" i="9"/>
  <c r="G45" i="9"/>
  <c r="H44" i="9"/>
  <c r="H45" i="9"/>
  <c r="I44" i="9"/>
  <c r="K44" i="9"/>
  <c r="K45" i="9"/>
  <c r="L44" i="9"/>
  <c r="E45" i="9"/>
  <c r="I45" i="9"/>
  <c r="L45" i="9"/>
  <c r="F46" i="9"/>
  <c r="F47" i="9"/>
  <c r="H46" i="9"/>
  <c r="H47" i="9"/>
  <c r="I46" i="9"/>
  <c r="I47" i="9"/>
  <c r="L46" i="9"/>
  <c r="L47" i="9"/>
  <c r="E47" i="9"/>
  <c r="G48" i="9"/>
  <c r="G49" i="9"/>
  <c r="H48" i="9"/>
  <c r="I48" i="9"/>
  <c r="I49" i="9"/>
  <c r="J48" i="9"/>
  <c r="J49" i="9"/>
  <c r="K48" i="9"/>
  <c r="E49" i="9"/>
  <c r="H49" i="9"/>
  <c r="K49" i="9"/>
  <c r="F50" i="9"/>
  <c r="G50" i="9"/>
  <c r="G51" i="9"/>
  <c r="I50" i="9"/>
  <c r="I51" i="9"/>
  <c r="J50" i="9"/>
  <c r="J51" i="9"/>
  <c r="K50" i="9"/>
  <c r="K51" i="9"/>
  <c r="E51" i="9"/>
  <c r="F51" i="9"/>
  <c r="F52" i="9"/>
  <c r="F53" i="9"/>
  <c r="G52" i="9"/>
  <c r="H52" i="9"/>
  <c r="H53" i="9"/>
  <c r="I52" i="9"/>
  <c r="I53" i="9"/>
  <c r="J52" i="9"/>
  <c r="K52" i="9"/>
  <c r="K53" i="9"/>
  <c r="L52" i="9"/>
  <c r="L53" i="9"/>
  <c r="E53" i="9"/>
  <c r="G53" i="9"/>
  <c r="J53" i="9"/>
  <c r="F54" i="9"/>
  <c r="F55" i="9"/>
  <c r="G54" i="9"/>
  <c r="G55" i="9"/>
  <c r="H54" i="9"/>
  <c r="I54" i="9"/>
  <c r="I55" i="9"/>
  <c r="J54" i="9"/>
  <c r="J55" i="9"/>
  <c r="K54" i="9"/>
  <c r="L54" i="9"/>
  <c r="L55" i="9"/>
  <c r="E55" i="9"/>
  <c r="H55" i="9"/>
  <c r="K55" i="9"/>
  <c r="G56" i="9"/>
  <c r="G57" i="9"/>
  <c r="H56" i="9"/>
  <c r="H57" i="9"/>
  <c r="I56" i="9"/>
  <c r="J56" i="9"/>
  <c r="J57" i="9"/>
  <c r="K56" i="9"/>
  <c r="K57" i="9"/>
  <c r="L56" i="9"/>
  <c r="E57" i="9"/>
  <c r="I57" i="9"/>
  <c r="L57" i="9"/>
  <c r="F58" i="9"/>
  <c r="G58" i="9"/>
  <c r="I58" i="9"/>
  <c r="I59" i="9"/>
  <c r="J58" i="9"/>
  <c r="L58" i="9"/>
  <c r="L59" i="9"/>
  <c r="E59" i="9"/>
  <c r="F59" i="9"/>
  <c r="G59" i="9"/>
  <c r="J59" i="9"/>
  <c r="F60" i="9"/>
  <c r="G60" i="9"/>
  <c r="H60" i="9"/>
  <c r="I60" i="9"/>
  <c r="J60" i="9"/>
  <c r="K60" i="9"/>
  <c r="L60" i="9"/>
  <c r="F61" i="9"/>
  <c r="H61" i="9"/>
  <c r="I61" i="9"/>
  <c r="L61" i="9"/>
  <c r="G62" i="9"/>
  <c r="H62" i="9"/>
  <c r="I62" i="9"/>
  <c r="J62" i="9"/>
  <c r="K62" i="9"/>
  <c r="L62" i="9"/>
  <c r="F63" i="9"/>
  <c r="G63" i="9"/>
  <c r="G64" i="9"/>
  <c r="I63" i="9"/>
  <c r="I64" i="9"/>
  <c r="J63" i="9"/>
  <c r="J64" i="9"/>
  <c r="K63" i="9"/>
  <c r="K65" i="9"/>
  <c r="E64" i="9"/>
  <c r="F64" i="9"/>
  <c r="E65" i="9"/>
  <c r="F65" i="9"/>
  <c r="G65" i="9"/>
  <c r="I65" i="9"/>
  <c r="J65" i="9"/>
  <c r="L4" i="5"/>
  <c r="J5" i="5"/>
  <c r="M5" i="5"/>
  <c r="H6" i="5"/>
  <c r="J6" i="5"/>
  <c r="J7" i="5"/>
  <c r="H8" i="5"/>
  <c r="L8" i="5"/>
  <c r="L10" i="5"/>
  <c r="J11" i="5"/>
  <c r="L11" i="5"/>
  <c r="L12" i="5"/>
  <c r="J13" i="5"/>
  <c r="M13" i="5"/>
  <c r="G15" i="5"/>
  <c r="H15" i="5"/>
  <c r="I15" i="5"/>
  <c r="J15" i="5"/>
  <c r="K15" i="5"/>
  <c r="L15" i="5"/>
  <c r="M15" i="5"/>
  <c r="I18" i="5"/>
  <c r="M18" i="5"/>
  <c r="J19" i="5"/>
  <c r="M19" i="5"/>
  <c r="M20" i="5"/>
  <c r="K21" i="5"/>
  <c r="H22" i="5"/>
  <c r="I22" i="5"/>
  <c r="K23" i="5"/>
  <c r="M26" i="5"/>
  <c r="J27" i="5"/>
  <c r="K27" i="5"/>
  <c r="M30" i="5"/>
  <c r="K31" i="5"/>
  <c r="H32" i="5"/>
  <c r="I32" i="5"/>
  <c r="K32" i="5"/>
  <c r="I34" i="5"/>
  <c r="L34" i="5"/>
  <c r="M34" i="5"/>
  <c r="M38" i="5"/>
  <c r="J39" i="5"/>
  <c r="K39" i="5"/>
  <c r="M39" i="5"/>
  <c r="M40" i="5"/>
  <c r="K41" i="5"/>
  <c r="G44" i="5"/>
  <c r="H44" i="5"/>
  <c r="I44" i="5"/>
  <c r="J44" i="5"/>
  <c r="K44" i="5"/>
  <c r="L44" i="5"/>
  <c r="M44" i="5"/>
  <c r="J45" i="5"/>
  <c r="H46" i="5"/>
  <c r="K46" i="5"/>
  <c r="L46" i="5"/>
  <c r="H47" i="5"/>
  <c r="H48" i="5"/>
  <c r="L48" i="5"/>
  <c r="I49" i="5"/>
  <c r="J49" i="5"/>
  <c r="L49" i="5"/>
  <c r="L53" i="5"/>
  <c r="J54" i="5"/>
  <c r="H55" i="5"/>
  <c r="H57" i="5"/>
  <c r="L57" i="5"/>
  <c r="H58" i="5"/>
  <c r="H59" i="5"/>
  <c r="L59" i="5"/>
  <c r="I60" i="5"/>
  <c r="L60" i="5"/>
  <c r="G62" i="5"/>
  <c r="H62" i="5"/>
  <c r="I62" i="5"/>
  <c r="J62" i="5"/>
  <c r="K62" i="5"/>
  <c r="L62" i="5"/>
  <c r="M62" i="5"/>
  <c r="G64" i="5"/>
  <c r="H64" i="5"/>
  <c r="I64" i="5"/>
  <c r="J64" i="5"/>
  <c r="K64" i="5"/>
  <c r="L64" i="5"/>
  <c r="M64" i="5"/>
  <c r="I66" i="5"/>
  <c r="J66" i="5"/>
  <c r="K66" i="5"/>
  <c r="L66" i="5"/>
  <c r="M66" i="5"/>
  <c r="H67" i="5"/>
  <c r="H68" i="5"/>
  <c r="I67" i="5"/>
  <c r="J67" i="5"/>
  <c r="K67" i="5"/>
  <c r="G68" i="5"/>
  <c r="I68" i="5"/>
  <c r="G70" i="5"/>
  <c r="H70" i="5"/>
  <c r="I70" i="5"/>
  <c r="J70" i="5"/>
  <c r="K70" i="5"/>
  <c r="L70" i="5"/>
  <c r="M70" i="5"/>
  <c r="G72" i="5"/>
  <c r="H72" i="5"/>
  <c r="I72" i="5"/>
  <c r="J72" i="5"/>
  <c r="K72" i="5"/>
  <c r="L72" i="5"/>
  <c r="M72" i="5"/>
  <c r="H74" i="5"/>
  <c r="I74" i="5"/>
  <c r="J74" i="5"/>
  <c r="K74" i="5"/>
  <c r="L74" i="5"/>
  <c r="M74" i="5"/>
  <c r="H64" i="10"/>
  <c r="I64" i="10"/>
  <c r="J64" i="10"/>
  <c r="K64" i="10"/>
  <c r="L64" i="10"/>
  <c r="M64" i="10"/>
  <c r="N64" i="10"/>
  <c r="H68" i="10"/>
  <c r="I68" i="10"/>
  <c r="J68" i="10"/>
  <c r="K68" i="10"/>
  <c r="L68" i="10"/>
  <c r="M68" i="10"/>
  <c r="N68" i="10"/>
  <c r="H72" i="10"/>
  <c r="I72" i="10"/>
  <c r="J72" i="10"/>
  <c r="K72" i="10"/>
  <c r="L72" i="10"/>
  <c r="M72" i="10"/>
  <c r="N72" i="10"/>
  <c r="H76" i="10"/>
  <c r="I76" i="10"/>
  <c r="J76" i="10"/>
  <c r="K76" i="10"/>
  <c r="L76" i="10"/>
  <c r="M76" i="10"/>
  <c r="N76" i="10"/>
  <c r="H80" i="10"/>
  <c r="I80" i="10"/>
  <c r="J80" i="10"/>
  <c r="K80" i="10"/>
  <c r="L80" i="10"/>
  <c r="M80" i="10"/>
  <c r="N80" i="10"/>
  <c r="H84" i="10"/>
  <c r="I84" i="10"/>
  <c r="J84" i="10"/>
  <c r="K84" i="10"/>
  <c r="L84" i="10"/>
  <c r="M84" i="10"/>
  <c r="N84" i="10"/>
  <c r="H88" i="10"/>
  <c r="I88" i="10"/>
  <c r="J88" i="10"/>
  <c r="K88" i="10"/>
  <c r="L88" i="10"/>
  <c r="M88" i="10"/>
  <c r="N88" i="10"/>
  <c r="C23" i="15"/>
  <c r="H4" i="5"/>
  <c r="D23" i="15"/>
  <c r="I8" i="5"/>
  <c r="E23" i="15"/>
  <c r="J8" i="5"/>
  <c r="F23" i="15"/>
  <c r="K5" i="5"/>
  <c r="G23" i="15"/>
  <c r="L5" i="5"/>
  <c r="H23" i="15"/>
  <c r="M8" i="5"/>
  <c r="C24" i="15"/>
  <c r="H11" i="5"/>
  <c r="D24" i="15"/>
  <c r="I11" i="5"/>
  <c r="E24" i="15"/>
  <c r="J9" i="5"/>
  <c r="F24" i="15"/>
  <c r="K13" i="5"/>
  <c r="G24" i="15"/>
  <c r="L13" i="5"/>
  <c r="H24" i="15"/>
  <c r="M10" i="5"/>
  <c r="C25" i="15"/>
  <c r="H19" i="5"/>
  <c r="D25" i="15"/>
  <c r="I19" i="5"/>
  <c r="E25" i="15"/>
  <c r="J34" i="5"/>
  <c r="F25" i="15"/>
  <c r="K34" i="5"/>
  <c r="G25" i="15"/>
  <c r="L21" i="5"/>
  <c r="H25" i="15"/>
  <c r="M21" i="5"/>
  <c r="C26" i="15"/>
  <c r="H27" i="5"/>
  <c r="D26" i="15"/>
  <c r="I27" i="5"/>
  <c r="E26" i="15"/>
  <c r="J24" i="5"/>
  <c r="F26" i="15"/>
  <c r="K24" i="5"/>
  <c r="G26" i="15"/>
  <c r="L24" i="5"/>
  <c r="H26" i="15"/>
  <c r="M24" i="5"/>
  <c r="C27" i="15"/>
  <c r="H39" i="5"/>
  <c r="D27" i="15"/>
  <c r="I39" i="5"/>
  <c r="E27" i="15"/>
  <c r="J37" i="5"/>
  <c r="F27" i="15"/>
  <c r="K37" i="5"/>
  <c r="G27" i="15"/>
  <c r="L41" i="5"/>
  <c r="H27" i="15"/>
  <c r="M41" i="5"/>
  <c r="C28" i="15"/>
  <c r="H49" i="5"/>
  <c r="D28" i="15"/>
  <c r="I46" i="5"/>
  <c r="E28" i="15"/>
  <c r="J46" i="5"/>
  <c r="F28" i="15"/>
  <c r="K49" i="5"/>
  <c r="G28" i="15"/>
  <c r="L47" i="5"/>
  <c r="H28" i="15"/>
  <c r="M48" i="5"/>
  <c r="C29" i="15"/>
  <c r="H60" i="5"/>
  <c r="D29" i="15"/>
  <c r="I57" i="5"/>
  <c r="E29" i="15"/>
  <c r="J57" i="5"/>
  <c r="F29" i="15"/>
  <c r="K54" i="5"/>
  <c r="G29" i="15"/>
  <c r="L54" i="5"/>
  <c r="H29" i="15"/>
  <c r="M59" i="5"/>
  <c r="H13" i="9"/>
  <c r="H12" i="9"/>
  <c r="J68" i="5"/>
  <c r="L13" i="9"/>
  <c r="L12" i="9"/>
  <c r="K19" i="9"/>
  <c r="K18" i="9"/>
  <c r="I24" i="5"/>
  <c r="K59" i="5"/>
  <c r="M56" i="5"/>
  <c r="I54" i="5"/>
  <c r="K48" i="5"/>
  <c r="M45" i="5"/>
  <c r="J41" i="5"/>
  <c r="L38" i="5"/>
  <c r="H34" i="5"/>
  <c r="J31" i="5"/>
  <c r="L26" i="5"/>
  <c r="H24" i="5"/>
  <c r="J21" i="5"/>
  <c r="L18" i="5"/>
  <c r="I13" i="5"/>
  <c r="K10" i="5"/>
  <c r="M7" i="5"/>
  <c r="I5" i="5"/>
  <c r="H58" i="9"/>
  <c r="H59" i="9"/>
  <c r="G41" i="9"/>
  <c r="F39" i="9"/>
  <c r="E37" i="9"/>
  <c r="L23" i="9"/>
  <c r="J21" i="9"/>
  <c r="H17" i="9"/>
  <c r="J59" i="5"/>
  <c r="L56" i="5"/>
  <c r="H54" i="5"/>
  <c r="J48" i="5"/>
  <c r="L45" i="5"/>
  <c r="I41" i="5"/>
  <c r="K38" i="5"/>
  <c r="M33" i="5"/>
  <c r="I31" i="5"/>
  <c r="K26" i="5"/>
  <c r="M23" i="5"/>
  <c r="I21" i="5"/>
  <c r="K18" i="5"/>
  <c r="H13" i="5"/>
  <c r="J10" i="5"/>
  <c r="L7" i="5"/>
  <c r="H5" i="5"/>
  <c r="K64" i="9"/>
  <c r="F56" i="9"/>
  <c r="F57" i="9"/>
  <c r="E39" i="9"/>
  <c r="F28" i="9"/>
  <c r="K23" i="9"/>
  <c r="F4" i="9"/>
  <c r="I59" i="5"/>
  <c r="K56" i="5"/>
  <c r="M53" i="5"/>
  <c r="I48" i="5"/>
  <c r="K45" i="5"/>
  <c r="H41" i="5"/>
  <c r="J38" i="5"/>
  <c r="L33" i="5"/>
  <c r="H31" i="5"/>
  <c r="J26" i="5"/>
  <c r="L23" i="5"/>
  <c r="H21" i="5"/>
  <c r="J18" i="5"/>
  <c r="M12" i="5"/>
  <c r="I10" i="5"/>
  <c r="K7" i="5"/>
  <c r="M4" i="5"/>
  <c r="E41" i="9"/>
  <c r="K33" i="5"/>
  <c r="G21" i="9"/>
  <c r="M58" i="5"/>
  <c r="I56" i="5"/>
  <c r="K53" i="5"/>
  <c r="M47" i="5"/>
  <c r="I45" i="5"/>
  <c r="L40" i="5"/>
  <c r="H38" i="5"/>
  <c r="J33" i="5"/>
  <c r="L30" i="5"/>
  <c r="H26" i="5"/>
  <c r="J23" i="5"/>
  <c r="L20" i="5"/>
  <c r="H18" i="5"/>
  <c r="K12" i="5"/>
  <c r="M9" i="5"/>
  <c r="I7" i="5"/>
  <c r="K4" i="5"/>
  <c r="L42" i="9"/>
  <c r="L43" i="9"/>
  <c r="J38" i="9"/>
  <c r="J39" i="9"/>
  <c r="L29" i="9"/>
  <c r="J27" i="9"/>
  <c r="H23" i="9"/>
  <c r="L5" i="9"/>
  <c r="J3" i="9"/>
  <c r="L58" i="5"/>
  <c r="H56" i="5"/>
  <c r="J53" i="5"/>
  <c r="H45" i="5"/>
  <c r="K40" i="5"/>
  <c r="M37" i="5"/>
  <c r="I33" i="5"/>
  <c r="K30" i="5"/>
  <c r="M25" i="5"/>
  <c r="I23" i="5"/>
  <c r="K20" i="5"/>
  <c r="J12" i="5"/>
  <c r="L9" i="5"/>
  <c r="H7" i="5"/>
  <c r="J4" i="5"/>
  <c r="F62" i="9"/>
  <c r="K42" i="9"/>
  <c r="K43" i="9"/>
  <c r="F34" i="9"/>
  <c r="K29" i="9"/>
  <c r="F10" i="9"/>
  <c r="K5" i="9"/>
  <c r="I26" i="5"/>
  <c r="H10" i="5"/>
  <c r="K58" i="5"/>
  <c r="M55" i="5"/>
  <c r="I53" i="5"/>
  <c r="K47" i="5"/>
  <c r="J40" i="5"/>
  <c r="L37" i="5"/>
  <c r="H33" i="5"/>
  <c r="J30" i="5"/>
  <c r="L25" i="5"/>
  <c r="H23" i="5"/>
  <c r="J20" i="5"/>
  <c r="I12" i="5"/>
  <c r="K9" i="5"/>
  <c r="M6" i="5"/>
  <c r="I4" i="5"/>
  <c r="J56" i="5"/>
  <c r="J58" i="5"/>
  <c r="L55" i="5"/>
  <c r="H53" i="5"/>
  <c r="J47" i="5"/>
  <c r="I40" i="5"/>
  <c r="M32" i="5"/>
  <c r="I30" i="5"/>
  <c r="K25" i="5"/>
  <c r="M22" i="5"/>
  <c r="I20" i="5"/>
  <c r="H12" i="5"/>
  <c r="L6" i="5"/>
  <c r="K61" i="9"/>
  <c r="L48" i="9"/>
  <c r="L49" i="9"/>
  <c r="K46" i="9"/>
  <c r="K47" i="9"/>
  <c r="J44" i="9"/>
  <c r="J45" i="9"/>
  <c r="G38" i="9"/>
  <c r="G39" i="9"/>
  <c r="K33" i="9"/>
  <c r="G27" i="9"/>
  <c r="G3" i="9"/>
  <c r="I38" i="5"/>
  <c r="M60" i="5"/>
  <c r="I58" i="5"/>
  <c r="K55" i="5"/>
  <c r="M49" i="5"/>
  <c r="I47" i="5"/>
  <c r="H40" i="5"/>
  <c r="L32" i="5"/>
  <c r="H30" i="5"/>
  <c r="J25" i="5"/>
  <c r="L22" i="5"/>
  <c r="H20" i="5"/>
  <c r="M11" i="5"/>
  <c r="I9" i="5"/>
  <c r="K6" i="5"/>
  <c r="L63" i="9"/>
  <c r="J61" i="9"/>
  <c r="L50" i="9"/>
  <c r="L51" i="9"/>
  <c r="J46" i="9"/>
  <c r="J47" i="9"/>
  <c r="H42" i="9"/>
  <c r="H43" i="9"/>
  <c r="L35" i="9"/>
  <c r="J33" i="9"/>
  <c r="H29" i="9"/>
  <c r="H5" i="9"/>
  <c r="J55" i="5"/>
  <c r="I25" i="5"/>
  <c r="I37" i="5"/>
  <c r="M27" i="5"/>
  <c r="K22" i="5"/>
  <c r="H9" i="5"/>
  <c r="K60" i="5"/>
  <c r="M57" i="5"/>
  <c r="I55" i="5"/>
  <c r="M46" i="5"/>
  <c r="L39" i="5"/>
  <c r="H37" i="5"/>
  <c r="J32" i="5"/>
  <c r="L27" i="5"/>
  <c r="H25" i="5"/>
  <c r="J22" i="5"/>
  <c r="L19" i="5"/>
  <c r="K11" i="5"/>
  <c r="I6" i="5"/>
  <c r="L39" i="9"/>
  <c r="K37" i="9"/>
  <c r="J60" i="5"/>
  <c r="K19" i="5"/>
  <c r="G61" i="9"/>
  <c r="G46" i="9"/>
  <c r="G47" i="9"/>
  <c r="G33" i="9"/>
  <c r="H63" i="9"/>
  <c r="H50" i="9"/>
  <c r="H51" i="9"/>
  <c r="K57" i="5"/>
  <c r="K8" i="5"/>
  <c r="M31" i="5"/>
  <c r="K58" i="9"/>
  <c r="K59" i="9"/>
  <c r="F48" i="9"/>
  <c r="F49" i="9"/>
  <c r="J41" i="9"/>
  <c r="I39" i="9"/>
  <c r="M54" i="5"/>
  <c r="L31" i="5"/>
  <c r="K6" i="9"/>
  <c r="K7" i="9"/>
  <c r="L65" i="9"/>
  <c r="L64" i="9"/>
  <c r="K30" i="9"/>
  <c r="K31" i="9"/>
  <c r="K24" i="9"/>
  <c r="K25" i="9"/>
  <c r="H18" i="9"/>
  <c r="H19" i="9"/>
  <c r="L24" i="9"/>
  <c r="L25" i="9"/>
  <c r="H24" i="9"/>
  <c r="H25" i="9"/>
  <c r="H65" i="9"/>
  <c r="H64" i="9"/>
  <c r="H7" i="9"/>
  <c r="H6" i="9"/>
  <c r="L6" i="9"/>
  <c r="L7" i="9"/>
  <c r="H31" i="9"/>
  <c r="H30" i="9"/>
  <c r="L30" i="9"/>
  <c r="L31" i="9"/>
  <c r="K68" i="5"/>
  <c r="L67" i="5"/>
  <c r="L68" i="5"/>
  <c r="M67" i="5"/>
  <c r="M68" i="5"/>
</calcChain>
</file>

<file path=xl/sharedStrings.xml><?xml version="1.0" encoding="utf-8"?>
<sst xmlns="http://schemas.openxmlformats.org/spreadsheetml/2006/main" count="4600" uniqueCount="428">
  <si>
    <t>Technologies</t>
  </si>
  <si>
    <t>Database Name</t>
  </si>
  <si>
    <t>Description</t>
  </si>
  <si>
    <t>Details</t>
  </si>
  <si>
    <t>T_LDV_C_GAS</t>
  </si>
  <si>
    <t>Light-duty car (gasoline)</t>
  </si>
  <si>
    <t>Vehicle class corresponds to “Cars” from [1]</t>
  </si>
  <si>
    <t>T_LDV_C_DSL</t>
  </si>
  <si>
    <t>Light-duty car (diesel)</t>
  </si>
  <si>
    <t>T_LDV_C_EV</t>
  </si>
  <si>
    <t>Light-duty battery electric car (battery electric)</t>
  </si>
  <si>
    <t>T_LDV_C_PHEV</t>
  </si>
  <si>
    <t>Light-duty car (plug-in hybrid)</t>
  </si>
  <si>
    <t>T_LDV_C_H2FC</t>
  </si>
  <si>
    <t>Light-duty hydrogen fuel cell car</t>
  </si>
  <si>
    <t>T_LDV_PLT_GAS</t>
  </si>
  <si>
    <t>Light-duty passenger truck (gasoline)</t>
  </si>
  <si>
    <t>Vehicle class corresponds to “Passenger Light Trucks” from [1], which includes SUVs.</t>
  </si>
  <si>
    <t>T_LDV_PLT_DSL</t>
  </si>
  <si>
    <t>Light-duty passenger truck (diesel)</t>
  </si>
  <si>
    <t>T_LDV_PLT_EV</t>
  </si>
  <si>
    <t>Light-duty passenger truck (battery electric)</t>
  </si>
  <si>
    <t>T_LDV_PLT_PHEV</t>
  </si>
  <si>
    <t>Light-duty passenger truck (plug-in hybrid)</t>
  </si>
  <si>
    <t>T_LDV_PLT_CNG</t>
  </si>
  <si>
    <t>Light-duty passenger truck (compressed natural gas)</t>
  </si>
  <si>
    <t>T_LDV_FLT_GAS</t>
  </si>
  <si>
    <t>Light-duty freight truck (gasoline)</t>
  </si>
  <si>
    <t>Vehicle class corresponds to “Freight Light Trucks” from [1]</t>
  </si>
  <si>
    <t>T_LDV_FLT_DSL</t>
  </si>
  <si>
    <t>Light-duty freight truck (diesel)</t>
  </si>
  <si>
    <t>T_LDV_FLT_EV</t>
  </si>
  <si>
    <t>Light-duty freight truck (battery electric)</t>
  </si>
  <si>
    <t>T_LDV_FLT_CNG</t>
  </si>
  <si>
    <t>Light-duty freight truck (compressed natural gas)</t>
  </si>
  <si>
    <t>T_MDV_T_GAS</t>
  </si>
  <si>
    <t>Medium duty truck (gasoline)</t>
  </si>
  <si>
    <t>Vehicle class corresponds to “Medium Trucks” from [1]</t>
  </si>
  <si>
    <t>T_MDV_T_DSL</t>
  </si>
  <si>
    <t>Medium duty truck (diesel)</t>
  </si>
  <si>
    <t>T_MDV_T_EV</t>
  </si>
  <si>
    <t>Medium duty truck (battery electric)</t>
  </si>
  <si>
    <t>T_MDV_T_PHEV</t>
  </si>
  <si>
    <t>Medium duty truck (plug-in hybrid)</t>
  </si>
  <si>
    <t>T_HDV_T_DSL</t>
  </si>
  <si>
    <t>Heavy duty truck (diesel)</t>
  </si>
  <si>
    <t>Vehicle class corresponds to “Heavy Trucks” from [1]</t>
  </si>
  <si>
    <t>T_HDV_T_EV</t>
  </si>
  <si>
    <t>Heavy duty truck (battery electric)</t>
  </si>
  <si>
    <t>T_HDV_T_H2FC</t>
  </si>
  <si>
    <t>Heavy duty truck (hydrogen fuel cell)</t>
  </si>
  <si>
    <t>T_HDV_BC_GAS</t>
  </si>
  <si>
    <t>Urban transit bus (gasoline)</t>
  </si>
  <si>
    <t>Vehicle class corresponds to “Urban Transit” from [1]</t>
  </si>
  <si>
    <t>T_HDV_BC_DSL</t>
  </si>
  <si>
    <t>Urban transit bus (diesel)</t>
  </si>
  <si>
    <t>T_HDV_BC_EV</t>
  </si>
  <si>
    <t>Urban transit bus (battery electric)</t>
  </si>
  <si>
    <t>T_HDV_BC_DSLHYB</t>
  </si>
  <si>
    <t>Urban transit bus (diesel hybrid)</t>
  </si>
  <si>
    <t>T_HDV_BC_CNG</t>
  </si>
  <si>
    <t>Urban transit bus (compressed natural gas)</t>
  </si>
  <si>
    <t>T_HDV_WTR_RFO</t>
  </si>
  <si>
    <t>Marine Vessel (residual fuel oil)</t>
  </si>
  <si>
    <t>Vehicle class corresponds to “Marine” from [1]</t>
  </si>
  <si>
    <t>T_HDV_WTR_MGO</t>
  </si>
  <si>
    <t>Marine Vessel (marine gas oil)</t>
  </si>
  <si>
    <t>T_HDV_WTR_LH2</t>
  </si>
  <si>
    <t>Marine Vessel (liquid hydrogen)</t>
  </si>
  <si>
    <t>T_HDV_AJP</t>
  </si>
  <si>
    <t>Airplane jet passenger</t>
  </si>
  <si>
    <t>Vehicle class corresponds to both “Passenger Air” and “Freight Air” from [1]</t>
  </si>
  <si>
    <t>T_HDV_RF_DSL</t>
  </si>
  <si>
    <t>Freight rail (diesel)</t>
  </si>
  <si>
    <t>Vehicle class corresponds to “Freight Rail” from [1]</t>
  </si>
  <si>
    <t>T_HDV_RF_BIODSL</t>
  </si>
  <si>
    <t>Freight rail (biodiesel)</t>
  </si>
  <si>
    <t>T_HDV_RF_LNG</t>
  </si>
  <si>
    <t>Freight rail (liquefied natural gas)</t>
  </si>
  <si>
    <t>T_OTH-GEN</t>
  </si>
  <si>
    <t>All other forms of transportation</t>
  </si>
  <si>
    <t xml:space="preserve">This technology groups together the “Inter-City Buses”, “School Buses”, “Motorcycles”, and “Off-Road” classes from [1]. </t>
  </si>
  <si>
    <t>H2_COMP-100-700</t>
  </si>
  <si>
    <t>Hydrogen compression (100 bar to 700 bar)</t>
  </si>
  <si>
    <t>H2_COMP-LIQ</t>
  </si>
  <si>
    <t>Hydrogen liquefaction</t>
  </si>
  <si>
    <t>IMP_DSL_T</t>
  </si>
  <si>
    <t>Technology that imports diesel into the transportation sector</t>
  </si>
  <si>
    <t>IMP_GAS_T</t>
  </si>
  <si>
    <t xml:space="preserve"> that imports gasoline into the transportation sector</t>
  </si>
  <si>
    <t>IMP_CNG_T</t>
  </si>
  <si>
    <t>Technology that imports compressed natural gas into the transportation sector</t>
  </si>
  <si>
    <t>IMP_LNG_T</t>
  </si>
  <si>
    <t>Technology that imports liquefied natural gas into the transportation sector</t>
  </si>
  <si>
    <t>IMP_MGO_T</t>
  </si>
  <si>
    <t>Technology that imports marine gas oil into the transportation sector</t>
  </si>
  <si>
    <t>IMP_RFO_T</t>
  </si>
  <si>
    <t>Technology that imports residual fuel oil into the transportation sector</t>
  </si>
  <si>
    <t>IMP_JTF_T</t>
  </si>
  <si>
    <t>Technology that imports jet fuel into the transportation sector</t>
  </si>
  <si>
    <t>T_LDV_CHRG</t>
  </si>
  <si>
    <t>Charging infrastructure for light-duty vehicles</t>
  </si>
  <si>
    <t>T_HDV_CHRG</t>
  </si>
  <si>
    <t>Charging infrastructure for medium- and heavy-duty vehicles</t>
  </si>
  <si>
    <t>H2_LDV_REFUEL</t>
  </si>
  <si>
    <t>Hydrogen refuelling station for light-duty vehicles</t>
  </si>
  <si>
    <t>H2_HDV_REFUEL</t>
  </si>
  <si>
    <t>Hydrogen refuelling station for on-road heavy-duty vehicles</t>
  </si>
  <si>
    <t>T_BLND_DSL-ELC</t>
  </si>
  <si>
    <t>Blending technology for diesel and electricity</t>
  </si>
  <si>
    <t>T_BLND_GAS-ELC</t>
  </si>
  <si>
    <t>Blending technology for gasoline and electricity</t>
  </si>
  <si>
    <t>Commodities</t>
  </si>
  <si>
    <t>ethos</t>
  </si>
  <si>
    <t>Non-physical technology used as a starting point for the commodity/process chains.</t>
  </si>
  <si>
    <t>T_ELC</t>
  </si>
  <si>
    <t>Electricity (transportation sector)</t>
  </si>
  <si>
    <t>T_ELC-LDV</t>
  </si>
  <si>
    <t>Electricity to charge light-duty vehicles</t>
  </si>
  <si>
    <t>T_ELC-HDV</t>
  </si>
  <si>
    <t>Electricity to charge on-road heavy-duty vehicles</t>
  </si>
  <si>
    <t>H2_100</t>
  </si>
  <si>
    <t>Hydrogen (100 bar)</t>
  </si>
  <si>
    <t>H2_700</t>
  </si>
  <si>
    <t>Hydrogen (700 bar)</t>
  </si>
  <si>
    <t>H2_LDV</t>
  </si>
  <si>
    <t>Hydrogen for use in light-duty vehicles</t>
  </si>
  <si>
    <t>H2_HDV</t>
  </si>
  <si>
    <t>Hydrogen for use in heavy-duty vehicles</t>
  </si>
  <si>
    <t>LH2</t>
  </si>
  <si>
    <t>Liquid hydrogen</t>
  </si>
  <si>
    <t>T_DSL</t>
  </si>
  <si>
    <t>Diesel (transportation sector)</t>
  </si>
  <si>
    <t>T_GAS</t>
  </si>
  <si>
    <t>Gasoline (transportation sector)</t>
  </si>
  <si>
    <t>T_GASELC</t>
  </si>
  <si>
    <t>Blend of gasoline and electricity used in hybrid vehicles</t>
  </si>
  <si>
    <t>T_DSLELC</t>
  </si>
  <si>
    <t>Blend of diesel and electricity used in hybrid vehicles</t>
  </si>
  <si>
    <t>T_CNG</t>
  </si>
  <si>
    <t>Compressed natural gas (transportation sector)</t>
  </si>
  <si>
    <t>T_RFO</t>
  </si>
  <si>
    <t>Residual fuel oil (transportation sector)</t>
  </si>
  <si>
    <t>T_MGO</t>
  </si>
  <si>
    <t>Marine gas oil (transportation sector)</t>
  </si>
  <si>
    <t>T_LNG</t>
  </si>
  <si>
    <t>Liquefied natural gas (transportation sector)</t>
  </si>
  <si>
    <t>T_JTF</t>
  </si>
  <si>
    <t>Jet fuel, after potential blending with aviation biofuel</t>
  </si>
  <si>
    <t>JTF</t>
  </si>
  <si>
    <t>Jet fuel, prior to any potential blending with aviation biofuel</t>
  </si>
  <si>
    <t>BIODSL</t>
  </si>
  <si>
    <t>Bio-diesel</t>
  </si>
  <si>
    <t>BIOJTF</t>
  </si>
  <si>
    <t>Aviation biofuel</t>
  </si>
  <si>
    <t>D_TKM_LDV_C</t>
  </si>
  <si>
    <t>Demand for total kilometres driven by cars</t>
  </si>
  <si>
    <t>D_TKM_LDV_PLT</t>
  </si>
  <si>
    <t>Demand for total kilometres driven by passenger trucks</t>
  </si>
  <si>
    <t>D_TKM_LDV_FLT</t>
  </si>
  <si>
    <t>Demand for total kilometres driven by light-duty freight trucks</t>
  </si>
  <si>
    <t>D_TKM_MDV_T</t>
  </si>
  <si>
    <t>Demand for total kilometres driven by medium duty trucks</t>
  </si>
  <si>
    <t>D_TKM_HDV_T</t>
  </si>
  <si>
    <t>Demand for total kilometres driven by heavy duty trucks</t>
  </si>
  <si>
    <t>D_TKM_HDV_BC</t>
  </si>
  <si>
    <t>Demand for total kilometres driven by urban transit buses</t>
  </si>
  <si>
    <t>D_TKM_HDV_WTR</t>
  </si>
  <si>
    <t>Demand for total tonne-kilometres driven by marine vessels</t>
  </si>
  <si>
    <t>D_PKM_HDV_AJP</t>
  </si>
  <si>
    <t>Demand for total passenger kilometres for airplanes</t>
  </si>
  <si>
    <t>D_TKM_HDV_RF</t>
  </si>
  <si>
    <t>Demand for total tonne kilometres for freight rail</t>
  </si>
  <si>
    <t>D_T_OTH-GEN</t>
  </si>
  <si>
    <t>Secondary energy demand for all other transportation mediums</t>
  </si>
  <si>
    <t>CO2e</t>
  </si>
  <si>
    <t>Carbon dioxide equivalent</t>
  </si>
  <si>
    <t>CO2</t>
  </si>
  <si>
    <t>Carbon dioxide</t>
  </si>
  <si>
    <t>N2O</t>
  </si>
  <si>
    <t>Nitrous oxide</t>
  </si>
  <si>
    <t>NOX</t>
  </si>
  <si>
    <t>Nitrogen oxides</t>
  </si>
  <si>
    <t>PM25</t>
  </si>
  <si>
    <t>Atmospheric particulate matter</t>
  </si>
  <si>
    <t>SO2</t>
  </si>
  <si>
    <t>Sulfur dioxide</t>
  </si>
  <si>
    <t>CH4</t>
  </si>
  <si>
    <t>Methane</t>
  </si>
  <si>
    <t>Region</t>
  </si>
  <si>
    <t>Data Source</t>
  </si>
  <si>
    <t>Unit</t>
  </si>
  <si>
    <t>Currency</t>
  </si>
  <si>
    <t>Notes</t>
  </si>
  <si>
    <t>Include</t>
  </si>
  <si>
    <t>NB</t>
  </si>
  <si>
    <t>[2]</t>
  </si>
  <si>
    <t>M$/k units</t>
  </si>
  <si>
    <t>2018 CAD</t>
  </si>
  <si>
    <t>Provincial cost adjustments based on personal communications with staff at NRCan. Assumption: no cost declines.</t>
  </si>
  <si>
    <t>NS</t>
  </si>
  <si>
    <t>PEI</t>
  </si>
  <si>
    <t>NL</t>
  </si>
  <si>
    <t>LAB</t>
  </si>
  <si>
    <t>Provincial cost adjustments and cost declines based on personal communications with staff at NRCan. Cost curves are taken from [3] and have been adjusted based on communications with staff at NRCan.</t>
  </si>
  <si>
    <t>Provincial cost adjustments based on personal communications with staff at NRCan. Cost decreases taken from [3].</t>
  </si>
  <si>
    <t>NB, NS, PEI, NL</t>
  </si>
  <si>
    <t>[4]</t>
  </si>
  <si>
    <t>2020 USD</t>
  </si>
  <si>
    <t>“Compact Car” category</t>
  </si>
  <si>
    <t>2020 CAD</t>
  </si>
  <si>
    <t>No pricing data for hybrids. Assume the same as electric. Cost declines from [3].</t>
  </si>
  <si>
    <t>Cost decrease taken [3].</t>
  </si>
  <si>
    <t>[5]</t>
  </si>
  <si>
    <t>2015 USD</t>
  </si>
  <si>
    <t xml:space="preserve"> </t>
  </si>
  <si>
    <t>2018 USD</t>
  </si>
  <si>
    <t>[6]</t>
  </si>
  <si>
    <t>NB, NS, NL, PEI</t>
  </si>
  <si>
    <t>[7] [8]</t>
  </si>
  <si>
    <t>M$/btm</t>
  </si>
  <si>
    <t>Modelling approach follows that of the “T_HDV_WTOxxx” technology in [7], the costs of which are derived from [8].</t>
  </si>
  <si>
    <t>M$/btkm</t>
  </si>
  <si>
    <t>N/A</t>
  </si>
  <si>
    <t>[7]</t>
  </si>
  <si>
    <t>M$/bpmt</t>
  </si>
  <si>
    <t>Modelling approach follows that of the “T_HDV_AJP” technology in [7]</t>
  </si>
  <si>
    <t>M$/bpkm</t>
  </si>
  <si>
    <t>NB, NS</t>
  </si>
  <si>
    <t>[7] [9]</t>
  </si>
  <si>
    <t>Modelling approach follows that of the “T_HDV_Rfxxx” technology in [7], the costs of which are derived from [9].</t>
  </si>
  <si>
    <t>M$/GW</t>
  </si>
  <si>
    <t>[7] [10]</t>
  </si>
  <si>
    <t>M$/PJ</t>
  </si>
  <si>
    <t>Estimate from Argonne HRSAM https://hdsam.es.anl.gov/index.php?content=hrsam</t>
  </si>
  <si>
    <t>All</t>
  </si>
  <si>
    <t>Weighted average of L2 home, L2 public, and DCFC installation and capital costs from https://www.sciencedirect.com/science/article/pii/S2542435120302312#bib28</t>
  </si>
  <si>
    <t>Weighted average of 50 kW, 150 kW, and 250 kW DCFC plus extra transmission system upgrades from https://www.nature.com/articles/s41560-021-00855-0.pdf#page=3&amp;zoom=100,64,481</t>
  </si>
  <si>
    <t>This equates to 4% of capital costs / lifetime of 40 years.</t>
  </si>
  <si>
    <t>Costs taken from https://www.nature.com/articles/s41560-021-00855-0.pdf#page=3&amp;zoom=100,64,481</t>
  </si>
  <si>
    <t>M$/bkm</t>
  </si>
  <si>
    <t>6% of Investment cost (based on EPA assumption in EPAUS9rT_TRNHDV_v20.1.0)</t>
  </si>
  <si>
    <t>[11]</t>
  </si>
  <si>
    <t>[12]</t>
  </si>
  <si>
    <t>$/MMBtu</t>
  </si>
  <si>
    <t>Sector: Transportation; Region: New England</t>
  </si>
  <si>
    <t>[7] [12]</t>
  </si>
  <si>
    <t>We follow [7] in setting the price of MGO to a value 12% lower than diesel.</t>
  </si>
  <si>
    <t>Input Commodity</t>
  </si>
  <si>
    <t>Output Commodity</t>
  </si>
  <si>
    <t>[13] [14]</t>
  </si>
  <si>
    <t>bkm/PJ</t>
  </si>
  <si>
    <t>Based off most popular model sold in Canada in recent years [14]</t>
  </si>
  <si>
    <t>[15]</t>
  </si>
  <si>
    <t>[16]</t>
  </si>
  <si>
    <t>bm/PJ</t>
  </si>
  <si>
    <t>[14] [15] [17]</t>
  </si>
  <si>
    <t>Based on 8 most popular and fuel efficient SUVs in 2021.</t>
  </si>
  <si>
    <t>[13]</t>
  </si>
  <si>
    <t>Using same ratio of MPG for Diesel and Gasoline models sold in 2018.</t>
  </si>
  <si>
    <t>[18]</t>
  </si>
  <si>
    <t>[19]</t>
  </si>
  <si>
    <t>MJ/km</t>
  </si>
  <si>
    <t>Based on average fuel efficiency of stock (9L/100km)</t>
  </si>
  <si>
    <t>btm/PJ</t>
  </si>
  <si>
    <t>btkm/PJ</t>
  </si>
  <si>
    <t>[7] [20]</t>
  </si>
  <si>
    <t>bpmt/PJ</t>
  </si>
  <si>
    <t>bpkm/PJ</t>
  </si>
  <si>
    <t>NS, NB</t>
  </si>
  <si>
    <t>[7] [21]</t>
  </si>
  <si>
    <t>--</t>
  </si>
  <si>
    <t>ELC</t>
  </si>
  <si>
    <t>Electricity used only to compress hydrogen. Ratio of ELC and H2_100 set in TechInputSplit table. This value should in theory be zero, but is set to 0.001 to avoid division by (near) zero errors that could introduce numeric instabilities into the model.</t>
  </si>
  <si>
    <t>[22]</t>
  </si>
  <si>
    <t>T_BLND_JTF_BIOJTF</t>
  </si>
  <si>
    <t>Capacity Units</t>
  </si>
  <si>
    <t>Activity Units</t>
  </si>
  <si>
    <t>CapacityToActivity (3 Day Database)</t>
  </si>
  <si>
    <t>CapacityToActivity (7 Day Database)</t>
  </si>
  <si>
    <t>k units</t>
  </si>
  <si>
    <t>bkm</t>
  </si>
  <si>
    <t>Calculated parameter. Please consult model documentation for a detailed description.</t>
  </si>
  <si>
    <t>NL, LAB</t>
  </si>
  <si>
    <t>GW</t>
  </si>
  <si>
    <t>PJ</t>
  </si>
  <si>
    <t>1 GW x 8760 hours = 8760 GWh = 31.536 PJ</t>
  </si>
  <si>
    <t>Lifetime (Technical)</t>
  </si>
  <si>
    <t>[23]</t>
  </si>
  <si>
    <t>Years</t>
  </si>
  <si>
    <t>[20]</t>
  </si>
  <si>
    <t>NS, NB, PEI, NL</t>
  </si>
  <si>
    <t>Data taken from table 1 of https://www.hydrogen.energy.gov/pdfs/19001_hydrogen_liquefaction_costs.pdf</t>
  </si>
  <si>
    <t>Non-physical technology. Lifetime arbitrarily set to 200.</t>
  </si>
  <si>
    <t>IMP_ELC_T</t>
  </si>
  <si>
    <t>IMP_H2_T</t>
  </si>
  <si>
    <t>Data taken from the Argonne National Laboratory Hydrogen Refueling Station Analysis Model (HRSAM)</t>
  </si>
  <si>
    <t>Generic process. Lifetime arbitrarily set to 200.</t>
  </si>
  <si>
    <t>This blend assumes that kms driven are split 50/50 by gasoline and electricity and that electric kms are 4x as efficient as the gasoline kms.</t>
  </si>
  <si>
    <t>This blend assumes that kms driven are split 50/50 by gasoline and electricity. It also assumes that the electric kms are 4x as efficient as the gasoline kms.</t>
  </si>
  <si>
    <t>This blend assumes that kms driven are split 50/50 by diesel and electricity. It also assumes that the electric kms are 4x as efficient as the diesel kms.</t>
  </si>
  <si>
    <t>Value is calculated by using the fuel shares for motorcycles, school buses, inter-city buses, passenger rail and “offroad” vehicles. Further, it’s assumed that “offroad” vehicles consume diesel.</t>
  </si>
  <si>
    <t>4.8 J of electricity are required to compress 95.2 J of hydrogen.</t>
  </si>
  <si>
    <t>Need 0.45 PJ elc/PJ liquid H2. Assume no H2 lost in compression. 0.45 PJ/1.45PJ = 0.31. 1-0.31 = 0.69</t>
  </si>
  <si>
    <t>[27]</t>
  </si>
  <si>
    <t xml:space="preserve">Aviation biofuel can be blended into jetfuel at up to 50% </t>
  </si>
  <si>
    <t>2018 data from source is used. This is then indexed to population growth as per [11].</t>
  </si>
  <si>
    <t>NL+LAB</t>
  </si>
  <si>
    <t>2018 energy use data taken from source. Efficiency of modelled existing fleet is used to determine end-use demand in km. This is then indexed to population growth as per [11].</t>
  </si>
  <si>
    <t>btkm</t>
  </si>
  <si>
    <t>bpkm</t>
  </si>
  <si>
    <t>Emission Commodity</t>
  </si>
  <si>
    <t>kt/bkm</t>
  </si>
  <si>
    <t>kt/btkm</t>
  </si>
  <si>
    <t>kt/bpkm</t>
  </si>
  <si>
    <t>[24]</t>
  </si>
  <si>
    <t>kt/PJout</t>
  </si>
  <si>
    <t>Calculated using warming potentials of 298 for N2O and 25 for CH4 (IPCC Fourth Assessment Report)</t>
  </si>
  <si>
    <t>Currently, discount rates are not defined for the transportation sector. Modeller's sometimes make use of technology specific discount rates, or "hurdle rates" to account for consumer preferences. See the discussion in the Open Energy Outlook database documentation: https://github.com/TemoaProject/oeo/blob/master/database_documentation/TransportationSector.ipynb.</t>
  </si>
  <si>
    <t>Constraint</t>
  </si>
  <si>
    <t>MaxCapacity</t>
  </si>
  <si>
    <t>Although RFO is much cheaper than MGO, NRCan data shows little to no RFO being consumed by vessels. We therefore do not allow RFO to be consumed.</t>
  </si>
  <si>
    <t>[1]</t>
  </si>
  <si>
    <t>NRCan, "Comprehensive Energy Use Database. Transportation Sector. Atlantic Provinces. Table 7: Secondary Energy Use by Transportation Mode". [Online]. Available: https://oee.nrcan.gc.ca/corporate/statistics/neud/dpa/showTable.cfm?type=CP&amp;sector=tran&amp;juris=nb&amp;rn=7&amp;page=0</t>
  </si>
  <si>
    <t>Argonne National Laboratory, "Alternative Fuel Life-Cycle Environmental and Economic Transportation (AFLEET) Tool", 2019. [Online]. Available: https://greet.es.anl.gov/afleet_tool.</t>
  </si>
  <si>
    <t>[3]</t>
  </si>
  <si>
    <t>Jadun, Paige, et al. Electrification futures study: end-use electric technology cost and performance projections through 2050. No. NREL/TP-6A20-70485. National Renewable Energy Lab.(NREL), Golden, CO (United States), 2017.</t>
  </si>
  <si>
    <t>U.S. Energy Information Administration. Annual Energy Outlook 2021. Table 52: New Light-Duty Vehicle Prices. [Online]. Available: https://www.eia.gov/outlooks/aeo/data/browser/#/?id=114-AEO2021&amp;cases=ref2021&amp;sourcekey=0</t>
  </si>
  <si>
    <t>Transitioning to zero-emission freight trucks. ICCT, 2017.</t>
  </si>
  <si>
    <t>ICF and CALETC, "Comparison of Medium- and Heavy- Duty Technologies in California," California, United States of America, December 2019. [Online]. Available: https://caletc.com/comparison-of-medium-and-heavy-duty-technologies-in-california/</t>
  </si>
  <si>
    <t>Open Energy Outlook for the United States (2021), GitHub Repository, https://github.com/TemoaProject/oeo</t>
  </si>
  <si>
    <t>[8]</t>
  </si>
  <si>
    <t>Taljegard, Maria, et al. "Cost-effective choices of marine fuels in a carbon-constrained world: results from a global energy model." Environmental science &amp; technology 48.21 (2014):</t>
  </si>
  <si>
    <t>[9]</t>
  </si>
  <si>
    <t>Isaac, Raphael, and Lewis Fulton. "Propulsion Systems for 21st Century Rail." World Conference on Transport Research-WCTR. 2016.</t>
  </si>
  <si>
    <t>[10]</t>
  </si>
  <si>
    <t>Rustagi, Neha. "Current Status of Hydrogen Liquefaction Costs Originators: Elizabeth Connelly, Michael Penev, Amgad Elgowainy, Chad Hunter Peer Reviewed By: Al Burgunder, Andrew Martinez, 2 Satish Tamhankar 3." (2019).</t>
  </si>
  <si>
    <t>Canada Energy Regulator. Canada's Energy Future 2020 Data Appendices (Reference Case). DOI: https://doi.org/10.35002/zjr8-8x75</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</si>
  <si>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</si>
  <si>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2018 Fuel Consumption Guide, National Resources Canada (NRCan), May 2018. Available at: https://www.nrcan.gc.ca/sites/www.nrcan.gc.ca/files/oee/pdf/transportation/tools/fuelratings/2018%20Fuel%20Consumption%20Guide.pdf</t>
  </si>
  <si>
    <t>[14]</t>
  </si>
  <si>
    <t>GoodCarBadCar, "2020 Canada Vehicle Sales Figures By Model". [Online] https://www.goodcarbadcar.net/2020-canada-vehicle-sales-figures-by-model/</t>
  </si>
  <si>
    <t>U.S. Department of Energy, "www.fueleconomy.gov". [Online]. Available: https://www.fueleconomy.gov/feg/Find.do?action=sbs&amp;id=41416</t>
  </si>
  <si>
    <t>United States Environmental Protection Agency VT_EPAUS9rT_TRNLDV_v20.1.0full.xlsx database. Available at: https://www.epa.gov/air-research/epaus9rt-energy-systems-database-use-times-model</t>
  </si>
  <si>
    <t>[17]</t>
  </si>
  <si>
    <t>The 14 Most Fuel-Efficient SUVs in 2021, U.S.News [Online]. https://cars.usnews.com/cars-trucks/suvs-best-gas-mileage</t>
  </si>
  <si>
    <t>The Verge, "Ford unveils e-transit electric cargo van with 126 miles of range and $45,000 price tag", November 12, 2020. [Online]. Available: https://www.theverge.com/2020/11/12/21559954/ford-e-transit-electric-delivery-cargo-van-price-specs-range</t>
  </si>
  <si>
    <t>NRCan, "Comprehensive Energy Use Database. Transportation Sector". [Online]. Available: https://oee.nrcan.gc.ca/corporate/statistics/neud/dpa/menus/trends/comprehensive_tables/list.cfm</t>
  </si>
  <si>
    <t>United States Environmental Protection Agency VT_EPAUS9rT_TRNHDV_v20.1.0full.xlsx database. Available at: https://www.epa.gov/air-research/epaus9rt-energy-systems-database-use-times-model</t>
  </si>
  <si>
    <t>[21]</t>
  </si>
  <si>
    <t>Argonne National Laboratory, "Greenhouse gases, Regulated Emissions, and Energy use in Technologies (GREET) Model  ", 2019. [Online]. Available: https://greet.es.anl.gov/index.php</t>
  </si>
  <si>
    <t>Sears, Justine, David Roberts, and Karen Glitman. "A comparison of electric vehicle Level 1 and Level 2 charging efficiency." 2014</t>
  </si>
  <si>
    <t>Analysis based on Transport Canada vehicle registration data (2010-2014). Communicated by Hajo Ribberank (NRCan).</t>
  </si>
  <si>
    <r>
      <rPr>
        <sz val="10"/>
        <rFont val="Arial"/>
        <family val="2"/>
        <charset val="1"/>
      </rPr>
      <t xml:space="preserve">Government of Nova Scotia. (2018). </t>
    </r>
    <r>
      <rPr>
        <i/>
        <sz val="11"/>
        <color indexed="8"/>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</si>
  <si>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[25]</t>
  </si>
  <si>
    <r>
      <rPr>
        <sz val="10"/>
        <rFont val="Arial"/>
        <family val="2"/>
        <charset val="1"/>
      </rPr>
      <t xml:space="preserve">Statistics Canada. 2017. </t>
    </r>
    <r>
      <rPr>
        <i/>
        <sz val="11"/>
        <color indexed="8"/>
        <rFont val="Calibri"/>
        <family val="2"/>
        <charset val="1"/>
      </rPr>
      <t>Newfoundland and Labrador</t>
    </r>
    <r>
      <rPr>
        <sz val="10"/>
        <rFont val="Arial"/>
        <family val="2"/>
        <charset val="1"/>
      </rPr>
      <t xml:space="preserve"> (table). </t>
    </r>
    <r>
      <rPr>
        <i/>
        <sz val="11"/>
        <color indexed="8"/>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</si>
  <si>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[26]</t>
  </si>
  <si>
    <t>Labrador. (2021). Retrieved May 11, 2021, from https://en.wikipedia.org/wiki/Labrador</t>
  </si>
  <si>
    <t>Evan D. Sherwin "Electrofuel synthesis from variable renewable electricity: An optimization-based techno-economic analysis".</t>
  </si>
  <si>
    <t>Macro Indicator</t>
  </si>
  <si>
    <t>2020</t>
  </si>
  <si>
    <t>2025</t>
  </si>
  <si>
    <t>2030</t>
  </si>
  <si>
    <t>2035</t>
  </si>
  <si>
    <t>2040</t>
  </si>
  <si>
    <t>2045</t>
  </si>
  <si>
    <t>2050</t>
  </si>
  <si>
    <t>Source</t>
  </si>
  <si>
    <t>Real Gross Domestic Product ($2012 Millions)</t>
  </si>
  <si>
    <t>Population (thousands)</t>
  </si>
  <si>
    <t>Gross Domestic Product Deflator (2012=100)</t>
  </si>
  <si>
    <t>Consumer Price Index (2002=100)</t>
  </si>
  <si>
    <t>Relative Population</t>
  </si>
  <si>
    <t>USD/CAD Exchange Rate</t>
  </si>
  <si>
    <t>Crude Oil Production (k barrel per day)</t>
  </si>
  <si>
    <t>Crude Oil Production (PJ)</t>
  </si>
  <si>
    <t>Production relative to 2020</t>
  </si>
  <si>
    <t>Canada</t>
  </si>
  <si>
    <t>End-use demand for RPP</t>
  </si>
  <si>
    <t>Demand relative to 2020</t>
  </si>
  <si>
    <t>Annual Inflation Factor</t>
  </si>
  <si>
    <t>Miles</t>
  </si>
  <si>
    <t>KM</t>
  </si>
  <si>
    <t>MMBtu</t>
  </si>
  <si>
    <t>Seasonal Performance Adjustment Factors</t>
  </si>
  <si>
    <t>Personal communication with staff at NRCan.</t>
  </si>
  <si>
    <t>Fuel Conversion Factors</t>
  </si>
  <si>
    <t>MJ/L</t>
  </si>
  <si>
    <t>MJ/gal</t>
  </si>
  <si>
    <t>Gas</t>
  </si>
  <si>
    <t>Diesel</t>
  </si>
  <si>
    <t>Electricity</t>
  </si>
  <si>
    <t>Propane</t>
  </si>
  <si>
    <t>Natural Gas</t>
  </si>
  <si>
    <t>MPDGe</t>
  </si>
  <si>
    <t>MJ/litre</t>
  </si>
  <si>
    <t>MPGe</t>
  </si>
  <si>
    <t>Population Shares of Newfoundland and Labrador</t>
  </si>
  <si>
    <t>Population (2016)</t>
  </si>
  <si>
    <t>Share</t>
  </si>
  <si>
    <t>Calculated</t>
  </si>
  <si>
    <t>Existing Marine Vessel Efficiency</t>
  </si>
  <si>
    <t>Existing Jet Plane Efficiency</t>
  </si>
  <si>
    <t>Existing Rail Efficiency</t>
  </si>
  <si>
    <t>Cost Escalation Curves</t>
  </si>
  <si>
    <t>As a ratio of 2020</t>
  </si>
  <si>
    <t>Cost Curve Name</t>
  </si>
  <si>
    <t>Light Duty car BEV</t>
  </si>
  <si>
    <t>[3] and modified based on conversations with staff at NRCan.</t>
  </si>
  <si>
    <t>Light Duty car PHEV</t>
  </si>
  <si>
    <t>Light Duty Trucks BEV</t>
  </si>
  <si>
    <t>Light Duty Trucks PHEV</t>
  </si>
  <si>
    <t>Medium-Duty Trucks BEV</t>
  </si>
  <si>
    <t>Heavy Duty Trucks BEV</t>
  </si>
  <si>
    <t>Bus BEV</t>
  </si>
  <si>
    <t>Efficiency Escalation Curves</t>
  </si>
  <si>
    <t>As a ratio of annual electricity consumption from 2020</t>
  </si>
  <si>
    <t>Performance Curve Name</t>
  </si>
  <si>
    <t>Efficiency Escalation Curves (Inverse of above table)</t>
  </si>
  <si>
    <t>Inverse of Table (B-1).</t>
  </si>
  <si>
    <t>Calculated by taking the ratio of (billions of km driven) over (the number of vehicles (in thousands) multiplied by the capacity to activity parameter (=1))</t>
  </si>
  <si>
    <t>Based on Tesla Model 3 rated mileage and modified for temperature impacts on performance. Efficiency improvements are based on data in [3].</t>
  </si>
  <si>
    <t>Based on Toyota Prius Prime rated mileage and modified for temperature impacts on performance.  Efficiency improvements are based on data in [3]. Assumes a 50% share of electric miles.</t>
  </si>
  <si>
    <t>Based on Hyundai Kona (120 MPGe) rated mileage and modified for temperature impacts on performance. Efficiency improvements are based on data in [3].</t>
  </si>
  <si>
    <t>Based on Chrysler Pacifica (82 MPGe) rated mileage and modified for temperature impacts on performance.  Efficiency improvements are based on data in [3]. Assumes a 50% share of electric miles.</t>
  </si>
  <si>
    <t>Based on Ford E-Transit rated mileage and modified for temperature impacts on performance.  Efficiency improvements are based on data in [3].</t>
  </si>
  <si>
    <t>Based on rated mileage for Hyundai Kona (120 MPGe), modified for efficiency of medium duty trucks vs. light duty trucks, modified for temperature impacts on performance. Efficiency improvements are based on data in [3].</t>
  </si>
  <si>
    <t>Based on rated mileage for Hyundai Kona (120 MPGe), modified for efficiency of heavy duty trucks vs. light duty trucks, modified for temperature impacts on performance.  Efficiency improvements are based on data in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</si>
</sst>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
    <numFmt numFmtId="165" formatCode="0.0000"/>
    <numFmt numFmtId="166" formatCode="0.00000"/>
    <numFmt numFmtId="167" formatCode="0.0"/>
    <numFmt numFmtId="168" formatCode="_-* #,##0.00_-;\-* #,##0.00_-;_-* \-??_-;_-@_-"/>
    <numFmt numFmtId="169" formatCode="_-* #,##0_-;\-* #,##0_-;_-* \-??_-;_-@_-"/>
    <numFmt numFmtId="170" formatCode="_-* #,##0.000_-;\-* #,##0.000_-;_-* \-??_-;_-@_-"/>
  </numFmts>
  <fonts count="10" x14ac:knownFonts="1">
    <font>
      <sz val="10"/>
      <name val="Arial"/>
      <family val="2"/>
      <charset val="1"/>
    </font>
    <font>
      <sz val="11"/>
      <color indexed="8"/>
      <name val="Arial"/>
      <family val="2"/>
      <charset val="1"/>
    </font>
    <font>
      <b/>
      <sz val="14"/>
      <name val="Arial"/>
      <family val="2"/>
      <charset val="1"/>
    </font>
    <font>
      <b/>
      <sz val="12"/>
      <name val="Arial"/>
      <family val="2"/>
      <charset val="1"/>
    </font>
    <font>
      <sz val="10"/>
      <color indexed="8"/>
      <name val="Arial"/>
      <family val="2"/>
      <charset val="1"/>
    </font>
    <font>
      <sz val="10"/>
      <color indexed="12"/>
      <name val="Arial"/>
      <family val="2"/>
      <charset val="1"/>
    </font>
    <font>
      <sz val="10"/>
      <name val="Times New Roman"/>
      <family val="1"/>
      <charset val="1"/>
    </font>
    <font>
      <b/>
      <sz val="10"/>
      <name val="Arial"/>
      <family val="2"/>
      <charset val="1"/>
    </font>
    <font>
      <i/>
      <sz val="11"/>
      <color indexed="8"/>
      <name val="Calibri"/>
      <family val="2"/>
      <charset val="1"/>
    </font>
    <font>
      <sz val="10"/>
      <name val="Arial"/>
      <family val="2"/>
      <charset val="1"/>
    </font>
  </fonts>
  <fills count="4">
    <fill>
      <patternFill patternType="none"/>
    </fill>
    <fill>
      <patternFill patternType="gray125"/>
    </fill>
    <fill>
      <patternFill patternType="solid">
        <fgColor indexed="26"/>
        <bgColor indexed="42"/>
      </patternFill>
    </fill>
    <fill>
      <patternFill patternType="solid">
        <fgColor indexed="42"/>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xf numFmtId="168" fontId="9" fillId="0" borderId="0" applyBorder="0" applyProtection="0"/>
    <xf numFmtId="0" fontId="1" fillId="0" borderId="0"/>
  </cellStyleXfs>
  <cellXfs count="68">
    <xf numFmtId="0" fontId="0" fillId="0" borderId="0" xfId="0"/>
    <xf numFmtId="0" fontId="3" fillId="2" borderId="1" xfId="1" applyFont="1" applyFill="1" applyBorder="1"/>
    <xf numFmtId="0" fontId="0" fillId="0" borderId="1" xfId="0" applyFont="1" applyBorder="1" applyAlignment="1">
      <alignment horizontal="left"/>
    </xf>
    <xf numFmtId="0" fontId="0" fillId="0" borderId="1" xfId="0" applyFont="1" applyBorder="1"/>
    <xf numFmtId="0" fontId="0" fillId="0" borderId="1" xfId="0" applyFont="1" applyBorder="1" applyAlignment="1">
      <alignment horizontal="left" vertical="center"/>
    </xf>
    <xf numFmtId="0" fontId="0" fillId="0" borderId="0" xfId="0" applyFont="1"/>
    <xf numFmtId="0" fontId="3" fillId="2" borderId="1" xfId="0" applyFont="1" applyFill="1" applyBorder="1"/>
    <xf numFmtId="0" fontId="4" fillId="0" borderId="1" xfId="0" applyFont="1" applyBorder="1"/>
    <xf numFmtId="164" fontId="0" fillId="0" borderId="1" xfId="0" applyNumberFormat="1" applyFont="1" applyBorder="1"/>
    <xf numFmtId="0" fontId="0" fillId="0" borderId="0" xfId="0" applyFont="1" applyAlignment="1">
      <alignment wrapText="1"/>
    </xf>
    <xf numFmtId="0" fontId="0" fillId="0" borderId="1" xfId="0" applyFont="1" applyBorder="1" applyAlignment="1">
      <alignment wrapText="1"/>
    </xf>
    <xf numFmtId="0" fontId="0" fillId="0" borderId="1" xfId="0" applyBorder="1" applyAlignment="1" applyProtection="1"/>
    <xf numFmtId="0" fontId="0" fillId="0" borderId="1" xfId="0" applyFont="1" applyBorder="1" applyAlignment="1"/>
    <xf numFmtId="0" fontId="0" fillId="0" borderId="0" xfId="0" applyFont="1" applyBorder="1" applyAlignment="1">
      <alignment horizontal="center" vertical="center"/>
    </xf>
    <xf numFmtId="0" fontId="0" fillId="0" borderId="0" xfId="0" applyFont="1" applyAlignment="1"/>
    <xf numFmtId="0" fontId="0" fillId="0" borderId="0" xfId="0" applyBorder="1" applyAlignment="1" applyProtection="1"/>
    <xf numFmtId="0" fontId="3" fillId="2" borderId="1" xfId="0" applyFont="1" applyFill="1" applyBorder="1" applyAlignment="1">
      <alignment horizontal="center" vertical="center" wrapText="1"/>
    </xf>
    <xf numFmtId="165" fontId="0" fillId="0" borderId="1" xfId="0" applyNumberFormat="1" applyFont="1" applyBorder="1"/>
    <xf numFmtId="165" fontId="0" fillId="0" borderId="1" xfId="0" applyNumberFormat="1" applyFont="1" applyBorder="1" applyAlignment="1">
      <alignment wrapText="1"/>
    </xf>
    <xf numFmtId="0" fontId="5" fillId="0" borderId="1" xfId="0" applyFont="1" applyBorder="1"/>
    <xf numFmtId="11" fontId="0" fillId="0" borderId="1" xfId="0" applyNumberFormat="1" applyBorder="1"/>
    <xf numFmtId="0" fontId="0" fillId="0" borderId="2" xfId="0" applyFont="1" applyBorder="1"/>
    <xf numFmtId="0" fontId="3" fillId="2" borderId="1" xfId="0" applyFont="1" applyFill="1" applyBorder="1" applyAlignment="1">
      <alignment wrapText="1"/>
    </xf>
    <xf numFmtId="0" fontId="0" fillId="0" borderId="1" xfId="0" applyFont="1" applyBorder="1" applyAlignment="1">
      <alignment horizontal="center" vertical="center"/>
    </xf>
    <xf numFmtId="166" fontId="0" fillId="0" borderId="1" xfId="0" applyNumberFormat="1" applyFont="1" applyBorder="1"/>
    <xf numFmtId="0" fontId="0" fillId="0" borderId="1" xfId="0" applyFont="1" applyBorder="1" applyAlignment="1">
      <alignment horizontal="center"/>
    </xf>
    <xf numFmtId="0" fontId="0" fillId="0" borderId="0" xfId="0" applyFont="1" applyAlignment="1">
      <alignment horizontal="right"/>
    </xf>
    <xf numFmtId="0" fontId="3" fillId="2" borderId="1" xfId="0" applyFont="1" applyFill="1" applyBorder="1" applyAlignment="1">
      <alignment horizontal="left"/>
    </xf>
    <xf numFmtId="0" fontId="6" fillId="0" borderId="1" xfId="0" applyFont="1" applyBorder="1" applyAlignment="1">
      <alignment wrapText="1"/>
    </xf>
    <xf numFmtId="167" fontId="7" fillId="0" borderId="0" xfId="0" applyNumberFormat="1" applyFont="1"/>
    <xf numFmtId="167" fontId="0" fillId="0" borderId="0" xfId="0" applyNumberFormat="1"/>
    <xf numFmtId="4" fontId="0" fillId="0" borderId="0" xfId="0" applyNumberFormat="1"/>
    <xf numFmtId="0" fontId="0" fillId="0" borderId="2" xfId="0" applyFont="1" applyBorder="1" applyAlignment="1">
      <alignment horizontal="left" vertical="center"/>
    </xf>
    <xf numFmtId="0" fontId="0" fillId="0" borderId="0" xfId="0" applyAlignment="1">
      <alignment wrapText="1"/>
    </xf>
    <xf numFmtId="0" fontId="6" fillId="0" borderId="0" xfId="0" applyFont="1" applyAlignment="1">
      <alignment wrapText="1"/>
    </xf>
    <xf numFmtId="0" fontId="0" fillId="0" borderId="0" xfId="0" applyFont="1" applyBorder="1" applyAlignment="1">
      <alignment horizontal="left" vertical="center"/>
    </xf>
    <xf numFmtId="0" fontId="0" fillId="0" borderId="1" xfId="0" applyFont="1" applyBorder="1" applyAlignment="1" applyProtection="1">
      <alignment wrapText="1"/>
    </xf>
    <xf numFmtId="0" fontId="0" fillId="0" borderId="1" xfId="0" applyFont="1" applyBorder="1" applyAlignment="1" applyProtection="1"/>
    <xf numFmtId="164" fontId="0" fillId="0" borderId="1" xfId="0" applyNumberFormat="1" applyBorder="1" applyAlignment="1" applyProtection="1"/>
    <xf numFmtId="0" fontId="0" fillId="0" borderId="0" xfId="0" applyBorder="1"/>
    <xf numFmtId="0" fontId="7" fillId="0" borderId="1" xfId="0" applyFont="1" applyBorder="1"/>
    <xf numFmtId="0" fontId="7" fillId="0" borderId="0" xfId="0" applyFont="1" applyBorder="1"/>
    <xf numFmtId="169" fontId="0" fillId="0" borderId="1" xfId="2" applyNumberFormat="1" applyFont="1" applyBorder="1" applyAlignment="1" applyProtection="1">
      <alignment horizontal="center" vertical="center"/>
    </xf>
    <xf numFmtId="170" fontId="0" fillId="0" borderId="1" xfId="2" applyNumberFormat="1" applyFont="1" applyBorder="1" applyAlignment="1" applyProtection="1">
      <alignment horizontal="center" vertical="center"/>
    </xf>
    <xf numFmtId="169" fontId="0" fillId="0" borderId="0" xfId="2" applyNumberFormat="1" applyFont="1" applyBorder="1" applyAlignment="1" applyProtection="1">
      <alignment horizontal="center" vertical="center"/>
    </xf>
    <xf numFmtId="170" fontId="0" fillId="0" borderId="0" xfId="2" applyNumberFormat="1" applyFont="1" applyBorder="1" applyAlignment="1" applyProtection="1">
      <alignment horizontal="center" vertical="center"/>
    </xf>
    <xf numFmtId="0" fontId="0" fillId="0" borderId="0" xfId="0" applyFont="1" applyAlignment="1">
      <alignment horizontal="center"/>
    </xf>
    <xf numFmtId="0" fontId="7" fillId="3" borderId="1" xfId="0" applyFont="1" applyFill="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0" fillId="0" borderId="7" xfId="0" applyFont="1" applyBorder="1"/>
    <xf numFmtId="0" fontId="0" fillId="0" borderId="7" xfId="0" applyBorder="1"/>
    <xf numFmtId="0" fontId="0" fillId="0" borderId="4" xfId="0" applyBorder="1" applyAlignment="1">
      <alignment horizontal="center"/>
    </xf>
    <xf numFmtId="0" fontId="3" fillId="2" borderId="5" xfId="0" applyFont="1" applyFill="1" applyBorder="1"/>
    <xf numFmtId="0" fontId="3" fillId="2" borderId="5" xfId="0" applyFont="1" applyFill="1" applyBorder="1" applyAlignment="1">
      <alignment wrapText="1"/>
    </xf>
    <xf numFmtId="0" fontId="0" fillId="0" borderId="7" xfId="0" applyFont="1" applyBorder="1" applyAlignment="1">
      <alignment horizontal="left"/>
    </xf>
    <xf numFmtId="0" fontId="2" fillId="2" borderId="1" xfId="1" applyFont="1" applyFill="1" applyBorder="1" applyAlignment="1">
      <alignment horizontal="center" vertical="center"/>
    </xf>
    <xf numFmtId="0" fontId="0" fillId="0" borderId="1" xfId="0" applyFont="1" applyBorder="1" applyAlignment="1">
      <alignment horizontal="left"/>
    </xf>
    <xf numFmtId="0" fontId="0" fillId="0" borderId="1" xfId="0" applyFont="1" applyBorder="1" applyAlignment="1">
      <alignment horizontal="left" vertical="center"/>
    </xf>
    <xf numFmtId="0" fontId="0" fillId="0" borderId="2" xfId="0" applyFont="1" applyBorder="1" applyAlignment="1">
      <alignment horizontal="center" vertical="center"/>
    </xf>
    <xf numFmtId="0" fontId="0" fillId="0" borderId="2" xfId="0" applyFont="1" applyBorder="1" applyAlignment="1">
      <alignment horizontal="left" vertical="center"/>
    </xf>
    <xf numFmtId="0" fontId="0" fillId="0" borderId="1" xfId="0" applyFont="1" applyBorder="1" applyAlignment="1">
      <alignment horizontal="center" vertical="center" wrapText="1"/>
    </xf>
    <xf numFmtId="0" fontId="3" fillId="2" borderId="1"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vertical="center"/>
    </xf>
    <xf numFmtId="0" fontId="7" fillId="3" borderId="1" xfId="0" applyFont="1" applyFill="1" applyBorder="1" applyAlignment="1">
      <alignment horizontal="center"/>
    </xf>
  </cellXfs>
  <cellStyles count="4">
    <cellStyle name="20% - Accent1 2 70" xfId="1"/>
    <cellStyle name="Comma" xfId="2" builtinId="3"/>
    <cellStyle name="Normal" xfId="0" builtinId="0"/>
    <cellStyle name="Normal 2"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DDE8CB"/>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3"/>
  <sheetViews>
    <sheetView showGridLines="0" topLeftCell="A5" zoomScale="90" zoomScaleNormal="90" workbookViewId="0">
      <selection activeCell="B25" sqref="B25"/>
    </sheetView>
  </sheetViews>
  <sheetFormatPr defaultColWidth="11.5703125" defaultRowHeight="12.75" x14ac:dyDescent="0.2"/>
  <cols>
    <col min="2" max="2" width="20.5703125" customWidth="1"/>
    <col min="3" max="3" width="74.140625" customWidth="1"/>
    <col min="4" max="4" width="105.85546875" customWidth="1"/>
  </cols>
  <sheetData>
    <row r="1" spans="2:4" ht="18" x14ac:dyDescent="0.2">
      <c r="B1" s="58" t="s">
        <v>0</v>
      </c>
      <c r="C1" s="58"/>
      <c r="D1" s="58"/>
    </row>
    <row r="2" spans="2:4" ht="15.75" x14ac:dyDescent="0.25">
      <c r="B2" s="1" t="s">
        <v>1</v>
      </c>
      <c r="C2" s="1" t="s">
        <v>2</v>
      </c>
      <c r="D2" s="1" t="s">
        <v>3</v>
      </c>
    </row>
    <row r="3" spans="2:4" x14ac:dyDescent="0.2">
      <c r="B3" s="2" t="s">
        <v>4</v>
      </c>
      <c r="C3" s="3" t="s">
        <v>5</v>
      </c>
      <c r="D3" s="3" t="s">
        <v>6</v>
      </c>
    </row>
    <row r="4" spans="2:4" x14ac:dyDescent="0.2">
      <c r="B4" s="2" t="s">
        <v>7</v>
      </c>
      <c r="C4" s="3" t="s">
        <v>8</v>
      </c>
      <c r="D4" s="3" t="s">
        <v>6</v>
      </c>
    </row>
    <row r="5" spans="2:4" x14ac:dyDescent="0.2">
      <c r="B5" s="2" t="s">
        <v>9</v>
      </c>
      <c r="C5" s="3" t="s">
        <v>10</v>
      </c>
      <c r="D5" s="3" t="s">
        <v>6</v>
      </c>
    </row>
    <row r="6" spans="2:4" x14ac:dyDescent="0.2">
      <c r="B6" s="2" t="s">
        <v>11</v>
      </c>
      <c r="C6" s="3" t="s">
        <v>12</v>
      </c>
      <c r="D6" s="3" t="s">
        <v>6</v>
      </c>
    </row>
    <row r="7" spans="2:4" x14ac:dyDescent="0.2">
      <c r="B7" s="2" t="s">
        <v>13</v>
      </c>
      <c r="C7" s="3" t="s">
        <v>14</v>
      </c>
      <c r="D7" s="3" t="s">
        <v>6</v>
      </c>
    </row>
    <row r="8" spans="2:4" x14ac:dyDescent="0.2">
      <c r="B8" s="2" t="s">
        <v>15</v>
      </c>
      <c r="C8" s="3" t="s">
        <v>16</v>
      </c>
      <c r="D8" s="3" t="s">
        <v>17</v>
      </c>
    </row>
    <row r="9" spans="2:4" x14ac:dyDescent="0.2">
      <c r="B9" s="4" t="s">
        <v>18</v>
      </c>
      <c r="C9" s="3" t="s">
        <v>19</v>
      </c>
      <c r="D9" s="3" t="s">
        <v>17</v>
      </c>
    </row>
    <row r="10" spans="2:4" x14ac:dyDescent="0.2">
      <c r="B10" s="4" t="s">
        <v>20</v>
      </c>
      <c r="C10" s="3" t="s">
        <v>21</v>
      </c>
      <c r="D10" s="3" t="s">
        <v>17</v>
      </c>
    </row>
    <row r="11" spans="2:4" x14ac:dyDescent="0.2">
      <c r="B11" s="4" t="s">
        <v>22</v>
      </c>
      <c r="C11" s="3" t="s">
        <v>23</v>
      </c>
      <c r="D11" s="3" t="s">
        <v>17</v>
      </c>
    </row>
    <row r="12" spans="2:4" x14ac:dyDescent="0.2">
      <c r="B12" s="4" t="s">
        <v>24</v>
      </c>
      <c r="C12" s="3" t="s">
        <v>25</v>
      </c>
      <c r="D12" s="3" t="s">
        <v>17</v>
      </c>
    </row>
    <row r="13" spans="2:4" x14ac:dyDescent="0.2">
      <c r="B13" s="4" t="s">
        <v>26</v>
      </c>
      <c r="C13" s="3" t="s">
        <v>27</v>
      </c>
      <c r="D13" s="3" t="s">
        <v>28</v>
      </c>
    </row>
    <row r="14" spans="2:4" x14ac:dyDescent="0.2">
      <c r="B14" s="4" t="s">
        <v>29</v>
      </c>
      <c r="C14" s="3" t="s">
        <v>30</v>
      </c>
      <c r="D14" s="3" t="s">
        <v>28</v>
      </c>
    </row>
    <row r="15" spans="2:4" x14ac:dyDescent="0.2">
      <c r="B15" s="4" t="s">
        <v>31</v>
      </c>
      <c r="C15" s="3" t="s">
        <v>32</v>
      </c>
      <c r="D15" s="3" t="s">
        <v>28</v>
      </c>
    </row>
    <row r="16" spans="2:4" x14ac:dyDescent="0.2">
      <c r="B16" s="4" t="s">
        <v>33</v>
      </c>
      <c r="C16" s="3" t="s">
        <v>34</v>
      </c>
      <c r="D16" s="3" t="s">
        <v>28</v>
      </c>
    </row>
    <row r="17" spans="2:4" x14ac:dyDescent="0.2">
      <c r="B17" s="4" t="s">
        <v>35</v>
      </c>
      <c r="C17" s="3" t="s">
        <v>36</v>
      </c>
      <c r="D17" s="3" t="s">
        <v>37</v>
      </c>
    </row>
    <row r="18" spans="2:4" x14ac:dyDescent="0.2">
      <c r="B18" s="4" t="s">
        <v>38</v>
      </c>
      <c r="C18" s="3" t="s">
        <v>39</v>
      </c>
      <c r="D18" s="3" t="s">
        <v>37</v>
      </c>
    </row>
    <row r="19" spans="2:4" x14ac:dyDescent="0.2">
      <c r="B19" s="4" t="s">
        <v>40</v>
      </c>
      <c r="C19" s="3" t="s">
        <v>41</v>
      </c>
      <c r="D19" s="3" t="s">
        <v>37</v>
      </c>
    </row>
    <row r="20" spans="2:4" x14ac:dyDescent="0.2">
      <c r="B20" s="4" t="s">
        <v>42</v>
      </c>
      <c r="C20" s="3" t="s">
        <v>43</v>
      </c>
      <c r="D20" s="3" t="s">
        <v>37</v>
      </c>
    </row>
    <row r="21" spans="2:4" x14ac:dyDescent="0.2">
      <c r="B21" s="4" t="s">
        <v>44</v>
      </c>
      <c r="C21" s="3" t="s">
        <v>45</v>
      </c>
      <c r="D21" s="3" t="s">
        <v>46</v>
      </c>
    </row>
    <row r="22" spans="2:4" x14ac:dyDescent="0.2">
      <c r="B22" s="4" t="s">
        <v>47</v>
      </c>
      <c r="C22" s="3" t="s">
        <v>48</v>
      </c>
      <c r="D22" s="3" t="s">
        <v>46</v>
      </c>
    </row>
    <row r="23" spans="2:4" x14ac:dyDescent="0.2">
      <c r="B23" s="4" t="s">
        <v>49</v>
      </c>
      <c r="C23" s="3" t="s">
        <v>50</v>
      </c>
      <c r="D23" s="3" t="s">
        <v>46</v>
      </c>
    </row>
    <row r="24" spans="2:4" x14ac:dyDescent="0.2">
      <c r="B24" s="4" t="s">
        <v>51</v>
      </c>
      <c r="C24" s="3" t="s">
        <v>52</v>
      </c>
      <c r="D24" s="3" t="s">
        <v>53</v>
      </c>
    </row>
    <row r="25" spans="2:4" x14ac:dyDescent="0.2">
      <c r="B25" s="4" t="s">
        <v>54</v>
      </c>
      <c r="C25" s="3" t="s">
        <v>55</v>
      </c>
      <c r="D25" s="3" t="s">
        <v>53</v>
      </c>
    </row>
    <row r="26" spans="2:4" x14ac:dyDescent="0.2">
      <c r="B26" s="4" t="s">
        <v>56</v>
      </c>
      <c r="C26" s="3" t="s">
        <v>57</v>
      </c>
      <c r="D26" s="3" t="s">
        <v>53</v>
      </c>
    </row>
    <row r="27" spans="2:4" x14ac:dyDescent="0.2">
      <c r="B27" s="4" t="s">
        <v>58</v>
      </c>
      <c r="C27" s="3" t="s">
        <v>59</v>
      </c>
      <c r="D27" s="3" t="s">
        <v>53</v>
      </c>
    </row>
    <row r="28" spans="2:4" x14ac:dyDescent="0.2">
      <c r="B28" s="4" t="s">
        <v>60</v>
      </c>
      <c r="C28" s="3" t="s">
        <v>61</v>
      </c>
      <c r="D28" s="3" t="s">
        <v>53</v>
      </c>
    </row>
    <row r="29" spans="2:4" x14ac:dyDescent="0.2">
      <c r="B29" s="4" t="s">
        <v>62</v>
      </c>
      <c r="C29" s="3" t="s">
        <v>63</v>
      </c>
      <c r="D29" s="3" t="s">
        <v>64</v>
      </c>
    </row>
    <row r="30" spans="2:4" x14ac:dyDescent="0.2">
      <c r="B30" s="4" t="s">
        <v>65</v>
      </c>
      <c r="C30" s="3" t="s">
        <v>66</v>
      </c>
      <c r="D30" s="3" t="s">
        <v>64</v>
      </c>
    </row>
    <row r="31" spans="2:4" x14ac:dyDescent="0.2">
      <c r="B31" s="4" t="s">
        <v>67</v>
      </c>
      <c r="C31" s="3" t="s">
        <v>68</v>
      </c>
      <c r="D31" s="3" t="s">
        <v>64</v>
      </c>
    </row>
    <row r="32" spans="2:4" x14ac:dyDescent="0.2">
      <c r="B32" s="4" t="s">
        <v>69</v>
      </c>
      <c r="C32" s="3" t="s">
        <v>70</v>
      </c>
      <c r="D32" s="3" t="s">
        <v>71</v>
      </c>
    </row>
    <row r="33" spans="2:4" x14ac:dyDescent="0.2">
      <c r="B33" s="4" t="s">
        <v>72</v>
      </c>
      <c r="C33" s="3" t="s">
        <v>73</v>
      </c>
      <c r="D33" s="3" t="s">
        <v>74</v>
      </c>
    </row>
    <row r="34" spans="2:4" x14ac:dyDescent="0.2">
      <c r="B34" s="3" t="s">
        <v>75</v>
      </c>
      <c r="C34" s="3" t="s">
        <v>76</v>
      </c>
      <c r="D34" s="3" t="s">
        <v>74</v>
      </c>
    </row>
    <row r="35" spans="2:4" x14ac:dyDescent="0.2">
      <c r="B35" s="4" t="s">
        <v>77</v>
      </c>
      <c r="C35" s="3" t="s">
        <v>78</v>
      </c>
      <c r="D35" s="3" t="s">
        <v>74</v>
      </c>
    </row>
    <row r="36" spans="2:4" x14ac:dyDescent="0.2">
      <c r="B36" s="3" t="s">
        <v>79</v>
      </c>
      <c r="C36" s="3" t="s">
        <v>80</v>
      </c>
      <c r="D36" s="3" t="s">
        <v>81</v>
      </c>
    </row>
    <row r="37" spans="2:4" x14ac:dyDescent="0.2">
      <c r="B37" s="3" t="s">
        <v>82</v>
      </c>
      <c r="C37" s="3" t="s">
        <v>83</v>
      </c>
      <c r="D37" s="3"/>
    </row>
    <row r="38" spans="2:4" x14ac:dyDescent="0.2">
      <c r="B38" s="3" t="s">
        <v>84</v>
      </c>
      <c r="C38" s="3" t="s">
        <v>85</v>
      </c>
      <c r="D38" s="3"/>
    </row>
    <row r="39" spans="2:4" x14ac:dyDescent="0.2">
      <c r="B39" s="3" t="s">
        <v>86</v>
      </c>
      <c r="C39" s="3" t="s">
        <v>87</v>
      </c>
      <c r="D39" s="3"/>
    </row>
    <row r="40" spans="2:4" x14ac:dyDescent="0.2">
      <c r="B40" s="3" t="s">
        <v>88</v>
      </c>
      <c r="C40" s="3" t="s">
        <v>89</v>
      </c>
      <c r="D40" s="3"/>
    </row>
    <row r="41" spans="2:4" x14ac:dyDescent="0.2">
      <c r="B41" s="3" t="s">
        <v>90</v>
      </c>
      <c r="C41" s="3" t="s">
        <v>91</v>
      </c>
      <c r="D41" s="3"/>
    </row>
    <row r="42" spans="2:4" x14ac:dyDescent="0.2">
      <c r="B42" s="3" t="s">
        <v>92</v>
      </c>
      <c r="C42" s="3" t="s">
        <v>93</v>
      </c>
      <c r="D42" s="3"/>
    </row>
    <row r="43" spans="2:4" x14ac:dyDescent="0.2">
      <c r="B43" s="3" t="s">
        <v>94</v>
      </c>
      <c r="C43" s="3" t="s">
        <v>95</v>
      </c>
      <c r="D43" s="3"/>
    </row>
    <row r="44" spans="2:4" x14ac:dyDescent="0.2">
      <c r="B44" s="3" t="s">
        <v>96</v>
      </c>
      <c r="C44" s="3" t="s">
        <v>97</v>
      </c>
      <c r="D44" s="3"/>
    </row>
    <row r="45" spans="2:4" x14ac:dyDescent="0.2">
      <c r="B45" s="3" t="s">
        <v>98</v>
      </c>
      <c r="C45" s="3" t="s">
        <v>99</v>
      </c>
      <c r="D45" s="3"/>
    </row>
    <row r="46" spans="2:4" x14ac:dyDescent="0.2">
      <c r="B46" s="3" t="s">
        <v>100</v>
      </c>
      <c r="C46" s="3" t="s">
        <v>101</v>
      </c>
      <c r="D46" s="3"/>
    </row>
    <row r="47" spans="2:4" x14ac:dyDescent="0.2">
      <c r="B47" s="3" t="s">
        <v>102</v>
      </c>
      <c r="C47" s="3" t="s">
        <v>103</v>
      </c>
      <c r="D47" s="3"/>
    </row>
    <row r="48" spans="2:4" x14ac:dyDescent="0.2">
      <c r="B48" s="3" t="s">
        <v>104</v>
      </c>
      <c r="C48" s="3" t="s">
        <v>105</v>
      </c>
      <c r="D48" s="3"/>
    </row>
    <row r="49" spans="2:4" x14ac:dyDescent="0.2">
      <c r="B49" s="3" t="s">
        <v>106</v>
      </c>
      <c r="C49" s="3" t="s">
        <v>107</v>
      </c>
      <c r="D49" s="3"/>
    </row>
    <row r="50" spans="2:4" x14ac:dyDescent="0.2">
      <c r="B50" s="3" t="s">
        <v>108</v>
      </c>
      <c r="C50" s="3" t="s">
        <v>109</v>
      </c>
      <c r="D50" s="3"/>
    </row>
    <row r="51" spans="2:4" x14ac:dyDescent="0.2">
      <c r="B51" s="3" t="s">
        <v>110</v>
      </c>
      <c r="C51" s="3" t="s">
        <v>111</v>
      </c>
      <c r="D51" s="3"/>
    </row>
    <row r="54" spans="2:4" ht="18" x14ac:dyDescent="0.2">
      <c r="B54" s="58" t="s">
        <v>112</v>
      </c>
      <c r="C54" s="58"/>
      <c r="D54" s="58"/>
    </row>
    <row r="55" spans="2:4" ht="15.75" x14ac:dyDescent="0.25">
      <c r="B55" s="1" t="s">
        <v>1</v>
      </c>
      <c r="C55" s="1" t="s">
        <v>2</v>
      </c>
      <c r="D55" s="1" t="s">
        <v>3</v>
      </c>
    </row>
    <row r="56" spans="2:4" x14ac:dyDescent="0.2">
      <c r="B56" s="3" t="s">
        <v>113</v>
      </c>
      <c r="C56" s="3" t="s">
        <v>114</v>
      </c>
      <c r="D56" s="3"/>
    </row>
    <row r="57" spans="2:4" x14ac:dyDescent="0.2">
      <c r="B57" s="3" t="s">
        <v>115</v>
      </c>
      <c r="C57" s="3" t="s">
        <v>116</v>
      </c>
      <c r="D57" s="3"/>
    </row>
    <row r="58" spans="2:4" x14ac:dyDescent="0.2">
      <c r="B58" s="3" t="s">
        <v>117</v>
      </c>
      <c r="C58" s="3" t="s">
        <v>118</v>
      </c>
      <c r="D58" s="3"/>
    </row>
    <row r="59" spans="2:4" x14ac:dyDescent="0.2">
      <c r="B59" s="3" t="s">
        <v>119</v>
      </c>
      <c r="C59" s="3" t="s">
        <v>120</v>
      </c>
      <c r="D59" s="3"/>
    </row>
    <row r="60" spans="2:4" x14ac:dyDescent="0.2">
      <c r="B60" s="3" t="s">
        <v>121</v>
      </c>
      <c r="C60" s="3" t="s">
        <v>122</v>
      </c>
      <c r="D60" s="3"/>
    </row>
    <row r="61" spans="2:4" x14ac:dyDescent="0.2">
      <c r="B61" s="3" t="s">
        <v>123</v>
      </c>
      <c r="C61" s="3" t="s">
        <v>124</v>
      </c>
      <c r="D61" s="3"/>
    </row>
    <row r="62" spans="2:4" x14ac:dyDescent="0.2">
      <c r="B62" s="3" t="s">
        <v>125</v>
      </c>
      <c r="C62" s="3" t="s">
        <v>126</v>
      </c>
      <c r="D62" s="3"/>
    </row>
    <row r="63" spans="2:4" x14ac:dyDescent="0.2">
      <c r="B63" s="3" t="s">
        <v>127</v>
      </c>
      <c r="C63" s="3" t="s">
        <v>128</v>
      </c>
      <c r="D63" s="3"/>
    </row>
    <row r="64" spans="2:4" x14ac:dyDescent="0.2">
      <c r="B64" s="3" t="s">
        <v>129</v>
      </c>
      <c r="C64" s="3" t="s">
        <v>130</v>
      </c>
      <c r="D64" s="3"/>
    </row>
    <row r="65" spans="2:4" x14ac:dyDescent="0.2">
      <c r="B65" s="3" t="s">
        <v>131</v>
      </c>
      <c r="C65" s="3" t="s">
        <v>132</v>
      </c>
      <c r="D65" s="3"/>
    </row>
    <row r="66" spans="2:4" x14ac:dyDescent="0.2">
      <c r="B66" s="3" t="s">
        <v>133</v>
      </c>
      <c r="C66" s="3" t="s">
        <v>134</v>
      </c>
      <c r="D66" s="3"/>
    </row>
    <row r="67" spans="2:4" x14ac:dyDescent="0.2">
      <c r="B67" s="3" t="s">
        <v>135</v>
      </c>
      <c r="C67" s="3" t="s">
        <v>136</v>
      </c>
      <c r="D67" s="3"/>
    </row>
    <row r="68" spans="2:4" x14ac:dyDescent="0.2">
      <c r="B68" s="3" t="s">
        <v>137</v>
      </c>
      <c r="C68" s="3" t="s">
        <v>138</v>
      </c>
      <c r="D68" s="3"/>
    </row>
    <row r="69" spans="2:4" x14ac:dyDescent="0.2">
      <c r="B69" s="3" t="s">
        <v>139</v>
      </c>
      <c r="C69" s="3" t="s">
        <v>140</v>
      </c>
      <c r="D69" s="3"/>
    </row>
    <row r="70" spans="2:4" x14ac:dyDescent="0.2">
      <c r="B70" s="3" t="s">
        <v>141</v>
      </c>
      <c r="C70" s="3" t="s">
        <v>142</v>
      </c>
      <c r="D70" s="3"/>
    </row>
    <row r="71" spans="2:4" x14ac:dyDescent="0.2">
      <c r="B71" s="3" t="s">
        <v>143</v>
      </c>
      <c r="C71" s="3" t="s">
        <v>144</v>
      </c>
      <c r="D71" s="3"/>
    </row>
    <row r="72" spans="2:4" x14ac:dyDescent="0.2">
      <c r="B72" s="3" t="s">
        <v>145</v>
      </c>
      <c r="C72" s="3" t="s">
        <v>146</v>
      </c>
      <c r="D72" s="3"/>
    </row>
    <row r="73" spans="2:4" x14ac:dyDescent="0.2">
      <c r="B73" s="3" t="s">
        <v>147</v>
      </c>
      <c r="C73" s="3" t="s">
        <v>148</v>
      </c>
      <c r="D73" s="3"/>
    </row>
    <row r="74" spans="2:4" x14ac:dyDescent="0.2">
      <c r="B74" s="3" t="s">
        <v>149</v>
      </c>
      <c r="C74" s="3" t="s">
        <v>150</v>
      </c>
      <c r="D74" s="3"/>
    </row>
    <row r="75" spans="2:4" x14ac:dyDescent="0.2">
      <c r="B75" s="3" t="s">
        <v>151</v>
      </c>
      <c r="C75" s="3" t="s">
        <v>152</v>
      </c>
      <c r="D75" s="3"/>
    </row>
    <row r="76" spans="2:4" x14ac:dyDescent="0.2">
      <c r="B76" s="3" t="s">
        <v>153</v>
      </c>
      <c r="C76" s="3" t="s">
        <v>154</v>
      </c>
      <c r="D76" s="3"/>
    </row>
    <row r="77" spans="2:4" x14ac:dyDescent="0.2">
      <c r="B77" s="3" t="s">
        <v>155</v>
      </c>
      <c r="C77" s="3" t="s">
        <v>156</v>
      </c>
      <c r="D77" s="3"/>
    </row>
    <row r="78" spans="2:4" x14ac:dyDescent="0.2">
      <c r="B78" s="3" t="s">
        <v>157</v>
      </c>
      <c r="C78" s="3" t="s">
        <v>158</v>
      </c>
      <c r="D78" s="3"/>
    </row>
    <row r="79" spans="2:4" x14ac:dyDescent="0.2">
      <c r="B79" s="3" t="s">
        <v>159</v>
      </c>
      <c r="C79" s="3" t="s">
        <v>160</v>
      </c>
      <c r="D79" s="3"/>
    </row>
    <row r="80" spans="2:4" x14ac:dyDescent="0.2">
      <c r="B80" s="3" t="s">
        <v>161</v>
      </c>
      <c r="C80" s="3" t="s">
        <v>162</v>
      </c>
      <c r="D80" s="3"/>
    </row>
    <row r="81" spans="2:4" x14ac:dyDescent="0.2">
      <c r="B81" s="3" t="s">
        <v>163</v>
      </c>
      <c r="C81" s="3" t="s">
        <v>164</v>
      </c>
      <c r="D81" s="3"/>
    </row>
    <row r="82" spans="2:4" x14ac:dyDescent="0.2">
      <c r="B82" s="3" t="s">
        <v>165</v>
      </c>
      <c r="C82" s="3" t="s">
        <v>166</v>
      </c>
      <c r="D82" s="3"/>
    </row>
    <row r="83" spans="2:4" x14ac:dyDescent="0.2">
      <c r="B83" s="3" t="s">
        <v>167</v>
      </c>
      <c r="C83" s="3" t="s">
        <v>168</v>
      </c>
      <c r="D83" s="3"/>
    </row>
    <row r="84" spans="2:4" x14ac:dyDescent="0.2">
      <c r="B84" s="3" t="s">
        <v>169</v>
      </c>
      <c r="C84" s="3" t="s">
        <v>170</v>
      </c>
      <c r="D84" s="3"/>
    </row>
    <row r="85" spans="2:4" x14ac:dyDescent="0.2">
      <c r="B85" s="3" t="s">
        <v>171</v>
      </c>
      <c r="C85" s="3" t="s">
        <v>172</v>
      </c>
      <c r="D85" s="3"/>
    </row>
    <row r="86" spans="2:4" x14ac:dyDescent="0.2">
      <c r="B86" s="3" t="s">
        <v>173</v>
      </c>
      <c r="C86" s="3" t="s">
        <v>174</v>
      </c>
      <c r="D86" s="3"/>
    </row>
    <row r="87" spans="2:4" x14ac:dyDescent="0.2">
      <c r="B87" s="3" t="s">
        <v>175</v>
      </c>
      <c r="C87" s="3" t="s">
        <v>176</v>
      </c>
      <c r="D87" s="3"/>
    </row>
    <row r="88" spans="2:4" x14ac:dyDescent="0.2">
      <c r="B88" s="3" t="s">
        <v>177</v>
      </c>
      <c r="C88" s="3" t="s">
        <v>178</v>
      </c>
      <c r="D88" s="3"/>
    </row>
    <row r="89" spans="2:4" x14ac:dyDescent="0.2">
      <c r="B89" s="3" t="s">
        <v>179</v>
      </c>
      <c r="C89" s="3" t="s">
        <v>180</v>
      </c>
      <c r="D89" s="3"/>
    </row>
    <row r="90" spans="2:4" x14ac:dyDescent="0.2">
      <c r="B90" s="3" t="s">
        <v>181</v>
      </c>
      <c r="C90" s="3" t="s">
        <v>182</v>
      </c>
      <c r="D90" s="3"/>
    </row>
    <row r="91" spans="2:4" x14ac:dyDescent="0.2">
      <c r="B91" s="3" t="s">
        <v>183</v>
      </c>
      <c r="C91" s="3" t="s">
        <v>184</v>
      </c>
      <c r="D91" s="3"/>
    </row>
    <row r="92" spans="2:4" x14ac:dyDescent="0.2">
      <c r="B92" s="3" t="s">
        <v>185</v>
      </c>
      <c r="C92" s="3" t="s">
        <v>186</v>
      </c>
      <c r="D92" s="3"/>
    </row>
    <row r="93" spans="2:4" x14ac:dyDescent="0.2">
      <c r="B93" s="3" t="s">
        <v>187</v>
      </c>
      <c r="C93" s="3" t="s">
        <v>188</v>
      </c>
      <c r="D93" s="3"/>
    </row>
  </sheetData>
  <sheetProtection selectLockedCells="1" selectUnlockedCells="1"/>
  <mergeCells count="2">
    <mergeCell ref="B1:D1"/>
    <mergeCell ref="B54:D54"/>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zoomScale="90" zoomScaleNormal="90" workbookViewId="0">
      <selection activeCell="F53" sqref="F53"/>
    </sheetView>
  </sheetViews>
  <sheetFormatPr defaultColWidth="11.42578125" defaultRowHeight="12.75" x14ac:dyDescent="0.2"/>
  <cols>
    <col min="1" max="1" width="29.42578125" style="5" customWidth="1"/>
    <col min="2" max="2" width="11.42578125" style="5"/>
    <col min="3" max="3" width="14.42578125" style="5" customWidth="1"/>
    <col min="4" max="12" width="11.42578125" style="5"/>
    <col min="13" max="13" width="27.85546875" style="5" customWidth="1"/>
    <col min="14" max="16384" width="11.42578125" style="5"/>
  </cols>
  <sheetData>
    <row r="1" spans="1:14" ht="15" customHeight="1" x14ac:dyDescent="0.25">
      <c r="A1" s="6" t="s">
        <v>1</v>
      </c>
      <c r="B1" s="6" t="s">
        <v>189</v>
      </c>
      <c r="C1" s="6" t="s">
        <v>190</v>
      </c>
      <c r="D1" s="6" t="s">
        <v>191</v>
      </c>
      <c r="E1" s="6">
        <v>2018</v>
      </c>
      <c r="F1" s="6">
        <v>2020</v>
      </c>
      <c r="G1" s="6">
        <v>2025</v>
      </c>
      <c r="H1" s="6">
        <v>2030</v>
      </c>
      <c r="I1" s="6">
        <v>2035</v>
      </c>
      <c r="J1" s="6">
        <v>2040</v>
      </c>
      <c r="K1" s="6">
        <v>2045</v>
      </c>
      <c r="L1" s="6">
        <v>2050</v>
      </c>
      <c r="M1" s="6" t="s">
        <v>193</v>
      </c>
      <c r="N1" s="6" t="s">
        <v>194</v>
      </c>
    </row>
    <row r="2" spans="1:14" ht="14.65" customHeight="1" x14ac:dyDescent="0.2">
      <c r="A2" s="60" t="s">
        <v>155</v>
      </c>
      <c r="B2" s="3" t="s">
        <v>200</v>
      </c>
      <c r="C2" s="3" t="s">
        <v>261</v>
      </c>
      <c r="D2" s="3" t="s">
        <v>281</v>
      </c>
      <c r="E2" s="17">
        <v>7.6595201022784298</v>
      </c>
      <c r="F2" s="17">
        <f>$E2*'Conversion Factors'!D$6</f>
        <v>7.8103954852206527</v>
      </c>
      <c r="G2" s="17">
        <f>$E2*'Conversion Factors'!E$6</f>
        <v>8.0889960600716329</v>
      </c>
      <c r="H2" s="17">
        <f>$E2*'Conversion Factors'!F$6</f>
        <v>8.2829786952830631</v>
      </c>
      <c r="I2" s="17">
        <f>$E2*'Conversion Factors'!G$6</f>
        <v>8.4298626659781366</v>
      </c>
      <c r="J2" s="17">
        <f>$E2*'Conversion Factors'!H$6</f>
        <v>8.5096909109211119</v>
      </c>
      <c r="K2" s="17">
        <f>$E2*'Conversion Factors'!I$6</f>
        <v>8.5424204913477286</v>
      </c>
      <c r="L2" s="17">
        <f>$E2*'Conversion Factors'!J$6</f>
        <v>8.5671672472800537</v>
      </c>
      <c r="M2" s="3" t="s">
        <v>306</v>
      </c>
      <c r="N2" s="3">
        <v>1</v>
      </c>
    </row>
    <row r="3" spans="1:14" ht="14.65" customHeight="1" x14ac:dyDescent="0.2">
      <c r="A3" s="60"/>
      <c r="B3" s="3" t="s">
        <v>195</v>
      </c>
      <c r="C3" s="3" t="s">
        <v>261</v>
      </c>
      <c r="D3" s="3" t="s">
        <v>281</v>
      </c>
      <c r="E3" s="17">
        <v>4.6436734631043901</v>
      </c>
      <c r="F3" s="17">
        <f>$E3*'Conversion Factors'!D$11</f>
        <v>4.7063199853722404</v>
      </c>
      <c r="G3" s="17">
        <f>$E3*'Conversion Factors'!E$11</f>
        <v>4.8532983645391203</v>
      </c>
      <c r="H3" s="17">
        <f>$E3*'Conversion Factors'!F$11</f>
        <v>5.0056980773637934</v>
      </c>
      <c r="I3" s="17">
        <f>$E3*'Conversion Factors'!G$11</f>
        <v>5.1050891944233632</v>
      </c>
      <c r="J3" s="17">
        <f>$E3*'Conversion Factors'!H$11</f>
        <v>5.158700160594889</v>
      </c>
      <c r="K3" s="17">
        <f>$E3*'Conversion Factors'!I$11</f>
        <v>5.1827949768517545</v>
      </c>
      <c r="L3" s="17">
        <f>$E3*'Conversion Factors'!J$11</f>
        <v>5.1864091992902832</v>
      </c>
      <c r="M3" s="3" t="s">
        <v>306</v>
      </c>
      <c r="N3" s="3">
        <v>1</v>
      </c>
    </row>
    <row r="4" spans="1:14" ht="14.65" customHeight="1" x14ac:dyDescent="0.2">
      <c r="A4" s="60"/>
      <c r="B4" s="3" t="s">
        <v>201</v>
      </c>
      <c r="C4" s="3" t="s">
        <v>261</v>
      </c>
      <c r="D4" s="3" t="s">
        <v>281</v>
      </c>
      <c r="E4" s="17">
        <v>0.97290099199402602</v>
      </c>
      <c r="F4" s="17">
        <f>$E4*'Conversion Factors'!D$16</f>
        <v>1.0083713406604748</v>
      </c>
      <c r="G4" s="17">
        <f>$E4*'Conversion Factors'!E$16</f>
        <v>1.0869128269933259</v>
      </c>
      <c r="H4" s="17">
        <f>$E4*'Conversion Factors'!F$16</f>
        <v>1.1660877124095064</v>
      </c>
      <c r="I4" s="17">
        <f>$E4*'Conversion Factors'!G$16</f>
        <v>1.2439957996590283</v>
      </c>
      <c r="J4" s="17">
        <f>$E4*'Conversion Factors'!H$16</f>
        <v>1.3067023089086431</v>
      </c>
      <c r="K4" s="17">
        <f>$E4*'Conversion Factors'!I$16</f>
        <v>1.3605412309916458</v>
      </c>
      <c r="L4" s="17">
        <f>$E4*'Conversion Factors'!J$16</f>
        <v>1.4188139466579548</v>
      </c>
      <c r="M4" s="3" t="s">
        <v>306</v>
      </c>
      <c r="N4" s="3">
        <v>1</v>
      </c>
    </row>
    <row r="5" spans="1:14" ht="14.65" customHeight="1" x14ac:dyDescent="0.2">
      <c r="A5" s="60"/>
      <c r="B5" s="3" t="s">
        <v>307</v>
      </c>
      <c r="C5" s="3" t="s">
        <v>261</v>
      </c>
      <c r="D5" s="3" t="s">
        <v>281</v>
      </c>
      <c r="E5" s="17">
        <v>3.1186869700527602</v>
      </c>
      <c r="F5" s="17">
        <f>$E5*'Conversion Factors'!D$21</f>
        <v>3.0872390230564135</v>
      </c>
      <c r="G5" s="17">
        <f>$E5*'Conversion Factors'!E$21</f>
        <v>3.0409571387976402</v>
      </c>
      <c r="H5" s="17">
        <f>$E5*'Conversion Factors'!F$21</f>
        <v>3.0023889019153285</v>
      </c>
      <c r="I5" s="17">
        <f>$E5*'Conversion Factors'!G$21</f>
        <v>2.9768745298239527</v>
      </c>
      <c r="J5" s="17">
        <f>$E5*'Conversion Factors'!H$21</f>
        <v>2.9555136601660577</v>
      </c>
      <c r="K5" s="17">
        <f>$E5*'Conversion Factors'!I$21</f>
        <v>2.8896509787208795</v>
      </c>
      <c r="L5" s="17">
        <f>$E5*'Conversion Factors'!J$21</f>
        <v>2.8510827418385678</v>
      </c>
      <c r="M5" s="3" t="s">
        <v>306</v>
      </c>
      <c r="N5" s="3"/>
    </row>
    <row r="6" spans="1:14" ht="12.75" customHeight="1" x14ac:dyDescent="0.2">
      <c r="A6" s="60"/>
      <c r="B6" s="3" t="s">
        <v>202</v>
      </c>
      <c r="C6" s="3" t="s">
        <v>261</v>
      </c>
      <c r="D6" s="3" t="s">
        <v>281</v>
      </c>
      <c r="E6" s="17">
        <f>E5*'Conversion Factors'!$C$59</f>
        <v>2.9554845103930134</v>
      </c>
      <c r="F6" s="17">
        <f>F5*'Conversion Factors'!$C$59</f>
        <v>2.9256822502996287</v>
      </c>
      <c r="G6" s="17">
        <f>G5*'Conversion Factors'!$C$59</f>
        <v>2.8818223203508744</v>
      </c>
      <c r="H6" s="17">
        <f>H5*'Conversion Factors'!$C$59</f>
        <v>2.8452723787269116</v>
      </c>
      <c r="I6" s="17">
        <f>I5*'Conversion Factors'!$C$59</f>
        <v>2.8210931865756748</v>
      </c>
      <c r="J6" s="17">
        <f>J5*'Conversion Factors'!$C$59</f>
        <v>2.8008501419839424</v>
      </c>
      <c r="K6" s="17">
        <f>K5*'Conversion Factors'!$C$59</f>
        <v>2.7384340878260991</v>
      </c>
      <c r="L6" s="17">
        <f>L5*'Conversion Factors'!$C$59</f>
        <v>2.7018841462021363</v>
      </c>
      <c r="M6" s="3" t="s">
        <v>306</v>
      </c>
      <c r="N6" s="3">
        <v>1</v>
      </c>
    </row>
    <row r="7" spans="1:14" ht="12.75" customHeight="1" x14ac:dyDescent="0.2">
      <c r="A7" s="60"/>
      <c r="B7" s="3" t="s">
        <v>203</v>
      </c>
      <c r="C7" s="3" t="s">
        <v>261</v>
      </c>
      <c r="D7" s="3" t="s">
        <v>281</v>
      </c>
      <c r="E7" s="17">
        <f>E5*'Conversion Factors'!$C$58</f>
        <v>0.1632024596597467</v>
      </c>
      <c r="F7" s="17">
        <f>F5*'Conversion Factors'!$C$58</f>
        <v>0.16155677275678501</v>
      </c>
      <c r="G7" s="17">
        <f>G5*'Conversion Factors'!$C$58</f>
        <v>0.15913481844676597</v>
      </c>
      <c r="H7" s="17">
        <f>H5*'Conversion Factors'!$C$58</f>
        <v>0.15711652318841673</v>
      </c>
      <c r="I7" s="17">
        <f>I5*'Conversion Factors'!$C$58</f>
        <v>0.155781343248278</v>
      </c>
      <c r="J7" s="17">
        <f>J5*'Conversion Factors'!$C$58</f>
        <v>0.15466351818211538</v>
      </c>
      <c r="K7" s="17">
        <f>K5*'Conversion Factors'!$C$58</f>
        <v>0.15121689089478055</v>
      </c>
      <c r="L7" s="17">
        <f>L5*'Conversion Factors'!$C$58</f>
        <v>0.14919859563643131</v>
      </c>
      <c r="M7" s="3" t="s">
        <v>306</v>
      </c>
      <c r="N7" s="3">
        <v>1</v>
      </c>
    </row>
    <row r="8" spans="1:14" ht="14.65" customHeight="1" x14ac:dyDescent="0.2">
      <c r="A8" s="60" t="s">
        <v>157</v>
      </c>
      <c r="B8" s="3" t="s">
        <v>200</v>
      </c>
      <c r="C8" s="3" t="s">
        <v>261</v>
      </c>
      <c r="D8" s="3" t="s">
        <v>281</v>
      </c>
      <c r="E8" s="17">
        <v>6.0591091217276398</v>
      </c>
      <c r="F8" s="17">
        <f>$E8*'Conversion Factors'!D$6</f>
        <v>6.178459994474542</v>
      </c>
      <c r="G8" s="17">
        <f>$E8*'Conversion Factors'!E$6</f>
        <v>6.3988486430918359</v>
      </c>
      <c r="H8" s="17">
        <f>$E8*'Conversion Factors'!F$6</f>
        <v>6.5522997651949959</v>
      </c>
      <c r="I8" s="17">
        <f>$E8*'Conversion Factors'!G$6</f>
        <v>6.6684932074459482</v>
      </c>
      <c r="J8" s="17">
        <f>$E8*'Conversion Factors'!H$6</f>
        <v>6.7316418173649444</v>
      </c>
      <c r="K8" s="17">
        <f>$E8*'Conversion Factors'!I$6</f>
        <v>6.757532747431731</v>
      </c>
      <c r="L8" s="17">
        <f>$E8*'Conversion Factors'!J$6</f>
        <v>6.7771088165066216</v>
      </c>
      <c r="M8" s="3" t="s">
        <v>306</v>
      </c>
      <c r="N8" s="3">
        <v>1</v>
      </c>
    </row>
    <row r="9" spans="1:14" ht="14.65" customHeight="1" x14ac:dyDescent="0.2">
      <c r="A9" s="60"/>
      <c r="B9" s="3" t="s">
        <v>195</v>
      </c>
      <c r="C9" s="3" t="s">
        <v>261</v>
      </c>
      <c r="D9" s="3" t="s">
        <v>281</v>
      </c>
      <c r="E9" s="17">
        <v>4.2526094403720398</v>
      </c>
      <c r="F9" s="17">
        <f>$E9*'Conversion Factors'!D$11</f>
        <v>4.309980225402354</v>
      </c>
      <c r="G9" s="17">
        <f>$E9*'Conversion Factors'!E$11</f>
        <v>4.4445809133580916</v>
      </c>
      <c r="H9" s="17">
        <f>$E9*'Conversion Factors'!F$11</f>
        <v>4.5841463807876064</v>
      </c>
      <c r="I9" s="17">
        <f>$E9*'Conversion Factors'!G$11</f>
        <v>4.6751673378068537</v>
      </c>
      <c r="J9" s="17">
        <f>$E9*'Conversion Factors'!H$11</f>
        <v>4.7242634903808733</v>
      </c>
      <c r="K9" s="17">
        <f>$E9*'Conversion Factors'!I$11</f>
        <v>4.7463291769309937</v>
      </c>
      <c r="L9" s="17">
        <f>$E9*'Conversion Factors'!J$11</f>
        <v>4.7496390299135118</v>
      </c>
      <c r="M9" s="3" t="s">
        <v>306</v>
      </c>
      <c r="N9" s="3">
        <v>1</v>
      </c>
    </row>
    <row r="10" spans="1:14" ht="14.65" customHeight="1" x14ac:dyDescent="0.2">
      <c r="A10" s="60"/>
      <c r="B10" s="3" t="s">
        <v>201</v>
      </c>
      <c r="C10" s="3" t="s">
        <v>261</v>
      </c>
      <c r="D10" s="3" t="s">
        <v>281</v>
      </c>
      <c r="E10" s="17">
        <v>0.79818997218680199</v>
      </c>
      <c r="F10" s="17">
        <f>$E10*'Conversion Factors'!D$16</f>
        <v>0.82729064825611243</v>
      </c>
      <c r="G10" s="17">
        <f>$E10*'Conversion Factors'!E$16</f>
        <v>0.89172785955244283</v>
      </c>
      <c r="H10" s="17">
        <f>$E10*'Conversion Factors'!F$16</f>
        <v>0.95668472577858232</v>
      </c>
      <c r="I10" s="17">
        <f>$E10*'Conversion Factors'!G$16</f>
        <v>1.0206022821451037</v>
      </c>
      <c r="J10" s="17">
        <f>$E10*'Conversion Factors'!H$16</f>
        <v>1.0720481201962062</v>
      </c>
      <c r="K10" s="17">
        <f>$E10*'Conversion Factors'!I$16</f>
        <v>1.1162187892299809</v>
      </c>
      <c r="L10" s="17">
        <f>$E10*'Conversion Factors'!J$16</f>
        <v>1.1640270427724198</v>
      </c>
      <c r="M10" s="3" t="s">
        <v>306</v>
      </c>
      <c r="N10" s="3">
        <v>1</v>
      </c>
    </row>
    <row r="11" spans="1:14" ht="14.65" customHeight="1" x14ac:dyDescent="0.2">
      <c r="A11" s="60"/>
      <c r="B11" s="3" t="s">
        <v>307</v>
      </c>
      <c r="C11" s="3" t="s">
        <v>261</v>
      </c>
      <c r="D11" s="3" t="s">
        <v>281</v>
      </c>
      <c r="E11" s="17">
        <v>3.7623039999231098</v>
      </c>
      <c r="F11" s="17">
        <f>$E11*'Conversion Factors'!D$21</f>
        <v>3.7243660029680248</v>
      </c>
      <c r="G11" s="17">
        <f>$E11*'Conversion Factors'!E$21</f>
        <v>3.6685327244303534</v>
      </c>
      <c r="H11" s="17">
        <f>$E11*'Conversion Factors'!F$21</f>
        <v>3.622004992315627</v>
      </c>
      <c r="I11" s="17">
        <f>$E11*'Conversion Factors'!G$21</f>
        <v>3.5912251079935769</v>
      </c>
      <c r="J11" s="17">
        <f>$E11*'Conversion Factors'!H$21</f>
        <v>3.5654559025146519</v>
      </c>
      <c r="K11" s="17">
        <f>$E11*'Conversion Factors'!I$21</f>
        <v>3.4860008522879653</v>
      </c>
      <c r="L11" s="17">
        <f>$E11*'Conversion Factors'!J$21</f>
        <v>3.4394731201732385</v>
      </c>
      <c r="M11" s="3" t="s">
        <v>306</v>
      </c>
      <c r="N11" s="3"/>
    </row>
    <row r="12" spans="1:14" ht="12.75" customHeight="1" x14ac:dyDescent="0.2">
      <c r="A12" s="60"/>
      <c r="B12" s="3" t="s">
        <v>202</v>
      </c>
      <c r="C12" s="3" t="s">
        <v>261</v>
      </c>
      <c r="D12" s="3" t="s">
        <v>281</v>
      </c>
      <c r="E12" s="17">
        <f>E11*'Conversion Factors'!$C$59</f>
        <v>3.5654207369758293</v>
      </c>
      <c r="F12" s="17">
        <f>F11*'Conversion Factors'!$C$59</f>
        <v>3.5294680545063239</v>
      </c>
      <c r="G12" s="17">
        <f>G11*'Conversion Factors'!$C$59</f>
        <v>3.4765565595512036</v>
      </c>
      <c r="H12" s="17">
        <f>H11*'Conversion Factors'!$C$59</f>
        <v>3.432463647088603</v>
      </c>
      <c r="I12" s="17">
        <f>I11*'Conversion Factors'!$C$59</f>
        <v>3.4032944896133435</v>
      </c>
      <c r="J12" s="17">
        <f>J11*'Conversion Factors'!$C$59</f>
        <v>3.3788737996340577</v>
      </c>
      <c r="K12" s="17">
        <f>K11*'Conversion Factors'!$C$59</f>
        <v>3.3035766721979241</v>
      </c>
      <c r="L12" s="17">
        <f>L11*'Conversion Factors'!$C$59</f>
        <v>3.259483759735323</v>
      </c>
      <c r="M12" s="3" t="s">
        <v>306</v>
      </c>
      <c r="N12" s="3">
        <v>1</v>
      </c>
    </row>
    <row r="13" spans="1:14" ht="12.75" customHeight="1" x14ac:dyDescent="0.2">
      <c r="A13" s="60"/>
      <c r="B13" s="3" t="s">
        <v>203</v>
      </c>
      <c r="C13" s="3" t="s">
        <v>261</v>
      </c>
      <c r="D13" s="3" t="s">
        <v>281</v>
      </c>
      <c r="E13" s="17">
        <f>E11*'Conversion Factors'!$C$58</f>
        <v>0.19688326294728048</v>
      </c>
      <c r="F13" s="17">
        <f>F11*'Conversion Factors'!$C$58</f>
        <v>0.19489794846170094</v>
      </c>
      <c r="G13" s="17">
        <f>G11*'Conversion Factors'!$C$58</f>
        <v>0.19197616487915001</v>
      </c>
      <c r="H13" s="17">
        <f>H11*'Conversion Factors'!$C$58</f>
        <v>0.1895413452270242</v>
      </c>
      <c r="I13" s="17">
        <f>I11*'Conversion Factors'!$C$58</f>
        <v>0.18793061838023326</v>
      </c>
      <c r="J13" s="17">
        <f>J11*'Conversion Factors'!$C$58</f>
        <v>0.18658210288059437</v>
      </c>
      <c r="K13" s="17">
        <f>K11*'Conversion Factors'!$C$58</f>
        <v>0.18242418009004108</v>
      </c>
      <c r="L13" s="17">
        <f>L11*'Conversion Factors'!$C$58</f>
        <v>0.17998936043791527</v>
      </c>
      <c r="M13" s="3" t="s">
        <v>306</v>
      </c>
      <c r="N13" s="3">
        <v>1</v>
      </c>
    </row>
    <row r="14" spans="1:14" ht="14.65" customHeight="1" x14ac:dyDescent="0.2">
      <c r="A14" s="60" t="s">
        <v>159</v>
      </c>
      <c r="B14" s="3" t="s">
        <v>200</v>
      </c>
      <c r="C14" s="3" t="s">
        <v>261</v>
      </c>
      <c r="D14" s="3" t="s">
        <v>281</v>
      </c>
      <c r="E14" s="17">
        <v>1.70657741792694</v>
      </c>
      <c r="F14" s="17">
        <f>$E14*'Conversion Factors'!D$6</f>
        <v>1.7401931690460846</v>
      </c>
      <c r="G14" s="17">
        <f>$E14*'Conversion Factors'!E$6</f>
        <v>1.8022666988904303</v>
      </c>
      <c r="H14" s="17">
        <f>$E14*'Conversion Factors'!F$6</f>
        <v>1.8454869503293307</v>
      </c>
      <c r="I14" s="17">
        <f>$E14*'Conversion Factors'!G$6</f>
        <v>1.8782133958633127</v>
      </c>
      <c r="J14" s="17">
        <f>$E14*'Conversion Factors'!H$6</f>
        <v>1.8959995075665639</v>
      </c>
      <c r="K14" s="17">
        <f>$E14*'Conversion Factors'!I$6</f>
        <v>1.9032918133648964</v>
      </c>
      <c r="L14" s="17">
        <f>$E14*'Conversion Factors'!J$6</f>
        <v>1.9088055079929047</v>
      </c>
      <c r="M14" s="3" t="s">
        <v>306</v>
      </c>
      <c r="N14" s="3">
        <v>1</v>
      </c>
    </row>
    <row r="15" spans="1:14" ht="14.65" customHeight="1" x14ac:dyDescent="0.2">
      <c r="A15" s="60"/>
      <c r="B15" s="3" t="s">
        <v>195</v>
      </c>
      <c r="C15" s="3" t="s">
        <v>261</v>
      </c>
      <c r="D15" s="3" t="s">
        <v>281</v>
      </c>
      <c r="E15" s="17">
        <v>1.20684817379205</v>
      </c>
      <c r="F15" s="17">
        <f>$E15*'Conversion Factors'!D$11</f>
        <v>1.2231294307740674</v>
      </c>
      <c r="G15" s="17">
        <f>$E15*'Conversion Factors'!E$11</f>
        <v>1.2613277644626473</v>
      </c>
      <c r="H15" s="17">
        <f>$E15*'Conversion Factors'!F$11</f>
        <v>1.3009350530823631</v>
      </c>
      <c r="I15" s="17">
        <f>$E15*'Conversion Factors'!G$11</f>
        <v>1.3267658934865254</v>
      </c>
      <c r="J15" s="17">
        <f>$E15*'Conversion Factors'!H$11</f>
        <v>1.3406988922499827</v>
      </c>
      <c r="K15" s="17">
        <f>$E15*'Conversion Factors'!I$11</f>
        <v>1.3469609141661434</v>
      </c>
      <c r="L15" s="17">
        <f>$E15*'Conversion Factors'!J$11</f>
        <v>1.3479002174535673</v>
      </c>
      <c r="M15" s="3" t="s">
        <v>306</v>
      </c>
      <c r="N15" s="3">
        <v>1</v>
      </c>
    </row>
    <row r="16" spans="1:14" ht="14.65" customHeight="1" x14ac:dyDescent="0.2">
      <c r="A16" s="60"/>
      <c r="B16" s="3" t="s">
        <v>201</v>
      </c>
      <c r="C16" s="3" t="s">
        <v>261</v>
      </c>
      <c r="D16" s="3" t="s">
        <v>281</v>
      </c>
      <c r="E16" s="17">
        <v>0.22822030340407701</v>
      </c>
      <c r="F16" s="17">
        <f>$E16*'Conversion Factors'!D$16</f>
        <v>0.23654083529901729</v>
      </c>
      <c r="G16" s="17">
        <f>$E16*'Conversion Factors'!E$16</f>
        <v>0.2549648702092423</v>
      </c>
      <c r="H16" s="17">
        <f>$E16*'Conversion Factors'!F$16</f>
        <v>0.27353748604616257</v>
      </c>
      <c r="I16" s="17">
        <f>$E16*'Conversion Factors'!G$16</f>
        <v>0.29181294002969227</v>
      </c>
      <c r="J16" s="17">
        <f>$E16*'Conversion Factors'!H$16</f>
        <v>0.30652245177253312</v>
      </c>
      <c r="K16" s="17">
        <f>$E16*'Conversion Factors'!I$16</f>
        <v>0.31915183054163893</v>
      </c>
      <c r="L16" s="17">
        <f>$E16*'Conversion Factors'!J$16</f>
        <v>0.33282127579761234</v>
      </c>
      <c r="M16" s="3" t="s">
        <v>306</v>
      </c>
      <c r="N16" s="3">
        <v>1</v>
      </c>
    </row>
    <row r="17" spans="1:14" ht="14.65" customHeight="1" x14ac:dyDescent="0.2">
      <c r="A17" s="60"/>
      <c r="B17" s="3" t="s">
        <v>307</v>
      </c>
      <c r="C17" s="3" t="s">
        <v>261</v>
      </c>
      <c r="D17" s="3" t="s">
        <v>281</v>
      </c>
      <c r="E17" s="17">
        <v>1.05827393826608</v>
      </c>
      <c r="F17" s="17">
        <f>$E17*'Conversion Factors'!D$21</f>
        <v>1.0476026066968063</v>
      </c>
      <c r="G17" s="17">
        <f>$E17*'Conversion Factors'!E$21</f>
        <v>1.0318976281608943</v>
      </c>
      <c r="H17" s="17">
        <f>$E17*'Conversion Factors'!F$21</f>
        <v>1.018810146047634</v>
      </c>
      <c r="I17" s="17">
        <f>$E17*'Conversion Factors'!G$21</f>
        <v>1.0101522732650157</v>
      </c>
      <c r="J17" s="17">
        <f>$E17*'Conversion Factors'!H$21</f>
        <v>1.0029038216330564</v>
      </c>
      <c r="K17" s="17">
        <f>$E17*'Conversion Factors'!I$21</f>
        <v>0.9805544291011814</v>
      </c>
      <c r="L17" s="17">
        <f>$E17*'Conversion Factors'!J$21</f>
        <v>0.96746694698792124</v>
      </c>
      <c r="M17" s="3" t="s">
        <v>306</v>
      </c>
      <c r="N17" s="3"/>
    </row>
    <row r="18" spans="1:14" ht="12.75" customHeight="1" x14ac:dyDescent="0.2">
      <c r="A18" s="60"/>
      <c r="B18" s="3" t="s">
        <v>202</v>
      </c>
      <c r="C18" s="3" t="s">
        <v>261</v>
      </c>
      <c r="D18" s="3" t="s">
        <v>281</v>
      </c>
      <c r="E18" s="17">
        <f>E17*'Conversion Factors'!$C$59</f>
        <v>1.0028939301481414</v>
      </c>
      <c r="F18" s="17">
        <f>F17*'Conversion Factors'!$C$59</f>
        <v>0.99278103473378598</v>
      </c>
      <c r="G18" s="17">
        <f>G17*'Conversion Factors'!$C$59</f>
        <v>0.97789790563341417</v>
      </c>
      <c r="H18" s="17">
        <f>H17*'Conversion Factors'!$C$59</f>
        <v>0.96549529804977074</v>
      </c>
      <c r="I18" s="17">
        <f>I17*'Conversion Factors'!$C$59</f>
        <v>0.95729049610982198</v>
      </c>
      <c r="J18" s="17">
        <f>J17*'Conversion Factors'!$C$59</f>
        <v>0.95042135960195817</v>
      </c>
      <c r="K18" s="17">
        <f>K17*'Conversion Factors'!$C$59</f>
        <v>0.92924152203604427</v>
      </c>
      <c r="L18" s="17">
        <f>L17*'Conversion Factors'!$C$59</f>
        <v>0.91683891445240084</v>
      </c>
      <c r="M18" s="3" t="s">
        <v>306</v>
      </c>
      <c r="N18" s="3">
        <v>1</v>
      </c>
    </row>
    <row r="19" spans="1:14" ht="12.75" customHeight="1" x14ac:dyDescent="0.2">
      <c r="A19" s="60"/>
      <c r="B19" s="3" t="s">
        <v>203</v>
      </c>
      <c r="C19" s="3" t="s">
        <v>261</v>
      </c>
      <c r="D19" s="3" t="s">
        <v>281</v>
      </c>
      <c r="E19" s="17">
        <f>E17*'Conversion Factors'!$C$58</f>
        <v>5.5380008117938598E-2</v>
      </c>
      <c r="F19" s="17">
        <f>F17*'Conversion Factors'!$C$58</f>
        <v>5.4821571963020267E-2</v>
      </c>
      <c r="G19" s="17">
        <f>G17*'Conversion Factors'!$C$58</f>
        <v>5.3999722527480087E-2</v>
      </c>
      <c r="H19" s="17">
        <f>H17*'Conversion Factors'!$C$58</f>
        <v>5.3314847997863263E-2</v>
      </c>
      <c r="I19" s="17">
        <f>I17*'Conversion Factors'!$C$58</f>
        <v>5.2861777155193669E-2</v>
      </c>
      <c r="J19" s="17">
        <f>J17*'Conversion Factors'!$C$58</f>
        <v>5.2482462031098201E-2</v>
      </c>
      <c r="K19" s="17">
        <f>K17*'Conversion Factors'!$C$58</f>
        <v>5.1312907065137171E-2</v>
      </c>
      <c r="L19" s="17">
        <f>L17*'Conversion Factors'!$C$58</f>
        <v>5.0628032535520354E-2</v>
      </c>
      <c r="M19" s="3" t="s">
        <v>306</v>
      </c>
      <c r="N19" s="3">
        <v>1</v>
      </c>
    </row>
    <row r="20" spans="1:14" ht="14.65" customHeight="1" x14ac:dyDescent="0.2">
      <c r="A20" s="60" t="s">
        <v>161</v>
      </c>
      <c r="B20" s="3" t="s">
        <v>200</v>
      </c>
      <c r="C20" s="3" t="s">
        <v>261</v>
      </c>
      <c r="D20" s="3" t="s">
        <v>281</v>
      </c>
      <c r="E20" s="17">
        <v>0.73684624038211299</v>
      </c>
      <c r="F20" s="17">
        <f>$E20*'Conversion Factors'!D$6</f>
        <v>0.7513604602291396</v>
      </c>
      <c r="G20" s="17">
        <f>$E20*'Conversion Factors'!E$6</f>
        <v>0.77816185031703489</v>
      </c>
      <c r="H20" s="17">
        <f>$E20*'Conversion Factors'!F$6</f>
        <v>0.79682299012035473</v>
      </c>
      <c r="I20" s="17">
        <f>$E20*'Conversion Factors'!G$6</f>
        <v>0.81095323589735413</v>
      </c>
      <c r="J20" s="17">
        <f>$E20*'Conversion Factors'!H$6</f>
        <v>0.81863271729789733</v>
      </c>
      <c r="K20" s="17">
        <f>$E20*'Conversion Factors'!I$6</f>
        <v>0.82178130467211985</v>
      </c>
      <c r="L20" s="17">
        <f>$E20*'Conversion Factors'!J$6</f>
        <v>0.82416194390628839</v>
      </c>
      <c r="M20" s="3" t="s">
        <v>306</v>
      </c>
      <c r="N20" s="3">
        <v>1</v>
      </c>
    </row>
    <row r="21" spans="1:14" ht="14.65" customHeight="1" x14ac:dyDescent="0.2">
      <c r="A21" s="60"/>
      <c r="B21" s="3" t="s">
        <v>195</v>
      </c>
      <c r="C21" s="3" t="s">
        <v>261</v>
      </c>
      <c r="D21" s="3" t="s">
        <v>281</v>
      </c>
      <c r="E21" s="17">
        <v>0.52217196938475596</v>
      </c>
      <c r="F21" s="17">
        <f>$E21*'Conversion Factors'!D$11</f>
        <v>0.52921644789247613</v>
      </c>
      <c r="G21" s="17">
        <f>$E21*'Conversion Factors'!E$11</f>
        <v>0.54574387823751191</v>
      </c>
      <c r="H21" s="17">
        <f>$E21*'Conversion Factors'!F$11</f>
        <v>0.56288092691494651</v>
      </c>
      <c r="I21" s="17">
        <f>$E21*'Conversion Factors'!G$11</f>
        <v>0.57405726300892546</v>
      </c>
      <c r="J21" s="17">
        <f>$E21*'Conversion Factors'!H$11</f>
        <v>0.5800857109626476</v>
      </c>
      <c r="K21" s="17">
        <f>$E21*'Conversion Factors'!I$11</f>
        <v>0.58279512577330916</v>
      </c>
      <c r="L21" s="17">
        <f>$E21*'Conversion Factors'!J$11</f>
        <v>0.58320153799490837</v>
      </c>
      <c r="M21" s="3" t="s">
        <v>306</v>
      </c>
      <c r="N21" s="3">
        <v>1</v>
      </c>
    </row>
    <row r="22" spans="1:14" ht="14.65" customHeight="1" x14ac:dyDescent="0.2">
      <c r="A22" s="60"/>
      <c r="B22" s="3" t="s">
        <v>201</v>
      </c>
      <c r="C22" s="3" t="s">
        <v>261</v>
      </c>
      <c r="D22" s="3" t="s">
        <v>281</v>
      </c>
      <c r="E22" s="17">
        <v>0.111925679082496</v>
      </c>
      <c r="F22" s="17">
        <f>$E22*'Conversion Factors'!D$16</f>
        <v>0.11600630279904532</v>
      </c>
      <c r="G22" s="17">
        <f>$E22*'Conversion Factors'!E$16</f>
        <v>0.12504196959997599</v>
      </c>
      <c r="H22" s="17">
        <f>$E22*'Conversion Factors'!F$16</f>
        <v>0.13415050468155931</v>
      </c>
      <c r="I22" s="17">
        <f>$E22*'Conversion Factors'!G$16</f>
        <v>0.14311330320183735</v>
      </c>
      <c r="J22" s="17">
        <f>$E22*'Conversion Factors'!H$16</f>
        <v>0.15032726298645135</v>
      </c>
      <c r="K22" s="17">
        <f>$E22*'Conversion Factors'!I$16</f>
        <v>0.15652106684192799</v>
      </c>
      <c r="L22" s="17">
        <f>$E22*'Conversion Factors'!J$16</f>
        <v>0.16322494866197335</v>
      </c>
      <c r="M22" s="3" t="s">
        <v>306</v>
      </c>
      <c r="N22" s="3">
        <v>1</v>
      </c>
    </row>
    <row r="23" spans="1:14" ht="14.65" customHeight="1" x14ac:dyDescent="0.2">
      <c r="A23" s="60"/>
      <c r="B23" s="3" t="s">
        <v>307</v>
      </c>
      <c r="C23" s="3" t="s">
        <v>261</v>
      </c>
      <c r="D23" s="3" t="s">
        <v>281</v>
      </c>
      <c r="E23" s="17">
        <v>0.54330073638769205</v>
      </c>
      <c r="F23" s="17">
        <f>$E23*'Conversion Factors'!D$21</f>
        <v>0.53782224722700933</v>
      </c>
      <c r="G23" s="17">
        <f>$E23*'Conversion Factors'!E$21</f>
        <v>0.52975956506600486</v>
      </c>
      <c r="H23" s="17">
        <f>$E23*'Conversion Factors'!F$21</f>
        <v>0.52304066326516774</v>
      </c>
      <c r="I23" s="17">
        <f>$E23*'Conversion Factors'!G$21</f>
        <v>0.51859585130461394</v>
      </c>
      <c r="J23" s="17">
        <f>$E23*'Conversion Factors'!H$21</f>
        <v>0.5148746133841503</v>
      </c>
      <c r="K23" s="17">
        <f>$E23*'Conversion Factors'!I$21</f>
        <v>0.50340079646272073</v>
      </c>
      <c r="L23" s="17">
        <f>$E23*'Conversion Factors'!J$21</f>
        <v>0.49668189466188362</v>
      </c>
      <c r="M23" s="3" t="s">
        <v>306</v>
      </c>
      <c r="N23" s="3"/>
    </row>
    <row r="24" spans="1:14" ht="12.75" customHeight="1" x14ac:dyDescent="0.2">
      <c r="A24" s="60"/>
      <c r="B24" s="3" t="s">
        <v>202</v>
      </c>
      <c r="C24" s="3" t="s">
        <v>261</v>
      </c>
      <c r="D24" s="3" t="s">
        <v>281</v>
      </c>
      <c r="E24" s="17">
        <f>E23*'Conversion Factors'!$C$59</f>
        <v>0.51486953525565826</v>
      </c>
      <c r="F24" s="17">
        <f>F23*'Conversion Factors'!$C$59</f>
        <v>0.50967773819162665</v>
      </c>
      <c r="G24" s="17">
        <f>G23*'Conversion Factors'!$C$59</f>
        <v>0.50203698024833499</v>
      </c>
      <c r="H24" s="17">
        <f>H23*'Conversion Factors'!$C$59</f>
        <v>0.49566968196225852</v>
      </c>
      <c r="I24" s="17">
        <f>I23*'Conversion Factors'!$C$59</f>
        <v>0.491457469249931</v>
      </c>
      <c r="J24" s="17">
        <f>J23*'Conversion Factors'!$C$59</f>
        <v>0.48793096558379639</v>
      </c>
      <c r="K24" s="17">
        <f>K23*'Conversion Factors'!$C$59</f>
        <v>0.47705757927988124</v>
      </c>
      <c r="L24" s="17">
        <f>L23*'Conversion Factors'!$C$59</f>
        <v>0.47069028099380478</v>
      </c>
      <c r="M24" s="3" t="s">
        <v>306</v>
      </c>
      <c r="N24" s="3">
        <v>1</v>
      </c>
    </row>
    <row r="25" spans="1:14" ht="12.75" customHeight="1" x14ac:dyDescent="0.2">
      <c r="A25" s="60"/>
      <c r="B25" s="3" t="s">
        <v>203</v>
      </c>
      <c r="C25" s="3" t="s">
        <v>261</v>
      </c>
      <c r="D25" s="3" t="s">
        <v>281</v>
      </c>
      <c r="E25" s="17">
        <f>E23*'Conversion Factors'!$C$58</f>
        <v>2.8431201132033766E-2</v>
      </c>
      <c r="F25" s="17">
        <f>F23*'Conversion Factors'!$C$58</f>
        <v>2.8144509035382733E-2</v>
      </c>
      <c r="G25" s="17">
        <f>G23*'Conversion Factors'!$C$58</f>
        <v>2.7722584817669909E-2</v>
      </c>
      <c r="H25" s="17">
        <f>H23*'Conversion Factors'!$C$58</f>
        <v>2.7370981302909218E-2</v>
      </c>
      <c r="I25" s="17">
        <f>I23*'Conversion Factors'!$C$58</f>
        <v>2.7138382054682914E-2</v>
      </c>
      <c r="J25" s="17">
        <f>J23*'Conversion Factors'!$C$58</f>
        <v>2.6943647800353916E-2</v>
      </c>
      <c r="K25" s="17">
        <f>K23*'Conversion Factors'!$C$58</f>
        <v>2.6343217182839506E-2</v>
      </c>
      <c r="L25" s="17">
        <f>L23*'Conversion Factors'!$C$58</f>
        <v>2.5991613668078815E-2</v>
      </c>
      <c r="M25" s="3" t="s">
        <v>306</v>
      </c>
      <c r="N25" s="3">
        <v>1</v>
      </c>
    </row>
    <row r="26" spans="1:14" ht="12.75" customHeight="1" x14ac:dyDescent="0.2">
      <c r="A26" s="60" t="s">
        <v>163</v>
      </c>
      <c r="B26" s="3" t="s">
        <v>200</v>
      </c>
      <c r="C26" s="3" t="s">
        <v>261</v>
      </c>
      <c r="D26" s="3" t="s">
        <v>281</v>
      </c>
      <c r="E26" s="17">
        <v>0.87068340711788395</v>
      </c>
      <c r="F26" s="17">
        <f>$E26*'Conversion Factors'!D$6</f>
        <v>0.88783391925392152</v>
      </c>
      <c r="G26" s="17">
        <f>$E26*'Conversion Factors'!E$6</f>
        <v>0.91950338346279492</v>
      </c>
      <c r="H26" s="17">
        <f>$E26*'Conversion Factors'!F$6</f>
        <v>0.94155404192341463</v>
      </c>
      <c r="I26" s="17">
        <f>$E26*'Conversion Factors'!G$6</f>
        <v>0.95825083680717604</v>
      </c>
      <c r="J26" s="17">
        <f>$E26*'Conversion Factors'!H$6</f>
        <v>0.96732518185269856</v>
      </c>
      <c r="K26" s="17">
        <f>$E26*'Conversion Factors'!I$6</f>
        <v>0.97104566332136266</v>
      </c>
      <c r="L26" s="17">
        <f>$E26*'Conversion Factors'!J$6</f>
        <v>0.97385871028547488</v>
      </c>
      <c r="M26" s="3" t="s">
        <v>306</v>
      </c>
      <c r="N26" s="3">
        <v>1</v>
      </c>
    </row>
    <row r="27" spans="1:14" ht="12.75" customHeight="1" x14ac:dyDescent="0.2">
      <c r="A27" s="60"/>
      <c r="B27" s="3" t="s">
        <v>195</v>
      </c>
      <c r="C27" s="3" t="s">
        <v>261</v>
      </c>
      <c r="D27" s="3" t="s">
        <v>281</v>
      </c>
      <c r="E27" s="17">
        <v>0.51220918393489601</v>
      </c>
      <c r="F27" s="17">
        <f>$E27*'Conversion Factors'!D$11</f>
        <v>0.51911925724261798</v>
      </c>
      <c r="G27" s="17">
        <f>$E27*'Conversion Factors'!E$11</f>
        <v>0.53533135231073525</v>
      </c>
      <c r="H27" s="17">
        <f>$E27*'Conversion Factors'!F$11</f>
        <v>0.55214143449202058</v>
      </c>
      <c r="I27" s="17">
        <f>$E27*'Conversion Factors'!G$11</f>
        <v>0.56310453156677176</v>
      </c>
      <c r="J27" s="17">
        <f>$E27*'Conversion Factors'!H$11</f>
        <v>0.56901795968588009</v>
      </c>
      <c r="K27" s="17">
        <f>$E27*'Conversion Factors'!I$11</f>
        <v>0.57167568018885007</v>
      </c>
      <c r="L27" s="17">
        <f>$E27*'Conversion Factors'!J$11</f>
        <v>0.57207433826429555</v>
      </c>
      <c r="M27" s="3" t="s">
        <v>306</v>
      </c>
      <c r="N27" s="3">
        <v>1</v>
      </c>
    </row>
    <row r="28" spans="1:14" ht="12.75" customHeight="1" x14ac:dyDescent="0.2">
      <c r="A28" s="60"/>
      <c r="B28" s="3" t="s">
        <v>201</v>
      </c>
      <c r="C28" s="3" t="s">
        <v>261</v>
      </c>
      <c r="D28" s="3" t="s">
        <v>281</v>
      </c>
      <c r="E28" s="17">
        <v>9.7944894507599994E-2</v>
      </c>
      <c r="F28" s="17">
        <f>$E28*'Conversion Factors'!D$16</f>
        <v>0.10151580211985624</v>
      </c>
      <c r="G28" s="17">
        <f>$E28*'Conversion Factors'!E$16</f>
        <v>0.10942281183270937</v>
      </c>
      <c r="H28" s="17">
        <f>$E28*'Conversion Factors'!F$16</f>
        <v>0.1173935877529242</v>
      </c>
      <c r="I28" s="17">
        <f>$E28*'Conversion Factors'!G$16</f>
        <v>0.12523683125841564</v>
      </c>
      <c r="J28" s="17">
        <f>$E28*'Conversion Factors'!H$16</f>
        <v>0.13154968578722578</v>
      </c>
      <c r="K28" s="17">
        <f>$E28*'Conversion Factors'!I$16</f>
        <v>0.13696981341297187</v>
      </c>
      <c r="L28" s="17">
        <f>$E28*'Conversion Factors'!J$16</f>
        <v>0.14283630449025</v>
      </c>
      <c r="M28" s="3" t="s">
        <v>306</v>
      </c>
      <c r="N28" s="3">
        <v>1</v>
      </c>
    </row>
    <row r="29" spans="1:14" ht="12.75" customHeight="1" x14ac:dyDescent="0.2">
      <c r="A29" s="60"/>
      <c r="B29" s="3" t="s">
        <v>307</v>
      </c>
      <c r="C29" s="3" t="s">
        <v>261</v>
      </c>
      <c r="D29" s="3" t="s">
        <v>281</v>
      </c>
      <c r="E29" s="17">
        <v>0.77060137623364799</v>
      </c>
      <c r="F29" s="17">
        <f>$E29*'Conversion Factors'!D$21</f>
        <v>0.76283085246264648</v>
      </c>
      <c r="G29" s="17">
        <f>$E29*'Conversion Factors'!E$21</f>
        <v>0.75139498729022947</v>
      </c>
      <c r="H29" s="17">
        <f>$E29*'Conversion Factors'!F$21</f>
        <v>0.74186509964654845</v>
      </c>
      <c r="I29" s="17">
        <f>$E29*'Conversion Factors'!G$21</f>
        <v>0.73556071243611332</v>
      </c>
      <c r="J29" s="17">
        <f>$E29*'Conversion Factors'!H$21</f>
        <v>0.73028262081807471</v>
      </c>
      <c r="K29" s="17">
        <f>$E29*'Conversion Factors'!I$21</f>
        <v>0.71400850499578872</v>
      </c>
      <c r="L29" s="17">
        <f>$E29*'Conversion Factors'!J$21</f>
        <v>0.70447861735210782</v>
      </c>
      <c r="M29" s="3" t="s">
        <v>306</v>
      </c>
      <c r="N29" s="3"/>
    </row>
    <row r="30" spans="1:14" ht="12.75" customHeight="1" x14ac:dyDescent="0.2">
      <c r="A30" s="60"/>
      <c r="B30" s="3" t="s">
        <v>202</v>
      </c>
      <c r="C30" s="3" t="s">
        <v>261</v>
      </c>
      <c r="D30" s="3" t="s">
        <v>281</v>
      </c>
      <c r="E30" s="17">
        <f>E29*'Conversion Factors'!$C$59</f>
        <v>0.73027541815379948</v>
      </c>
      <c r="F30" s="17">
        <f>F29*'Conversion Factors'!$C$59</f>
        <v>0.72291152980483608</v>
      </c>
      <c r="G30" s="17">
        <f>G29*'Conversion Factors'!$C$59</f>
        <v>0.71207410921579584</v>
      </c>
      <c r="H30" s="17">
        <f>H29*'Conversion Factors'!$C$59</f>
        <v>0.70304292539159541</v>
      </c>
      <c r="I30" s="17">
        <f>I29*'Conversion Factors'!$C$59</f>
        <v>0.69706844993866279</v>
      </c>
      <c r="J30" s="17">
        <f>J29*'Conversion Factors'!$C$59</f>
        <v>0.69206656351295193</v>
      </c>
      <c r="K30" s="17">
        <f>K29*'Conversion Factors'!$C$59</f>
        <v>0.67664408036700985</v>
      </c>
      <c r="L30" s="17">
        <f>L29*'Conversion Factors'!$C$59</f>
        <v>0.66761289654280953</v>
      </c>
      <c r="M30" s="3" t="s">
        <v>306</v>
      </c>
      <c r="N30" s="3">
        <v>1</v>
      </c>
    </row>
    <row r="31" spans="1:14" ht="12.75" customHeight="1" x14ac:dyDescent="0.2">
      <c r="A31" s="60"/>
      <c r="B31" s="3" t="s">
        <v>203</v>
      </c>
      <c r="C31" s="3" t="s">
        <v>261</v>
      </c>
      <c r="D31" s="3" t="s">
        <v>281</v>
      </c>
      <c r="E31" s="17">
        <f>E29*'Conversion Factors'!$C$58</f>
        <v>4.0325958079848463E-2</v>
      </c>
      <c r="F31" s="17">
        <f>F29*'Conversion Factors'!$C$58</f>
        <v>3.991932265781041E-2</v>
      </c>
      <c r="G31" s="17">
        <f>G29*'Conversion Factors'!$C$58</f>
        <v>3.9320878074433671E-2</v>
      </c>
      <c r="H31" s="17">
        <f>H29*'Conversion Factors'!$C$58</f>
        <v>3.8822174254953046E-2</v>
      </c>
      <c r="I31" s="17">
        <f>I29*'Conversion Factors'!$C$58</f>
        <v>3.8492262497450483E-2</v>
      </c>
      <c r="J31" s="17">
        <f>J29*'Conversion Factors'!$C$58</f>
        <v>3.8216057305122758E-2</v>
      </c>
      <c r="K31" s="17">
        <f>K29*'Conversion Factors'!$C$58</f>
        <v>3.7364424628778925E-2</v>
      </c>
      <c r="L31" s="17">
        <f>L29*'Conversion Factors'!$C$58</f>
        <v>3.68657208092983E-2</v>
      </c>
      <c r="M31" s="3" t="s">
        <v>306</v>
      </c>
      <c r="N31" s="3">
        <v>1</v>
      </c>
    </row>
    <row r="32" spans="1:14" ht="12.75" customHeight="1" x14ac:dyDescent="0.2">
      <c r="A32" s="60" t="s">
        <v>165</v>
      </c>
      <c r="B32" s="3" t="s">
        <v>200</v>
      </c>
      <c r="C32" s="3" t="s">
        <v>261</v>
      </c>
      <c r="D32" s="3" t="s">
        <v>281</v>
      </c>
      <c r="E32" s="17">
        <v>4.6946373225059998E-2</v>
      </c>
      <c r="F32" s="17">
        <f>$E32*'Conversion Factors'!D$6</f>
        <v>4.787111158248953E-2</v>
      </c>
      <c r="G32" s="17">
        <f>$E32*'Conversion Factors'!E$6</f>
        <v>4.9578697226631878E-2</v>
      </c>
      <c r="H32" s="17">
        <f>$E32*'Conversion Factors'!F$6</f>
        <v>5.0767646543326994E-2</v>
      </c>
      <c r="I32" s="17">
        <f>$E32*'Conversion Factors'!G$6</f>
        <v>5.1667920923046749E-2</v>
      </c>
      <c r="J32" s="17">
        <f>$E32*'Conversion Factors'!H$6</f>
        <v>5.2157200477242274E-2</v>
      </c>
      <c r="K32" s="17">
        <f>$E32*'Conversion Factors'!I$6</f>
        <v>5.2357805094462424E-2</v>
      </c>
      <c r="L32" s="17">
        <f>$E32*'Conversion Factors'!J$6</f>
        <v>5.2509481756263049E-2</v>
      </c>
      <c r="M32" s="3" t="s">
        <v>306</v>
      </c>
      <c r="N32" s="3">
        <v>1</v>
      </c>
    </row>
    <row r="33" spans="1:14" ht="12.75" customHeight="1" x14ac:dyDescent="0.2">
      <c r="A33" s="60"/>
      <c r="B33" s="3" t="s">
        <v>195</v>
      </c>
      <c r="C33" s="3" t="s">
        <v>261</v>
      </c>
      <c r="D33" s="3" t="s">
        <v>281</v>
      </c>
      <c r="E33" s="17">
        <v>6.7643929532927999E-2</v>
      </c>
      <c r="F33" s="17">
        <f>$E33*'Conversion Factors'!D$11</f>
        <v>6.8556495192731409E-2</v>
      </c>
      <c r="G33" s="17">
        <f>$E33*'Conversion Factors'!E$11</f>
        <v>7.0697514625347124E-2</v>
      </c>
      <c r="H33" s="17">
        <f>$E33*'Conversion Factors'!F$11</f>
        <v>7.2917506086215042E-2</v>
      </c>
      <c r="I33" s="17">
        <f>$E33*'Conversion Factors'!G$11</f>
        <v>7.4365326604172374E-2</v>
      </c>
      <c r="J33" s="17">
        <f>$E33*'Conversion Factors'!H$11</f>
        <v>7.5146272216888757E-2</v>
      </c>
      <c r="K33" s="17">
        <f>$E33*'Conversion Factors'!I$11</f>
        <v>7.549725900912084E-2</v>
      </c>
      <c r="L33" s="17">
        <f>$E33*'Conversion Factors'!J$11</f>
        <v>7.5549907027955637E-2</v>
      </c>
      <c r="M33" s="3" t="s">
        <v>306</v>
      </c>
      <c r="N33" s="3">
        <v>1</v>
      </c>
    </row>
    <row r="34" spans="1:14" ht="12.75" customHeight="1" x14ac:dyDescent="0.2">
      <c r="A34" s="60"/>
      <c r="B34" s="3" t="s">
        <v>201</v>
      </c>
      <c r="C34" s="3" t="s">
        <v>261</v>
      </c>
      <c r="D34" s="3" t="s">
        <v>281</v>
      </c>
      <c r="E34" s="17">
        <v>2.3685975113760002E-3</v>
      </c>
      <c r="F34" s="17">
        <f>$E34*'Conversion Factors'!D$16</f>
        <v>2.45495262897825E-3</v>
      </c>
      <c r="G34" s="17">
        <f>$E34*'Conversion Factors'!E$16</f>
        <v>2.6461675322403751E-3</v>
      </c>
      <c r="H34" s="17">
        <f>$E34*'Conversion Factors'!F$16</f>
        <v>2.8389244911739687E-3</v>
      </c>
      <c r="I34" s="17">
        <f>$E34*'Conversion Factors'!G$16</f>
        <v>3.0285973387646258E-3</v>
      </c>
      <c r="J34" s="17">
        <f>$E34*'Conversion Factors'!H$16</f>
        <v>3.181260850240032E-3</v>
      </c>
      <c r="K34" s="17">
        <f>$E34*'Conversion Factors'!I$16</f>
        <v>3.3123355823148752E-3</v>
      </c>
      <c r="L34" s="17">
        <f>$E34*'Conversion Factors'!J$16</f>
        <v>3.4542047040900005E-3</v>
      </c>
      <c r="M34" s="3" t="s">
        <v>306</v>
      </c>
      <c r="N34" s="3">
        <v>1</v>
      </c>
    </row>
    <row r="35" spans="1:14" ht="12.75" customHeight="1" x14ac:dyDescent="0.2">
      <c r="A35" s="60"/>
      <c r="B35" s="3" t="s">
        <v>202</v>
      </c>
      <c r="C35" s="3" t="s">
        <v>261</v>
      </c>
      <c r="D35" s="3" t="s">
        <v>281</v>
      </c>
      <c r="E35" s="17">
        <v>4.2972751692669002E-2</v>
      </c>
      <c r="F35" s="17">
        <f>$E35*'Conversion Factors'!D$21</f>
        <v>4.2539426761217046E-2</v>
      </c>
      <c r="G35" s="17">
        <f>$E35*'Conversion Factors'!E$21</f>
        <v>4.1901703277193419E-2</v>
      </c>
      <c r="H35" s="17">
        <f>$E35*'Conversion Factors'!F$21</f>
        <v>4.1370267040507065E-2</v>
      </c>
      <c r="I35" s="17">
        <f>$E35*'Conversion Factors'!G$21</f>
        <v>4.101870153008378E-2</v>
      </c>
      <c r="J35" s="17">
        <f>$E35*'Conversion Factors'!H$21</f>
        <v>4.0724367614380572E-2</v>
      </c>
      <c r="K35" s="17">
        <f>$E35*'Conversion Factors'!I$21</f>
        <v>3.9816838040962338E-2</v>
      </c>
      <c r="L35" s="17">
        <f>$E35*'Conversion Factors'!J$21</f>
        <v>3.9285401804275977E-2</v>
      </c>
      <c r="M35" s="3" t="s">
        <v>306</v>
      </c>
      <c r="N35" s="3">
        <v>1</v>
      </c>
    </row>
    <row r="36" spans="1:14" ht="14.65" customHeight="1" x14ac:dyDescent="0.2">
      <c r="A36" s="60" t="s">
        <v>167</v>
      </c>
      <c r="B36" s="3" t="s">
        <v>200</v>
      </c>
      <c r="C36" s="3" t="s">
        <v>261</v>
      </c>
      <c r="D36" s="3" t="s">
        <v>285</v>
      </c>
      <c r="E36" s="17">
        <v>3.944</v>
      </c>
      <c r="F36" s="17">
        <f>$E36*'Conversion Factors'!D$6</f>
        <v>4.0216879624804589</v>
      </c>
      <c r="G36" s="17">
        <f>$E36*'Conversion Factors'!E$6</f>
        <v>4.1651435122459608</v>
      </c>
      <c r="H36" s="17">
        <f>$E36*'Conversion Factors'!F$6</f>
        <v>4.2650280354351224</v>
      </c>
      <c r="I36" s="17">
        <f>$E36*'Conversion Factors'!G$6</f>
        <v>4.3406607608129226</v>
      </c>
      <c r="J36" s="17">
        <f>$E36*'Conversion Factors'!H$6</f>
        <v>4.3817655028660765</v>
      </c>
      <c r="K36" s="17">
        <f>$E36*'Conversion Factors'!I$6</f>
        <v>4.398618447107868</v>
      </c>
      <c r="L36" s="17">
        <f>$E36*'Conversion Factors'!J$6</f>
        <v>4.4113609171443464</v>
      </c>
      <c r="M36" s="3" t="s">
        <v>308</v>
      </c>
      <c r="N36" s="3"/>
    </row>
    <row r="37" spans="1:14" ht="14.65" customHeight="1" x14ac:dyDescent="0.2">
      <c r="A37" s="60"/>
      <c r="B37" s="3"/>
      <c r="C37" s="3" t="s">
        <v>261</v>
      </c>
      <c r="D37" s="3" t="s">
        <v>309</v>
      </c>
      <c r="E37" s="17">
        <f>E36*'Conversion Factors'!$D$63</f>
        <v>9.2961632516159991</v>
      </c>
      <c r="F37" s="17">
        <f>F36*'Conversion Factors'!$D$63</f>
        <v>9.4792768372913958</v>
      </c>
      <c r="G37" s="17">
        <f>G36*'Conversion Factors'!$D$63</f>
        <v>9.8174072150729454</v>
      </c>
      <c r="H37" s="17">
        <f>H36*'Conversion Factors'!$D$63</f>
        <v>10.052838968084169</v>
      </c>
      <c r="I37" s="17">
        <f>I36*'Conversion Factors'!$D$63</f>
        <v>10.231108279006246</v>
      </c>
      <c r="J37" s="17">
        <f>J36*'Conversion Factors'!$D$63</f>
        <v>10.327993774072596</v>
      </c>
      <c r="K37" s="17">
        <f>K36*'Conversion Factors'!$D$63</f>
        <v>10.367716827049795</v>
      </c>
      <c r="L37" s="17">
        <f>L36*'Conversion Factors'!$D$63</f>
        <v>10.397751330520366</v>
      </c>
      <c r="M37" s="3" t="s">
        <v>308</v>
      </c>
      <c r="N37" s="3">
        <v>1</v>
      </c>
    </row>
    <row r="38" spans="1:14" ht="14.65" customHeight="1" x14ac:dyDescent="0.2">
      <c r="A38" s="60"/>
      <c r="B38" s="3" t="s">
        <v>195</v>
      </c>
      <c r="C38" s="3" t="s">
        <v>261</v>
      </c>
      <c r="D38" s="3" t="s">
        <v>285</v>
      </c>
      <c r="E38" s="17">
        <v>2.673</v>
      </c>
      <c r="F38" s="17">
        <f>$E38*'Conversion Factors'!D$11</f>
        <v>2.7090607082630691</v>
      </c>
      <c r="G38" s="17">
        <f>$E38*'Conversion Factors'!E$11</f>
        <v>2.7936646776495011</v>
      </c>
      <c r="H38" s="17">
        <f>$E38*'Conversion Factors'!F$11</f>
        <v>2.8813892852510055</v>
      </c>
      <c r="I38" s="17">
        <f>$E38*'Conversion Factors'!G$11</f>
        <v>2.9386009858606825</v>
      </c>
      <c r="J38" s="17">
        <f>$E38*'Conversion Factors'!H$11</f>
        <v>2.9694606304319628</v>
      </c>
      <c r="K38" s="17">
        <f>$E38*'Conversion Factors'!I$11</f>
        <v>2.9833301336100666</v>
      </c>
      <c r="L38" s="17">
        <f>$E38*'Conversion Factors'!J$11</f>
        <v>2.9854105590867817</v>
      </c>
      <c r="M38" s="3" t="s">
        <v>308</v>
      </c>
      <c r="N38" s="3"/>
    </row>
    <row r="39" spans="1:14" ht="14.65" customHeight="1" x14ac:dyDescent="0.2">
      <c r="A39" s="60"/>
      <c r="B39" s="3"/>
      <c r="C39" s="3" t="s">
        <v>261</v>
      </c>
      <c r="D39" s="3" t="s">
        <v>309</v>
      </c>
      <c r="E39" s="17">
        <f>E38*'Conversion Factors'!$D$63</f>
        <v>6.3003662199719992</v>
      </c>
      <c r="F39" s="17">
        <f>F38*'Conversion Factors'!$D$63</f>
        <v>6.3853627288417734</v>
      </c>
      <c r="G39" s="17">
        <f>G38*'Conversion Factors'!$D$63</f>
        <v>6.5847776150362449</v>
      </c>
      <c r="H39" s="17">
        <f>H38*'Conversion Factors'!$D$63</f>
        <v>6.7915479683444442</v>
      </c>
      <c r="I39" s="17">
        <f>I38*'Conversion Factors'!$D$63</f>
        <v>6.9263981987628354</v>
      </c>
      <c r="J39" s="17">
        <f>J38*'Conversion Factors'!$D$63</f>
        <v>6.9991355957763925</v>
      </c>
      <c r="K39" s="17">
        <f>K38*'Conversion Factors'!$D$63</f>
        <v>7.031826560726306</v>
      </c>
      <c r="L39" s="17">
        <f>L38*'Conversion Factors'!$D$63</f>
        <v>7.0367302054687917</v>
      </c>
      <c r="M39" s="3" t="s">
        <v>308</v>
      </c>
      <c r="N39" s="3">
        <v>1</v>
      </c>
    </row>
    <row r="40" spans="1:14" ht="14.65" customHeight="1" x14ac:dyDescent="0.2">
      <c r="A40" s="60"/>
      <c r="B40" s="3" t="s">
        <v>201</v>
      </c>
      <c r="C40" s="3" t="s">
        <v>261</v>
      </c>
      <c r="D40" s="3" t="s">
        <v>285</v>
      </c>
      <c r="E40" s="17">
        <v>2.044</v>
      </c>
      <c r="F40" s="17">
        <f>$E40*'Conversion Factors'!D$16</f>
        <v>2.1185208333333332</v>
      </c>
      <c r="G40" s="17">
        <f>$E40*'Conversion Factors'!E$16</f>
        <v>2.2835312500000002</v>
      </c>
      <c r="H40" s="17">
        <f>$E40*'Conversion Factors'!F$16</f>
        <v>2.4498723958333333</v>
      </c>
      <c r="I40" s="17">
        <f>$E40*'Conversion Factors'!G$16</f>
        <v>2.6135520833333339</v>
      </c>
      <c r="J40" s="17">
        <f>$E40*'Conversion Factors'!H$16</f>
        <v>2.7452942708333339</v>
      </c>
      <c r="K40" s="17">
        <f>$E40*'Conversion Factors'!I$16</f>
        <v>2.8584062500000003</v>
      </c>
      <c r="L40" s="17">
        <f>$E40*'Conversion Factors'!J$16</f>
        <v>2.9808333333333339</v>
      </c>
      <c r="M40" s="3" t="s">
        <v>308</v>
      </c>
      <c r="N40" s="3"/>
    </row>
    <row r="41" spans="1:14" ht="14.65" customHeight="1" x14ac:dyDescent="0.2">
      <c r="A41" s="60"/>
      <c r="B41" s="3"/>
      <c r="C41" s="3" t="s">
        <v>261</v>
      </c>
      <c r="D41" s="3" t="s">
        <v>309</v>
      </c>
      <c r="E41" s="17">
        <f>E40*'Conversion Factors'!$D$63</f>
        <v>4.8177884600159997</v>
      </c>
      <c r="F41" s="17">
        <f>F40*'Conversion Factors'!$D$63</f>
        <v>4.9934369976207496</v>
      </c>
      <c r="G41" s="17">
        <f>G40*'Conversion Factors'!$D$63</f>
        <v>5.3823730451741252</v>
      </c>
      <c r="H41" s="17">
        <f>H40*'Conversion Factors'!$D$63</f>
        <v>5.7744456737561558</v>
      </c>
      <c r="I41" s="17">
        <f>I40*'Conversion Factors'!$D$63</f>
        <v>6.1602451402808756</v>
      </c>
      <c r="J41" s="17">
        <f>J40*'Conversion Factors'!$D$63</f>
        <v>6.4707666621178443</v>
      </c>
      <c r="K41" s="17">
        <f>K40*'Conversion Factors'!$D$63</f>
        <v>6.7373760495536255</v>
      </c>
      <c r="L41" s="17">
        <f>L40*'Conversion Factors'!$D$63</f>
        <v>7.0259415041900004</v>
      </c>
      <c r="M41" s="3" t="s">
        <v>308</v>
      </c>
      <c r="N41" s="3">
        <v>1</v>
      </c>
    </row>
    <row r="42" spans="1:14" ht="14.65" customHeight="1" x14ac:dyDescent="0.2">
      <c r="A42" s="60"/>
      <c r="B42" s="3" t="s">
        <v>202</v>
      </c>
      <c r="C42" s="3" t="s">
        <v>261</v>
      </c>
      <c r="D42" s="3" t="s">
        <v>285</v>
      </c>
      <c r="E42" s="17">
        <v>3.4340000000000002</v>
      </c>
      <c r="F42" s="17">
        <f>$E42*'Conversion Factors'!D$21</f>
        <v>3.3993725266362249</v>
      </c>
      <c r="G42" s="17">
        <f>$E42*'Conversion Factors'!E$21</f>
        <v>3.3484113394216135</v>
      </c>
      <c r="H42" s="17">
        <f>$E42*'Conversion Factors'!F$21</f>
        <v>3.3059436834094371</v>
      </c>
      <c r="I42" s="17">
        <f>$E42*'Conversion Factors'!G$21</f>
        <v>3.2778496955859966</v>
      </c>
      <c r="J42" s="17">
        <f>$E42*'Conversion Factors'!H$21</f>
        <v>3.2543291476407914</v>
      </c>
      <c r="K42" s="17">
        <f>$E42*'Conversion Factors'!I$21</f>
        <v>3.1818074581430746</v>
      </c>
      <c r="L42" s="17">
        <f>$E42*'Conversion Factors'!J$21</f>
        <v>3.1393398021308982</v>
      </c>
      <c r="M42" s="3" t="s">
        <v>308</v>
      </c>
      <c r="N42" s="3"/>
    </row>
    <row r="43" spans="1:14" ht="14.65" customHeight="1" x14ac:dyDescent="0.2">
      <c r="A43" s="60"/>
      <c r="B43" s="3"/>
      <c r="C43" s="3" t="s">
        <v>261</v>
      </c>
      <c r="D43" s="3" t="s">
        <v>309</v>
      </c>
      <c r="E43" s="17">
        <f>E42*'Conversion Factors'!$D$63</f>
        <v>8.0940731759759998</v>
      </c>
      <c r="F43" s="17">
        <f>F42*'Conversion Factors'!$D$63</f>
        <v>8.0124548581817194</v>
      </c>
      <c r="G43" s="17">
        <f>G42*'Conversion Factors'!$D$63</f>
        <v>7.8923373338807075</v>
      </c>
      <c r="H43" s="17">
        <f>H42*'Conversion Factors'!$D$63</f>
        <v>7.792239396963196</v>
      </c>
      <c r="I43" s="17">
        <f>I42*'Conversion Factors'!$D$63</f>
        <v>7.7260207617716103</v>
      </c>
      <c r="J43" s="17">
        <f>J42*'Conversion Factors'!$D$63</f>
        <v>7.6705819044019128</v>
      </c>
      <c r="K43" s="17">
        <f>K42*'Conversion Factors'!$D$63</f>
        <v>7.499645427512009</v>
      </c>
      <c r="L43" s="17">
        <f>L42*'Conversion Factors'!$D$63</f>
        <v>7.3995474905944976</v>
      </c>
      <c r="M43" s="3" t="s">
        <v>308</v>
      </c>
      <c r="N43" s="3">
        <v>1</v>
      </c>
    </row>
    <row r="44" spans="1:14" ht="14.65" customHeight="1" x14ac:dyDescent="0.2">
      <c r="A44" s="60" t="s">
        <v>169</v>
      </c>
      <c r="B44" s="3" t="s">
        <v>200</v>
      </c>
      <c r="C44" s="3" t="s">
        <v>261</v>
      </c>
      <c r="D44" s="3" t="s">
        <v>285</v>
      </c>
      <c r="E44" s="17">
        <v>6.7</v>
      </c>
      <c r="F44" s="17">
        <f>$E44*'Conversion Factors'!D$6</f>
        <v>6.8319749869723818</v>
      </c>
      <c r="G44" s="17">
        <f>$E44*'Conversion Factors'!E$6</f>
        <v>7.075674830640958</v>
      </c>
      <c r="H44" s="17">
        <f>$E44*'Conversion Factors'!F$6</f>
        <v>7.2453569567483065</v>
      </c>
      <c r="I44" s="17">
        <f>$E44*'Conversion Factors'!G$6</f>
        <v>7.3738405419489315</v>
      </c>
      <c r="J44" s="17">
        <f>$E44*'Conversion Factors'!H$6</f>
        <v>7.443668577384055</v>
      </c>
      <c r="K44" s="17">
        <f>$E44*'Conversion Factors'!I$6</f>
        <v>7.4722980719124532</v>
      </c>
      <c r="L44" s="17">
        <f>$E44*'Conversion Factors'!J$6</f>
        <v>7.4939447628973435</v>
      </c>
      <c r="M44" s="3" t="s">
        <v>308</v>
      </c>
      <c r="N44" s="3"/>
    </row>
    <row r="45" spans="1:14" ht="14.65" customHeight="1" x14ac:dyDescent="0.2">
      <c r="A45" s="60"/>
      <c r="B45" s="3"/>
      <c r="C45" s="3" t="s">
        <v>261</v>
      </c>
      <c r="D45" s="3" t="s">
        <v>310</v>
      </c>
      <c r="E45" s="17">
        <f>E44*'Conversion Factors'!$D$64</f>
        <v>4.6365085400000003</v>
      </c>
      <c r="F45" s="17">
        <f>F44*'Conversion Factors'!$D$64</f>
        <v>4.7278373689796771</v>
      </c>
      <c r="G45" s="17">
        <f>G44*'Conversion Factors'!$D$64</f>
        <v>4.8964816087357992</v>
      </c>
      <c r="H45" s="17">
        <f>H44*'Conversion Factors'!$D$64</f>
        <v>5.0139043888525272</v>
      </c>
      <c r="I45" s="17">
        <f>I44*'Conversion Factors'!$D$64</f>
        <v>5.1028171112454404</v>
      </c>
      <c r="J45" s="17">
        <f>J44*'Conversion Factors'!$D$64</f>
        <v>5.1511392429807197</v>
      </c>
      <c r="K45" s="17">
        <f>K44*'Conversion Factors'!$D$64</f>
        <v>5.1709513169921824</v>
      </c>
      <c r="L45" s="17">
        <f>L44*'Conversion Factors'!$D$64</f>
        <v>5.1859311778301205</v>
      </c>
      <c r="M45" s="3" t="s">
        <v>308</v>
      </c>
      <c r="N45" s="3">
        <v>1</v>
      </c>
    </row>
    <row r="46" spans="1:14" ht="14.65" customHeight="1" x14ac:dyDescent="0.2">
      <c r="A46" s="60"/>
      <c r="B46" s="3" t="s">
        <v>195</v>
      </c>
      <c r="C46" s="3" t="s">
        <v>261</v>
      </c>
      <c r="D46" s="3" t="s">
        <v>285</v>
      </c>
      <c r="E46" s="17">
        <v>1.6</v>
      </c>
      <c r="F46" s="17">
        <f>$E46*'Conversion Factors'!D$11</f>
        <v>1.621585160202361</v>
      </c>
      <c r="G46" s="17">
        <f>$E46*'Conversion Factors'!E$11</f>
        <v>1.6722272668309772</v>
      </c>
      <c r="H46" s="17">
        <f>$E46*'Conversion Factors'!F$11</f>
        <v>1.7247373200155665</v>
      </c>
      <c r="I46" s="17">
        <f>$E46*'Conversion Factors'!G$11</f>
        <v>1.7589830068750811</v>
      </c>
      <c r="J46" s="17">
        <f>$E46*'Conversion Factors'!H$11</f>
        <v>1.7774549228174863</v>
      </c>
      <c r="K46" s="17">
        <f>$E46*'Conversion Factors'!I$11</f>
        <v>1.785756907510702</v>
      </c>
      <c r="L46" s="17">
        <f>$E46*'Conversion Factors'!J$11</f>
        <v>1.7870022052146841</v>
      </c>
      <c r="M46" s="3" t="s">
        <v>308</v>
      </c>
      <c r="N46" s="3"/>
    </row>
    <row r="47" spans="1:14" ht="14.65" customHeight="1" x14ac:dyDescent="0.2">
      <c r="A47" s="60"/>
      <c r="B47" s="3"/>
      <c r="C47" s="3" t="s">
        <v>261</v>
      </c>
      <c r="D47" s="3" t="s">
        <v>310</v>
      </c>
      <c r="E47" s="17">
        <f>E46*'Conversion Factors'!$D$64</f>
        <v>1.1072259200000001</v>
      </c>
      <c r="F47" s="17">
        <f>F46*'Conversion Factors'!$D$64</f>
        <v>1.1221632005396289</v>
      </c>
      <c r="G47" s="17">
        <f>G46*'Conversion Factors'!$D$64</f>
        <v>1.1572083587287589</v>
      </c>
      <c r="H47" s="17">
        <f>H46*'Conversion Factors'!$D$64</f>
        <v>1.1935461661953561</v>
      </c>
      <c r="I47" s="17">
        <f>I46*'Conversion Factors'!$D$64</f>
        <v>1.2172447362822674</v>
      </c>
      <c r="J47" s="17">
        <f>J46*'Conversion Factors'!$D$64</f>
        <v>1.23002760135945</v>
      </c>
      <c r="K47" s="17">
        <f>K46*'Conversion Factors'!$D$64</f>
        <v>1.2357727092593074</v>
      </c>
      <c r="L47" s="17">
        <f>L46*'Conversion Factors'!$D$64</f>
        <v>1.2366344754442857</v>
      </c>
      <c r="M47" s="3" t="s">
        <v>308</v>
      </c>
      <c r="N47" s="3">
        <v>1</v>
      </c>
    </row>
    <row r="48" spans="1:14" ht="14.65" customHeight="1" x14ac:dyDescent="0.2">
      <c r="A48" s="60"/>
      <c r="B48" s="3" t="s">
        <v>201</v>
      </c>
      <c r="C48" s="3" t="s">
        <v>261</v>
      </c>
      <c r="D48" s="3" t="s">
        <v>285</v>
      </c>
      <c r="E48" s="17">
        <v>0.4</v>
      </c>
      <c r="F48" s="17">
        <f>$E48*'Conversion Factors'!D$16</f>
        <v>0.4145833333333333</v>
      </c>
      <c r="G48" s="17">
        <f>$E48*'Conversion Factors'!E$16</f>
        <v>0.44687500000000002</v>
      </c>
      <c r="H48" s="17">
        <f>$E48*'Conversion Factors'!F$16</f>
        <v>0.47942708333333334</v>
      </c>
      <c r="I48" s="17">
        <f>$E48*'Conversion Factors'!G$16</f>
        <v>0.51145833333333346</v>
      </c>
      <c r="J48" s="17">
        <f>$E48*'Conversion Factors'!H$16</f>
        <v>0.53723958333333344</v>
      </c>
      <c r="K48" s="17">
        <f>$E48*'Conversion Factors'!I$16</f>
        <v>0.55937500000000007</v>
      </c>
      <c r="L48" s="17">
        <f>$E48*'Conversion Factors'!J$16</f>
        <v>0.58333333333333337</v>
      </c>
      <c r="M48" s="3" t="s">
        <v>308</v>
      </c>
      <c r="N48" s="3"/>
    </row>
    <row r="49" spans="1:14" ht="14.65" customHeight="1" x14ac:dyDescent="0.2">
      <c r="A49" s="60"/>
      <c r="B49" s="3"/>
      <c r="C49" s="3" t="s">
        <v>261</v>
      </c>
      <c r="D49" s="3" t="s">
        <v>310</v>
      </c>
      <c r="E49" s="17">
        <f>E48*'Conversion Factors'!$D$64</f>
        <v>0.27680648000000002</v>
      </c>
      <c r="F49" s="17">
        <f>F48*'Conversion Factors'!$D$64</f>
        <v>0.28689838291666664</v>
      </c>
      <c r="G49" s="17">
        <f>G48*'Conversion Factors'!$D$64</f>
        <v>0.30924473937500002</v>
      </c>
      <c r="H49" s="17">
        <f>H48*'Conversion Factors'!$D$64</f>
        <v>0.33177130838541663</v>
      </c>
      <c r="I49" s="17">
        <f>I48*'Conversion Factors'!$D$64</f>
        <v>0.35393745229166673</v>
      </c>
      <c r="J49" s="17">
        <f>J48*'Conversion Factors'!$D$64</f>
        <v>0.3717784949479167</v>
      </c>
      <c r="K49" s="17">
        <f>K48*'Conversion Factors'!$D$64</f>
        <v>0.38709656187500002</v>
      </c>
      <c r="L49" s="17">
        <f>L48*'Conversion Factors'!$D$64</f>
        <v>0.4036761166666667</v>
      </c>
      <c r="M49" s="3" t="s">
        <v>308</v>
      </c>
      <c r="N49" s="3">
        <v>1</v>
      </c>
    </row>
    <row r="50" spans="1:14" ht="14.65" customHeight="1" x14ac:dyDescent="0.2">
      <c r="A50" s="60"/>
      <c r="B50" s="3" t="s">
        <v>202</v>
      </c>
      <c r="C50" s="3" t="s">
        <v>261</v>
      </c>
      <c r="D50" s="3" t="s">
        <v>285</v>
      </c>
      <c r="E50" s="17">
        <v>14.3</v>
      </c>
      <c r="F50" s="17">
        <f>$E50*'Conversion Factors'!D$21</f>
        <v>14.155802891933028</v>
      </c>
      <c r="G50" s="17">
        <f>$E50*'Conversion Factors'!E$21</f>
        <v>13.943588280060883</v>
      </c>
      <c r="H50" s="17">
        <f>$E50*'Conversion Factors'!F$21</f>
        <v>13.766742770167427</v>
      </c>
      <c r="I50" s="17">
        <f>$E50*'Conversion Factors'!G$21</f>
        <v>13.649752663622525</v>
      </c>
      <c r="J50" s="17">
        <f>$E50*'Conversion Factors'!H$21</f>
        <v>13.551807458143076</v>
      </c>
      <c r="K50" s="17">
        <f>$E50*'Conversion Factors'!I$21</f>
        <v>13.249809741248098</v>
      </c>
      <c r="L50" s="17">
        <f>$E50*'Conversion Factors'!J$21</f>
        <v>13.072964231354643</v>
      </c>
      <c r="M50" s="3" t="s">
        <v>308</v>
      </c>
      <c r="N50" s="3"/>
    </row>
    <row r="51" spans="1:14" ht="14.65" customHeight="1" x14ac:dyDescent="0.2">
      <c r="A51" s="60"/>
      <c r="B51" s="3"/>
      <c r="C51" s="3" t="s">
        <v>261</v>
      </c>
      <c r="D51" s="3" t="s">
        <v>310</v>
      </c>
      <c r="E51" s="17">
        <f>E50*'Conversion Factors'!$D$64</f>
        <v>9.8958316600000007</v>
      </c>
      <c r="F51" s="17">
        <f>F50*'Conversion Factors'!$D$64</f>
        <v>9.7960449252245052</v>
      </c>
      <c r="G51" s="17">
        <f>G50*'Conversion Factors'!$D$64</f>
        <v>9.6491889759322671</v>
      </c>
      <c r="H51" s="17">
        <f>H50*'Conversion Factors'!$D$64</f>
        <v>9.5268090181887359</v>
      </c>
      <c r="I51" s="17">
        <f>I50*'Conversion Factors'!$D$64</f>
        <v>9.4458499692199371</v>
      </c>
      <c r="J51" s="17">
        <f>J50*'Conversion Factors'!$D$64</f>
        <v>9.3780703003158301</v>
      </c>
      <c r="K51" s="17">
        <f>K50*'Conversion Factors'!$D$64</f>
        <v>9.1690829878614917</v>
      </c>
      <c r="L51" s="17">
        <f>L50*'Conversion Factors'!$D$64</f>
        <v>9.0467030301179605</v>
      </c>
      <c r="M51" s="3" t="s">
        <v>308</v>
      </c>
      <c r="N51" s="3">
        <v>1</v>
      </c>
    </row>
    <row r="52" spans="1:14" ht="14.65" customHeight="1" x14ac:dyDescent="0.2">
      <c r="A52" s="60" t="s">
        <v>171</v>
      </c>
      <c r="B52" s="3" t="s">
        <v>200</v>
      </c>
      <c r="C52" s="3" t="s">
        <v>261</v>
      </c>
      <c r="D52" s="3" t="s">
        <v>285</v>
      </c>
      <c r="E52" s="17">
        <v>2.035234</v>
      </c>
      <c r="F52" s="17">
        <f>$E52*'Conversion Factors'!D$6</f>
        <v>2.0753235493486191</v>
      </c>
      <c r="G52" s="17">
        <f>$E52*'Conversion Factors'!E$6</f>
        <v>2.1493513415320478</v>
      </c>
      <c r="H52" s="17">
        <f>$E52*'Conversion Factors'!F$6</f>
        <v>2.200895047837415</v>
      </c>
      <c r="I52" s="17">
        <f>$E52*'Conversion Factors'!G$6</f>
        <v>2.2399240270974463</v>
      </c>
      <c r="J52" s="17">
        <f>$E52*'Conversion Factors'!H$6</f>
        <v>2.2611354288692027</v>
      </c>
      <c r="K52" s="17">
        <f>$E52*'Conversion Factors'!I$6</f>
        <v>2.2698321035956224</v>
      </c>
      <c r="L52" s="17">
        <f>$E52*'Conversion Factors'!J$6</f>
        <v>2.2764076381448675</v>
      </c>
      <c r="M52" s="3" t="s">
        <v>308</v>
      </c>
      <c r="N52" s="3"/>
    </row>
    <row r="53" spans="1:14" ht="14.65" customHeight="1" x14ac:dyDescent="0.2">
      <c r="A53" s="60"/>
      <c r="B53" s="3"/>
      <c r="C53" s="3" t="s">
        <v>261</v>
      </c>
      <c r="D53" s="3" t="s">
        <v>309</v>
      </c>
      <c r="E53" s="17">
        <f>E52*'Conversion Factors'!$D$65</f>
        <v>10.593245268998151</v>
      </c>
      <c r="F53" s="17">
        <f>F52*'Conversion Factors'!$D$65</f>
        <v>10.801908463978938</v>
      </c>
      <c r="G53" s="17">
        <f>G52*'Conversion Factors'!$D$65</f>
        <v>11.187217749948751</v>
      </c>
      <c r="H53" s="17">
        <f>H52*'Conversion Factors'!$D$65</f>
        <v>11.455499000638332</v>
      </c>
      <c r="I53" s="17">
        <f>I52*'Conversion Factors'!$D$65</f>
        <v>11.658642005275713</v>
      </c>
      <c r="J53" s="17">
        <f>J52*'Conversion Factors'!$D$65</f>
        <v>11.769045812143855</v>
      </c>
      <c r="K53" s="17">
        <f>K52*'Conversion Factors'!$D$65</f>
        <v>11.814311372959791</v>
      </c>
      <c r="L53" s="17">
        <f>L52*'Conversion Factors'!$D$65</f>
        <v>11.848536553088918</v>
      </c>
      <c r="M53" s="3" t="s">
        <v>308</v>
      </c>
      <c r="N53" s="3">
        <v>1</v>
      </c>
    </row>
    <row r="54" spans="1:14" ht="14.65" customHeight="1" x14ac:dyDescent="0.2">
      <c r="A54" s="60"/>
      <c r="B54" s="3" t="s">
        <v>195</v>
      </c>
      <c r="C54" s="3" t="s">
        <v>261</v>
      </c>
      <c r="D54" s="3" t="s">
        <v>285</v>
      </c>
      <c r="E54" s="17">
        <v>2</v>
      </c>
      <c r="F54" s="17">
        <f>$E54*'Conversion Factors'!D$11</f>
        <v>2.0269814502529511</v>
      </c>
      <c r="G54" s="17">
        <f>$E54*'Conversion Factors'!E$11</f>
        <v>2.0902840835387213</v>
      </c>
      <c r="H54" s="17">
        <f>$E54*'Conversion Factors'!F$11</f>
        <v>2.155921650019458</v>
      </c>
      <c r="I54" s="17">
        <f>$E54*'Conversion Factors'!G$11</f>
        <v>2.1987287585938513</v>
      </c>
      <c r="J54" s="17">
        <f>$E54*'Conversion Factors'!H$11</f>
        <v>2.2218186535218578</v>
      </c>
      <c r="K54" s="17">
        <f>$E54*'Conversion Factors'!I$11</f>
        <v>2.2321961343883774</v>
      </c>
      <c r="L54" s="17">
        <f>$E54*'Conversion Factors'!J$11</f>
        <v>2.233752756518355</v>
      </c>
      <c r="M54" s="3" t="s">
        <v>308</v>
      </c>
      <c r="N54" s="3"/>
    </row>
    <row r="55" spans="1:14" ht="14.65" customHeight="1" x14ac:dyDescent="0.2">
      <c r="A55" s="60"/>
      <c r="B55" s="3"/>
      <c r="C55" s="3" t="s">
        <v>261</v>
      </c>
      <c r="D55" s="3" t="s">
        <v>309</v>
      </c>
      <c r="E55" s="17">
        <f>E54*'Conversion Factors'!$D$65</f>
        <v>10.409854855999999</v>
      </c>
      <c r="F55" s="17">
        <f>F54*'Conversion Factors'!$D$65</f>
        <v>10.550291346468802</v>
      </c>
      <c r="G55" s="17">
        <f>G54*'Conversion Factors'!$D$65</f>
        <v>10.879776958722532</v>
      </c>
      <c r="H55" s="17">
        <f>H54*'Conversion Factors'!$D$65</f>
        <v>11.221415728805292</v>
      </c>
      <c r="I55" s="17">
        <f>I54*'Conversion Factors'!$D$65</f>
        <v>11.444223622337526</v>
      </c>
      <c r="J55" s="17">
        <f>J54*'Conversion Factors'!$D$65</f>
        <v>11.564404849757945</v>
      </c>
      <c r="K55" s="17">
        <f>K54*'Conversion Factors'!$D$65</f>
        <v>11.618418884553638</v>
      </c>
      <c r="L55" s="17">
        <f>L54*'Conversion Factors'!$D$65</f>
        <v>11.62652098977299</v>
      </c>
      <c r="M55" s="3" t="s">
        <v>308</v>
      </c>
      <c r="N55" s="3">
        <v>1</v>
      </c>
    </row>
    <row r="56" spans="1:14" ht="14.65" customHeight="1" x14ac:dyDescent="0.2">
      <c r="A56" s="60"/>
      <c r="B56" s="3" t="s">
        <v>201</v>
      </c>
      <c r="C56" s="3" t="s">
        <v>261</v>
      </c>
      <c r="D56" s="3" t="s">
        <v>285</v>
      </c>
      <c r="E56" s="3">
        <v>0</v>
      </c>
      <c r="F56" s="3">
        <f>$E56*'Conversion Factors'!D$16</f>
        <v>0</v>
      </c>
      <c r="G56" s="3">
        <f>$E56*'Conversion Factors'!E$16</f>
        <v>0</v>
      </c>
      <c r="H56" s="3">
        <f>$E56*'Conversion Factors'!F$16</f>
        <v>0</v>
      </c>
      <c r="I56" s="3">
        <f>$E56*'Conversion Factors'!G$16</f>
        <v>0</v>
      </c>
      <c r="J56" s="3">
        <f>$E56*'Conversion Factors'!H$16</f>
        <v>0</v>
      </c>
      <c r="K56" s="3">
        <f>$E56*'Conversion Factors'!I$16</f>
        <v>0</v>
      </c>
      <c r="L56" s="3">
        <f>$E56*'Conversion Factors'!J$16</f>
        <v>0</v>
      </c>
      <c r="M56" s="3" t="s">
        <v>308</v>
      </c>
      <c r="N56" s="3"/>
    </row>
    <row r="57" spans="1:14" ht="14.65" customHeight="1" x14ac:dyDescent="0.2">
      <c r="A57" s="60"/>
      <c r="B57" s="3"/>
      <c r="C57" s="3" t="s">
        <v>261</v>
      </c>
      <c r="D57" s="3" t="s">
        <v>309</v>
      </c>
      <c r="E57" s="3">
        <f>E56*'Conversion Factors'!$D$65</f>
        <v>0</v>
      </c>
      <c r="F57" s="3">
        <f>F56*'Conversion Factors'!$D$65</f>
        <v>0</v>
      </c>
      <c r="G57" s="3">
        <f>G56*'Conversion Factors'!$D$65</f>
        <v>0</v>
      </c>
      <c r="H57" s="3">
        <f>H56*'Conversion Factors'!$D$65</f>
        <v>0</v>
      </c>
      <c r="I57" s="3">
        <f>I56*'Conversion Factors'!$D$65</f>
        <v>0</v>
      </c>
      <c r="J57" s="3">
        <f>J56*'Conversion Factors'!$D$65</f>
        <v>0</v>
      </c>
      <c r="K57" s="3">
        <f>K56*'Conversion Factors'!$D$65</f>
        <v>0</v>
      </c>
      <c r="L57" s="3">
        <f>L56*'Conversion Factors'!$D$65</f>
        <v>0</v>
      </c>
      <c r="M57" s="3" t="s">
        <v>308</v>
      </c>
      <c r="N57" s="3"/>
    </row>
    <row r="58" spans="1:14" ht="14.65" customHeight="1" x14ac:dyDescent="0.2">
      <c r="A58" s="60"/>
      <c r="B58" s="3" t="s">
        <v>202</v>
      </c>
      <c r="C58" s="3" t="s">
        <v>261</v>
      </c>
      <c r="D58" s="3" t="s">
        <v>285</v>
      </c>
      <c r="E58" s="3">
        <v>0</v>
      </c>
      <c r="F58" s="3">
        <f>$E58*'Conversion Factors'!D$21</f>
        <v>0</v>
      </c>
      <c r="G58" s="3">
        <f>$E58*'Conversion Factors'!E$21</f>
        <v>0</v>
      </c>
      <c r="H58" s="3">
        <f>$E58*'Conversion Factors'!F$21</f>
        <v>0</v>
      </c>
      <c r="I58" s="3">
        <f>$E58*'Conversion Factors'!G$21</f>
        <v>0</v>
      </c>
      <c r="J58" s="3">
        <f>$E58*'Conversion Factors'!H$21</f>
        <v>0</v>
      </c>
      <c r="K58" s="3">
        <f>$E58*'Conversion Factors'!I$21</f>
        <v>0</v>
      </c>
      <c r="L58" s="3">
        <f>$E58*'Conversion Factors'!J$21</f>
        <v>0</v>
      </c>
      <c r="M58" s="3" t="s">
        <v>308</v>
      </c>
      <c r="N58" s="3"/>
    </row>
    <row r="59" spans="1:14" ht="14.65" customHeight="1" x14ac:dyDescent="0.2">
      <c r="A59" s="60"/>
      <c r="B59" s="3"/>
      <c r="C59" s="3" t="s">
        <v>261</v>
      </c>
      <c r="D59" s="3" t="s">
        <v>309</v>
      </c>
      <c r="E59" s="3">
        <f>E58*'Conversion Factors'!$D$65</f>
        <v>0</v>
      </c>
      <c r="F59" s="3">
        <f>F58*'Conversion Factors'!$D$65</f>
        <v>0</v>
      </c>
      <c r="G59" s="3">
        <f>G58*'Conversion Factors'!$D$65</f>
        <v>0</v>
      </c>
      <c r="H59" s="3">
        <f>H58*'Conversion Factors'!$D$65</f>
        <v>0</v>
      </c>
      <c r="I59" s="3">
        <f>I58*'Conversion Factors'!$D$65</f>
        <v>0</v>
      </c>
      <c r="J59" s="3">
        <f>J58*'Conversion Factors'!$D$65</f>
        <v>0</v>
      </c>
      <c r="K59" s="3">
        <f>K58*'Conversion Factors'!$D$65</f>
        <v>0</v>
      </c>
      <c r="L59" s="3">
        <f>L58*'Conversion Factors'!$D$65</f>
        <v>0</v>
      </c>
      <c r="M59" s="3" t="s">
        <v>308</v>
      </c>
      <c r="N59" s="3"/>
    </row>
    <row r="60" spans="1:14" ht="12.75" customHeight="1" x14ac:dyDescent="0.2">
      <c r="A60" s="60" t="s">
        <v>173</v>
      </c>
      <c r="B60" s="3" t="s">
        <v>200</v>
      </c>
      <c r="C60" s="3" t="s">
        <v>261</v>
      </c>
      <c r="D60" s="3" t="s">
        <v>285</v>
      </c>
      <c r="E60" s="17">
        <v>4.5076070000000001</v>
      </c>
      <c r="F60" s="17">
        <f>$E60*'Conversion Factors'!D$6</f>
        <v>4.5963967574778533</v>
      </c>
      <c r="G60" s="17">
        <f>$E60*'Conversion Factors'!E$6</f>
        <v>4.7603524472120888</v>
      </c>
      <c r="H60" s="17">
        <f>$E60*'Conversion Factors'!F$6</f>
        <v>4.8745107068264719</v>
      </c>
      <c r="I60" s="17">
        <f>$E60*'Conversion Factors'!G$6</f>
        <v>4.9609515289213126</v>
      </c>
      <c r="J60" s="17">
        <f>$E60*'Conversion Factors'!H$6</f>
        <v>5.0079302365815535</v>
      </c>
      <c r="K60" s="17">
        <f>$E60*'Conversion Factors'!I$6</f>
        <v>5.0271915067222501</v>
      </c>
      <c r="L60" s="17">
        <f>$E60*'Conversion Factors'!J$6</f>
        <v>5.0417549060969264</v>
      </c>
      <c r="M60" s="3" t="s">
        <v>306</v>
      </c>
      <c r="N60" s="3">
        <v>1</v>
      </c>
    </row>
    <row r="61" spans="1:14" ht="12.75" customHeight="1" x14ac:dyDescent="0.2">
      <c r="A61" s="60"/>
      <c r="B61" s="3" t="s">
        <v>195</v>
      </c>
      <c r="C61" s="3" t="s">
        <v>261</v>
      </c>
      <c r="D61" s="3" t="s">
        <v>285</v>
      </c>
      <c r="E61" s="17">
        <v>4.50542</v>
      </c>
      <c r="F61" s="17">
        <f>$E61*'Conversion Factors'!D$11</f>
        <v>4.5662013827993251</v>
      </c>
      <c r="G61" s="17">
        <f>$E61*'Conversion Factors'!E$11</f>
        <v>4.7088038578285127</v>
      </c>
      <c r="H61" s="17">
        <f>$E61*'Conversion Factors'!F$11</f>
        <v>4.8566662602153334</v>
      </c>
      <c r="I61" s="17">
        <f>$E61*'Conversion Factors'!G$11</f>
        <v>4.953098261771955</v>
      </c>
      <c r="J61" s="17">
        <f>$E61*'Conversion Factors'!H$11</f>
        <v>5.0051130989752242</v>
      </c>
      <c r="K61" s="17">
        <f>$E61*'Conversion Factors'!I$11</f>
        <v>5.0284905538980418</v>
      </c>
      <c r="L61" s="17">
        <f>$E61*'Conversion Factors'!J$11</f>
        <v>5.0319971721364638</v>
      </c>
      <c r="M61" s="3" t="s">
        <v>306</v>
      </c>
      <c r="N61" s="3">
        <v>1</v>
      </c>
    </row>
    <row r="62" spans="1:14" ht="12.75" customHeight="1" x14ac:dyDescent="0.2">
      <c r="A62" s="60"/>
      <c r="B62" s="3" t="s">
        <v>201</v>
      </c>
      <c r="C62" s="3" t="s">
        <v>261</v>
      </c>
      <c r="D62" s="3" t="s">
        <v>285</v>
      </c>
      <c r="E62" s="17">
        <v>0.53315500000000005</v>
      </c>
      <c r="F62" s="17">
        <f>$E62*'Conversion Factors'!D$16</f>
        <v>0.55259294270833337</v>
      </c>
      <c r="G62" s="17">
        <f>$E62*'Conversion Factors'!E$16</f>
        <v>0.59563410156250007</v>
      </c>
      <c r="H62" s="17">
        <f>$E62*'Conversion Factors'!F$16</f>
        <v>0.63902236653645839</v>
      </c>
      <c r="I62" s="17">
        <f>$E62*'Conversion Factors'!G$16</f>
        <v>0.68171641927083348</v>
      </c>
      <c r="J62" s="17">
        <f>$E62*'Conversion Factors'!H$16</f>
        <v>0.71607992513020846</v>
      </c>
      <c r="K62" s="17">
        <f>$E62*'Conversion Factors'!I$16</f>
        <v>0.74558394531250005</v>
      </c>
      <c r="L62" s="17">
        <f>$E62*'Conversion Factors'!J$16</f>
        <v>0.77751770833333345</v>
      </c>
      <c r="M62" s="3" t="s">
        <v>306</v>
      </c>
      <c r="N62" s="3">
        <v>1</v>
      </c>
    </row>
    <row r="63" spans="1:14" ht="12.75" customHeight="1" x14ac:dyDescent="0.2">
      <c r="A63" s="60"/>
      <c r="B63" s="3" t="s">
        <v>307</v>
      </c>
      <c r="C63" s="3" t="s">
        <v>261</v>
      </c>
      <c r="D63" s="3" t="s">
        <v>285</v>
      </c>
      <c r="E63" s="17">
        <v>4.3590359999999997</v>
      </c>
      <c r="F63" s="17">
        <f>$E63*'Conversion Factors'!D$21</f>
        <v>4.3150807283105017</v>
      </c>
      <c r="G63" s="17">
        <f>$E63*'Conversion Factors'!E$21</f>
        <v>4.2503918378995431</v>
      </c>
      <c r="H63" s="17">
        <f>$E63*'Conversion Factors'!F$21</f>
        <v>4.1964844292237435</v>
      </c>
      <c r="I63" s="17">
        <f>$E63*'Conversion Factors'!G$21</f>
        <v>4.1608226050228305</v>
      </c>
      <c r="J63" s="17">
        <f>$E63*'Conversion Factors'!H$21</f>
        <v>4.1309661940639266</v>
      </c>
      <c r="K63" s="17">
        <f>$E63*'Conversion Factors'!I$21</f>
        <v>4.0389089269406391</v>
      </c>
      <c r="L63" s="17">
        <f>$E63*'Conversion Factors'!J$21</f>
        <v>3.9850015182648399</v>
      </c>
      <c r="M63" s="3" t="s">
        <v>306</v>
      </c>
      <c r="N63" s="3"/>
    </row>
    <row r="64" spans="1:14" ht="12.75" customHeight="1" x14ac:dyDescent="0.2">
      <c r="A64" s="60"/>
      <c r="B64" s="3" t="s">
        <v>202</v>
      </c>
      <c r="C64" s="3" t="s">
        <v>261</v>
      </c>
      <c r="D64" s="3" t="s">
        <v>285</v>
      </c>
      <c r="E64" s="17">
        <f>E63*'Conversion Factors'!$C$59</f>
        <v>4.1309254509847682</v>
      </c>
      <c r="F64" s="17">
        <f>F63*'Conversion Factors'!$C$59</f>
        <v>4.0892703807978972</v>
      </c>
      <c r="G64" s="17">
        <f>G63*'Conversion Factors'!$C$59</f>
        <v>4.0279666925983522</v>
      </c>
      <c r="H64" s="17">
        <f>H63*'Conversion Factors'!$C$59</f>
        <v>3.9768802857653966</v>
      </c>
      <c r="I64" s="17">
        <f>I63*'Conversion Factors'!$C$59</f>
        <v>3.9430846627835963</v>
      </c>
      <c r="J64" s="17">
        <f>J63*'Conversion Factors'!$C$59</f>
        <v>3.9147906528453444</v>
      </c>
      <c r="K64" s="17">
        <f>K63*'Conversion Factors'!$C$59</f>
        <v>3.8275507888690683</v>
      </c>
      <c r="L64" s="17">
        <f>L63*'Conversion Factors'!$C$59</f>
        <v>3.7764643820361132</v>
      </c>
      <c r="M64" s="3" t="s">
        <v>306</v>
      </c>
      <c r="N64" s="3">
        <v>1</v>
      </c>
    </row>
    <row r="65" spans="1:14" ht="12.75" customHeight="1" x14ac:dyDescent="0.2">
      <c r="A65" s="60"/>
      <c r="B65" s="3" t="s">
        <v>203</v>
      </c>
      <c r="C65" s="3" t="s">
        <v>261</v>
      </c>
      <c r="D65" s="3" t="s">
        <v>285</v>
      </c>
      <c r="E65" s="17">
        <f>E63*'Conversion Factors'!$C$58</f>
        <v>0.2281105490152314</v>
      </c>
      <c r="F65" s="17">
        <f>F63*'Conversion Factors'!$C$58</f>
        <v>0.22581034751260443</v>
      </c>
      <c r="G65" s="17">
        <f>G63*'Conversion Factors'!$C$58</f>
        <v>0.22242514530119117</v>
      </c>
      <c r="H65" s="17">
        <f>H63*'Conversion Factors'!$C$58</f>
        <v>0.21960414345834678</v>
      </c>
      <c r="I65" s="17">
        <f>I63*'Conversion Factors'!$C$58</f>
        <v>0.21773794223923434</v>
      </c>
      <c r="J65" s="17">
        <f>J63*'Conversion Factors'!$C$58</f>
        <v>0.2161755412185821</v>
      </c>
      <c r="K65" s="17">
        <f>K63*'Conversion Factors'!$C$58</f>
        <v>0.21135813807157094</v>
      </c>
      <c r="L65" s="17">
        <f>L63*'Conversion Factors'!$C$58</f>
        <v>0.20853713622872655</v>
      </c>
      <c r="M65" s="3" t="s">
        <v>306</v>
      </c>
      <c r="N65" s="3">
        <v>1</v>
      </c>
    </row>
  </sheetData>
  <sheetProtection selectLockedCells="1" selectUnlockedCells="1"/>
  <mergeCells count="10">
    <mergeCell ref="A36:A43"/>
    <mergeCell ref="A44:A51"/>
    <mergeCell ref="A52:A59"/>
    <mergeCell ref="A60:A65"/>
    <mergeCell ref="A2:A7"/>
    <mergeCell ref="A8:A13"/>
    <mergeCell ref="A14:A19"/>
    <mergeCell ref="A20:A25"/>
    <mergeCell ref="A26:A31"/>
    <mergeCell ref="A32:A35"/>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9"/>
  <sheetViews>
    <sheetView showGridLines="0" topLeftCell="A49" zoomScale="90" zoomScaleNormal="90" workbookViewId="0">
      <selection activeCell="E90" sqref="E90"/>
    </sheetView>
  </sheetViews>
  <sheetFormatPr defaultColWidth="11.42578125" defaultRowHeight="12.75" x14ac:dyDescent="0.2"/>
  <cols>
    <col min="1" max="1" width="19.28515625" style="5" customWidth="1"/>
    <col min="2" max="4" width="11.42578125" style="5"/>
    <col min="5" max="6" width="13.5703125" style="5" customWidth="1"/>
    <col min="7" max="7" width="17.7109375" style="5" customWidth="1"/>
    <col min="8" max="16384" width="11.42578125" style="5"/>
  </cols>
  <sheetData>
    <row r="1" spans="1:16" s="33" customFormat="1" ht="29.85" customHeight="1" x14ac:dyDescent="0.25">
      <c r="A1" s="22" t="s">
        <v>1</v>
      </c>
      <c r="B1" s="22" t="s">
        <v>189</v>
      </c>
      <c r="C1" s="22" t="s">
        <v>190</v>
      </c>
      <c r="D1" s="22" t="s">
        <v>191</v>
      </c>
      <c r="E1" s="22" t="s">
        <v>311</v>
      </c>
      <c r="F1" s="22" t="s">
        <v>248</v>
      </c>
      <c r="G1" s="22" t="s">
        <v>249</v>
      </c>
      <c r="H1" s="22">
        <v>2020</v>
      </c>
      <c r="I1" s="22">
        <v>2025</v>
      </c>
      <c r="J1" s="22">
        <v>2030</v>
      </c>
      <c r="K1" s="22">
        <v>2035</v>
      </c>
      <c r="L1" s="22">
        <v>2040</v>
      </c>
      <c r="M1" s="22">
        <v>2045</v>
      </c>
      <c r="N1" s="22">
        <v>2050</v>
      </c>
      <c r="O1" s="22" t="s">
        <v>193</v>
      </c>
      <c r="P1" s="22" t="s">
        <v>194</v>
      </c>
    </row>
    <row r="2" spans="1:16" ht="12.95" customHeight="1" x14ac:dyDescent="0.2">
      <c r="A2" s="60" t="s">
        <v>4</v>
      </c>
      <c r="B2" s="3" t="s">
        <v>235</v>
      </c>
      <c r="C2" s="3" t="s">
        <v>254</v>
      </c>
      <c r="D2" s="3" t="s">
        <v>312</v>
      </c>
      <c r="E2" s="3" t="s">
        <v>181</v>
      </c>
      <c r="F2" s="3" t="s">
        <v>133</v>
      </c>
      <c r="G2" s="3" t="s">
        <v>155</v>
      </c>
      <c r="H2" s="18">
        <v>2.16113437806803E-2</v>
      </c>
      <c r="I2" s="18">
        <v>1.6031416605565001E-2</v>
      </c>
      <c r="J2" s="18">
        <v>1.3912535573589201E-2</v>
      </c>
      <c r="K2" s="18">
        <v>1.38814669367567E-2</v>
      </c>
      <c r="L2" s="18">
        <v>1.38379708451912E-2</v>
      </c>
      <c r="M2" s="18">
        <v>1.38503982999242E-2</v>
      </c>
      <c r="N2" s="18">
        <v>1.38690394820237E-2</v>
      </c>
      <c r="O2" s="3"/>
      <c r="P2" s="3">
        <v>1</v>
      </c>
    </row>
    <row r="3" spans="1:16" ht="12.75" customHeight="1" x14ac:dyDescent="0.2">
      <c r="A3" s="60"/>
      <c r="B3" s="3" t="s">
        <v>235</v>
      </c>
      <c r="C3" s="3" t="s">
        <v>254</v>
      </c>
      <c r="D3" s="3" t="s">
        <v>312</v>
      </c>
      <c r="E3" s="3" t="s">
        <v>183</v>
      </c>
      <c r="F3" s="3" t="s">
        <v>133</v>
      </c>
      <c r="G3" s="3" t="s">
        <v>155</v>
      </c>
      <c r="H3" s="17">
        <v>2.5246374290081599E-3</v>
      </c>
      <c r="I3" s="17">
        <v>2.17045496911777E-3</v>
      </c>
      <c r="J3" s="17">
        <v>2.1679694781711798E-3</v>
      </c>
      <c r="K3" s="17">
        <v>2.16734810543453E-3</v>
      </c>
      <c r="L3" s="17">
        <v>2.1629984962779798E-3</v>
      </c>
      <c r="M3" s="17">
        <v>2.1642412417512799E-3</v>
      </c>
      <c r="N3" s="17">
        <v>2.1667267326978801E-3</v>
      </c>
      <c r="O3" s="3"/>
      <c r="P3" s="3">
        <v>1</v>
      </c>
    </row>
    <row r="4" spans="1:16" ht="12.75" customHeight="1" x14ac:dyDescent="0.2">
      <c r="A4" s="60"/>
      <c r="B4" s="3" t="s">
        <v>235</v>
      </c>
      <c r="C4" s="3" t="s">
        <v>254</v>
      </c>
      <c r="D4" s="3" t="s">
        <v>312</v>
      </c>
      <c r="E4" s="3" t="s">
        <v>185</v>
      </c>
      <c r="F4" s="3" t="s">
        <v>133</v>
      </c>
      <c r="G4" s="3" t="s">
        <v>155</v>
      </c>
      <c r="H4" s="17">
        <v>6.7046118284514204E-4</v>
      </c>
      <c r="I4" s="17">
        <v>5.4096710452732196E-4</v>
      </c>
      <c r="J4" s="17">
        <v>4.9809238569848498E-4</v>
      </c>
      <c r="K4" s="17">
        <v>4.9809238569848498E-4</v>
      </c>
      <c r="L4" s="17">
        <v>4.9809238569848498E-4</v>
      </c>
      <c r="M4" s="17">
        <v>4.9809238569848498E-4</v>
      </c>
      <c r="N4" s="17">
        <v>4.9809238569848498E-4</v>
      </c>
      <c r="O4" s="3"/>
      <c r="P4" s="3">
        <v>1</v>
      </c>
    </row>
    <row r="5" spans="1:16" ht="12.95" customHeight="1" x14ac:dyDescent="0.2">
      <c r="A5" s="60" t="s">
        <v>7</v>
      </c>
      <c r="B5" s="3" t="s">
        <v>235</v>
      </c>
      <c r="C5" s="3" t="s">
        <v>254</v>
      </c>
      <c r="D5" s="3" t="s">
        <v>312</v>
      </c>
      <c r="E5" s="3" t="s">
        <v>181</v>
      </c>
      <c r="F5" s="3" t="s">
        <v>131</v>
      </c>
      <c r="G5" s="3" t="s">
        <v>155</v>
      </c>
      <c r="H5" s="18">
        <v>2.16113437806803E-2</v>
      </c>
      <c r="I5" s="18">
        <v>1.6031416605565001E-2</v>
      </c>
      <c r="J5" s="18">
        <v>1.3912535573589201E-2</v>
      </c>
      <c r="K5" s="18">
        <v>1.38814669367567E-2</v>
      </c>
      <c r="L5" s="18">
        <v>1.38379708451912E-2</v>
      </c>
      <c r="M5" s="18">
        <v>1.38503982999242E-2</v>
      </c>
      <c r="N5" s="18">
        <v>1.38690394820237E-2</v>
      </c>
      <c r="O5" s="3"/>
      <c r="P5" s="3">
        <v>1</v>
      </c>
    </row>
    <row r="6" spans="1:16" ht="12.75" customHeight="1" x14ac:dyDescent="0.2">
      <c r="A6" s="60"/>
      <c r="B6" s="3" t="s">
        <v>235</v>
      </c>
      <c r="C6" s="3" t="s">
        <v>254</v>
      </c>
      <c r="D6" s="3" t="s">
        <v>312</v>
      </c>
      <c r="E6" s="3" t="s">
        <v>183</v>
      </c>
      <c r="F6" s="3" t="s">
        <v>131</v>
      </c>
      <c r="G6" s="3" t="s">
        <v>155</v>
      </c>
      <c r="H6" s="17">
        <v>2.5246374290081599E-3</v>
      </c>
      <c r="I6" s="17">
        <v>2.17045496911777E-3</v>
      </c>
      <c r="J6" s="17">
        <v>2.1679694781711798E-3</v>
      </c>
      <c r="K6" s="17">
        <v>2.16734810543453E-3</v>
      </c>
      <c r="L6" s="17">
        <v>2.1629984962779798E-3</v>
      </c>
      <c r="M6" s="17">
        <v>2.1642412417512799E-3</v>
      </c>
      <c r="N6" s="17">
        <v>2.1667267326978801E-3</v>
      </c>
      <c r="O6" s="3"/>
      <c r="P6" s="3">
        <v>1</v>
      </c>
    </row>
    <row r="7" spans="1:16" ht="12.75" customHeight="1" x14ac:dyDescent="0.2">
      <c r="A7" s="60"/>
      <c r="B7" s="3" t="s">
        <v>235</v>
      </c>
      <c r="C7" s="3" t="s">
        <v>254</v>
      </c>
      <c r="D7" s="3" t="s">
        <v>312</v>
      </c>
      <c r="E7" s="3" t="s">
        <v>185</v>
      </c>
      <c r="F7" s="3" t="s">
        <v>131</v>
      </c>
      <c r="G7" s="3" t="s">
        <v>155</v>
      </c>
      <c r="H7" s="17">
        <v>6.7046118284514204E-4</v>
      </c>
      <c r="I7" s="17">
        <v>5.4096710452732196E-4</v>
      </c>
      <c r="J7" s="17">
        <v>4.9809238569848498E-4</v>
      </c>
      <c r="K7" s="17">
        <v>4.9809238569848498E-4</v>
      </c>
      <c r="L7" s="17">
        <v>4.9809238569848498E-4</v>
      </c>
      <c r="M7" s="17">
        <v>4.9809238569848498E-4</v>
      </c>
      <c r="N7" s="17">
        <v>4.9809238569848498E-4</v>
      </c>
      <c r="O7" s="3"/>
      <c r="P7" s="3">
        <v>1</v>
      </c>
    </row>
    <row r="8" spans="1:16" ht="12.95" customHeight="1" x14ac:dyDescent="0.2">
      <c r="A8" s="60" t="s">
        <v>11</v>
      </c>
      <c r="B8" s="3" t="s">
        <v>235</v>
      </c>
      <c r="C8" s="3" t="s">
        <v>254</v>
      </c>
      <c r="D8" s="3" t="s">
        <v>312</v>
      </c>
      <c r="E8" s="3" t="s">
        <v>181</v>
      </c>
      <c r="F8" s="3" t="s">
        <v>135</v>
      </c>
      <c r="G8" s="3" t="s">
        <v>155</v>
      </c>
      <c r="H8" s="18">
        <v>6.4187803695925E-2</v>
      </c>
      <c r="I8" s="18">
        <v>4.7901624268333602E-2</v>
      </c>
      <c r="J8" s="18">
        <v>3.4442690792498801E-2</v>
      </c>
      <c r="K8" s="18">
        <v>2.6743882585407702E-2</v>
      </c>
      <c r="L8" s="18">
        <v>2.4419948550337401E-2</v>
      </c>
      <c r="M8" s="18">
        <v>2.4190040637777001E-2</v>
      </c>
      <c r="N8" s="18">
        <v>2.4177613183044001E-2</v>
      </c>
      <c r="O8" s="3"/>
      <c r="P8" s="3">
        <v>1</v>
      </c>
    </row>
    <row r="9" spans="1:16" ht="12.75" customHeight="1" x14ac:dyDescent="0.2">
      <c r="A9" s="60"/>
      <c r="B9" s="3" t="s">
        <v>235</v>
      </c>
      <c r="C9" s="3" t="s">
        <v>254</v>
      </c>
      <c r="D9" s="3" t="s">
        <v>312</v>
      </c>
      <c r="E9" s="3" t="s">
        <v>183</v>
      </c>
      <c r="F9" s="3" t="s">
        <v>135</v>
      </c>
      <c r="G9" s="3" t="s">
        <v>155</v>
      </c>
      <c r="H9" s="17">
        <v>4.2284414729019297E-3</v>
      </c>
      <c r="I9" s="17">
        <v>3.7593050567313298E-3</v>
      </c>
      <c r="J9" s="17">
        <v>3.2479152944685399E-3</v>
      </c>
      <c r="K9" s="17">
        <v>2.9260442168839401E-3</v>
      </c>
      <c r="L9" s="17">
        <v>2.8775771434252501E-3</v>
      </c>
      <c r="M9" s="17">
        <v>2.86949929784881E-3</v>
      </c>
      <c r="N9" s="17">
        <v>2.8719847887954098E-3</v>
      </c>
      <c r="O9" s="3"/>
      <c r="P9" s="3">
        <v>1</v>
      </c>
    </row>
    <row r="10" spans="1:16" ht="12.75" customHeight="1" x14ac:dyDescent="0.2">
      <c r="A10" s="60"/>
      <c r="B10" s="3" t="s">
        <v>235</v>
      </c>
      <c r="C10" s="3" t="s">
        <v>254</v>
      </c>
      <c r="D10" s="3" t="s">
        <v>312</v>
      </c>
      <c r="E10" s="3" t="s">
        <v>185</v>
      </c>
      <c r="F10" s="3" t="s">
        <v>135</v>
      </c>
      <c r="G10" s="3" t="s">
        <v>155</v>
      </c>
      <c r="H10" s="17">
        <v>9.3143773223806003E-4</v>
      </c>
      <c r="I10" s="17">
        <v>7.8541513912535601E-4</v>
      </c>
      <c r="J10" s="17">
        <v>6.5679098263884603E-4</v>
      </c>
      <c r="K10" s="17">
        <v>5.8825356978637201E-4</v>
      </c>
      <c r="L10" s="17">
        <v>5.6923956404488797E-4</v>
      </c>
      <c r="M10" s="17">
        <v>5.6756185765593299E-4</v>
      </c>
      <c r="N10" s="17">
        <v>5.6725117128760905E-4</v>
      </c>
      <c r="O10" s="3"/>
      <c r="P10" s="3">
        <v>1</v>
      </c>
    </row>
    <row r="11" spans="1:16" ht="12.75" customHeight="1" x14ac:dyDescent="0.2">
      <c r="A11" s="60" t="s">
        <v>15</v>
      </c>
      <c r="B11" s="3" t="s">
        <v>235</v>
      </c>
      <c r="C11" s="3" t="s">
        <v>254</v>
      </c>
      <c r="D11" s="3" t="s">
        <v>312</v>
      </c>
      <c r="E11" s="3" t="s">
        <v>181</v>
      </c>
      <c r="F11" s="3" t="s">
        <v>133</v>
      </c>
      <c r="G11" s="3" t="s">
        <v>157</v>
      </c>
      <c r="H11" s="17">
        <v>3.2124970484794999E-2</v>
      </c>
      <c r="I11" s="17">
        <v>1.8889731194154099E-2</v>
      </c>
      <c r="J11" s="17">
        <v>1.48508084059304E-2</v>
      </c>
      <c r="K11" s="17">
        <v>1.47886711322654E-2</v>
      </c>
      <c r="L11" s="17">
        <v>1.47886711322654E-2</v>
      </c>
      <c r="M11" s="17">
        <v>1.47886711322654E-2</v>
      </c>
      <c r="N11" s="17">
        <v>1.47886711322654E-2</v>
      </c>
      <c r="O11" s="3"/>
      <c r="P11" s="3">
        <v>1</v>
      </c>
    </row>
    <row r="12" spans="1:16" ht="12.95" customHeight="1" x14ac:dyDescent="0.2">
      <c r="A12" s="60"/>
      <c r="B12" s="3" t="s">
        <v>235</v>
      </c>
      <c r="C12" s="3" t="s">
        <v>254</v>
      </c>
      <c r="D12" s="3" t="s">
        <v>312</v>
      </c>
      <c r="E12" s="3" t="s">
        <v>183</v>
      </c>
      <c r="F12" s="3" t="s">
        <v>133</v>
      </c>
      <c r="G12" s="3" t="s">
        <v>157</v>
      </c>
      <c r="H12" s="18">
        <v>3.5418245989038998E-3</v>
      </c>
      <c r="I12" s="18">
        <v>3.04472640958405E-3</v>
      </c>
      <c r="J12" s="18">
        <v>3.04472640958405E-3</v>
      </c>
      <c r="K12" s="18">
        <v>3.04472640958405E-3</v>
      </c>
      <c r="L12" s="18">
        <v>3.04472640958405E-3</v>
      </c>
      <c r="M12" s="18">
        <v>3.04472640958405E-3</v>
      </c>
      <c r="N12" s="18">
        <v>3.04472640958405E-3</v>
      </c>
      <c r="O12" s="3"/>
      <c r="P12" s="3">
        <v>1</v>
      </c>
    </row>
    <row r="13" spans="1:16" ht="12.75" customHeight="1" x14ac:dyDescent="0.2">
      <c r="A13" s="60"/>
      <c r="B13" s="3" t="s">
        <v>235</v>
      </c>
      <c r="C13" s="3" t="s">
        <v>254</v>
      </c>
      <c r="D13" s="3" t="s">
        <v>312</v>
      </c>
      <c r="E13" s="3" t="s">
        <v>185</v>
      </c>
      <c r="F13" s="3" t="s">
        <v>133</v>
      </c>
      <c r="G13" s="3" t="s">
        <v>157</v>
      </c>
      <c r="H13" s="17">
        <v>8.6992183130972902E-4</v>
      </c>
      <c r="I13" s="17">
        <v>7.4564728397976798E-4</v>
      </c>
      <c r="J13" s="17">
        <v>6.8351001031478702E-4</v>
      </c>
      <c r="K13" s="17">
        <v>6.8351001031478702E-4</v>
      </c>
      <c r="L13" s="17">
        <v>6.8351001031478702E-4</v>
      </c>
      <c r="M13" s="17">
        <v>6.8351001031478702E-4</v>
      </c>
      <c r="N13" s="17">
        <v>6.8351001031478702E-4</v>
      </c>
      <c r="O13" s="3"/>
      <c r="P13" s="3">
        <v>1</v>
      </c>
    </row>
    <row r="14" spans="1:16" ht="12.95" customHeight="1" x14ac:dyDescent="0.2">
      <c r="A14" s="60" t="s">
        <v>18</v>
      </c>
      <c r="B14" s="3" t="s">
        <v>235</v>
      </c>
      <c r="C14" s="3" t="s">
        <v>254</v>
      </c>
      <c r="D14" s="3" t="s">
        <v>312</v>
      </c>
      <c r="E14" s="3" t="s">
        <v>181</v>
      </c>
      <c r="F14" s="3" t="s">
        <v>131</v>
      </c>
      <c r="G14" s="3" t="s">
        <v>157</v>
      </c>
      <c r="H14" s="18">
        <v>0.17423291535660601</v>
      </c>
      <c r="I14" s="18">
        <v>9.8114755117004501E-2</v>
      </c>
      <c r="J14" s="18">
        <v>9.2273851392496303E-2</v>
      </c>
      <c r="K14" s="18">
        <v>9.2149576845166295E-2</v>
      </c>
      <c r="L14" s="18">
        <v>9.2149576845166295E-2</v>
      </c>
      <c r="M14" s="18">
        <v>9.2087439571501395E-2</v>
      </c>
      <c r="N14" s="18">
        <v>9.2087439571501395E-2</v>
      </c>
      <c r="O14" s="3"/>
      <c r="P14" s="3">
        <v>1</v>
      </c>
    </row>
    <row r="15" spans="1:16" ht="12.75" customHeight="1" x14ac:dyDescent="0.2">
      <c r="A15" s="60"/>
      <c r="B15" s="3" t="s">
        <v>235</v>
      </c>
      <c r="C15" s="3" t="s">
        <v>254</v>
      </c>
      <c r="D15" s="3" t="s">
        <v>312</v>
      </c>
      <c r="E15" s="3" t="s">
        <v>183</v>
      </c>
      <c r="F15" s="3" t="s">
        <v>131</v>
      </c>
      <c r="G15" s="3" t="s">
        <v>157</v>
      </c>
      <c r="H15" s="17">
        <v>4.7845700722035098E-3</v>
      </c>
      <c r="I15" s="17">
        <v>4.5981582512085702E-3</v>
      </c>
      <c r="J15" s="17">
        <v>4.5981582512085702E-3</v>
      </c>
      <c r="K15" s="17">
        <v>4.5981582512085702E-3</v>
      </c>
      <c r="L15" s="17">
        <v>4.5981582512085702E-3</v>
      </c>
      <c r="M15" s="17">
        <v>4.5981582512085702E-3</v>
      </c>
      <c r="N15" s="17">
        <v>4.5981582512085702E-3</v>
      </c>
      <c r="O15" s="3"/>
      <c r="P15" s="3">
        <v>1</v>
      </c>
    </row>
    <row r="16" spans="1:16" ht="12.75" customHeight="1" x14ac:dyDescent="0.2">
      <c r="A16" s="60"/>
      <c r="B16" s="3" t="s">
        <v>235</v>
      </c>
      <c r="C16" s="3" t="s">
        <v>254</v>
      </c>
      <c r="D16" s="3" t="s">
        <v>312</v>
      </c>
      <c r="E16" s="3" t="s">
        <v>185</v>
      </c>
      <c r="F16" s="3" t="s">
        <v>131</v>
      </c>
      <c r="G16" s="3" t="s">
        <v>157</v>
      </c>
      <c r="H16" s="17">
        <v>1.8019809362844401E-3</v>
      </c>
      <c r="I16" s="17">
        <v>1.6777063889544799E-3</v>
      </c>
      <c r="J16" s="17">
        <v>1.6155691152895E-3</v>
      </c>
      <c r="K16" s="17">
        <v>1.6155691152895E-3</v>
      </c>
      <c r="L16" s="17">
        <v>1.6155691152895E-3</v>
      </c>
      <c r="M16" s="17">
        <v>1.6155691152895E-3</v>
      </c>
      <c r="N16" s="17">
        <v>1.6155691152895E-3</v>
      </c>
      <c r="O16" s="3"/>
      <c r="P16" s="3">
        <v>1</v>
      </c>
    </row>
    <row r="17" spans="1:16" ht="12.95" customHeight="1" x14ac:dyDescent="0.2">
      <c r="A17" s="60" t="s">
        <v>22</v>
      </c>
      <c r="B17" s="3" t="s">
        <v>235</v>
      </c>
      <c r="C17" s="3" t="s">
        <v>254</v>
      </c>
      <c r="D17" s="3" t="s">
        <v>312</v>
      </c>
      <c r="E17" s="3" t="s">
        <v>181</v>
      </c>
      <c r="F17" s="3" t="s">
        <v>135</v>
      </c>
      <c r="G17" s="3" t="s">
        <v>157</v>
      </c>
      <c r="H17" s="18">
        <v>7.3756943840332101E-2</v>
      </c>
      <c r="I17" s="18">
        <v>5.3251643530888397E-2</v>
      </c>
      <c r="J17" s="18">
        <v>3.5604657810033899E-2</v>
      </c>
      <c r="K17" s="18">
        <v>2.2928653982377901E-2</v>
      </c>
      <c r="L17" s="18">
        <v>1.9883927572793801E-2</v>
      </c>
      <c r="M17" s="18">
        <v>1.9448966657139001E-2</v>
      </c>
      <c r="N17" s="18">
        <v>1.9262554836143999E-2</v>
      </c>
      <c r="O17" s="3"/>
      <c r="P17" s="3">
        <v>1</v>
      </c>
    </row>
    <row r="18" spans="1:16" ht="12.75" customHeight="1" x14ac:dyDescent="0.2">
      <c r="A18" s="60"/>
      <c r="B18" s="3" t="s">
        <v>235</v>
      </c>
      <c r="C18" s="3" t="s">
        <v>254</v>
      </c>
      <c r="D18" s="3" t="s">
        <v>312</v>
      </c>
      <c r="E18" s="3" t="s">
        <v>183</v>
      </c>
      <c r="F18" s="3" t="s">
        <v>135</v>
      </c>
      <c r="G18" s="3" t="s">
        <v>157</v>
      </c>
      <c r="H18" s="17">
        <v>3.3554127779089598E-3</v>
      </c>
      <c r="I18" s="17">
        <v>3.3554127779089598E-3</v>
      </c>
      <c r="J18" s="17">
        <v>3.3554127779089598E-3</v>
      </c>
      <c r="K18" s="17">
        <v>2.9825891359190702E-3</v>
      </c>
      <c r="L18" s="17">
        <v>2.9825891359190702E-3</v>
      </c>
      <c r="M18" s="17">
        <v>2.9204518622540899E-3</v>
      </c>
      <c r="N18" s="17">
        <v>2.9204518622540899E-3</v>
      </c>
      <c r="O18" s="3"/>
      <c r="P18" s="3">
        <v>1</v>
      </c>
    </row>
    <row r="19" spans="1:16" ht="12.75" customHeight="1" x14ac:dyDescent="0.2">
      <c r="A19" s="60"/>
      <c r="B19" s="3" t="s">
        <v>235</v>
      </c>
      <c r="C19" s="3" t="s">
        <v>254</v>
      </c>
      <c r="D19" s="3" t="s">
        <v>312</v>
      </c>
      <c r="E19" s="3" t="s">
        <v>185</v>
      </c>
      <c r="F19" s="3" t="s">
        <v>135</v>
      </c>
      <c r="G19" s="3" t="s">
        <v>157</v>
      </c>
      <c r="H19" s="17">
        <v>6.2137273664980704E-4</v>
      </c>
      <c r="I19" s="17">
        <v>6.2137273664980704E-4</v>
      </c>
      <c r="J19" s="17">
        <v>6.2137273664980704E-4</v>
      </c>
      <c r="K19" s="17">
        <v>5.5923546298482598E-4</v>
      </c>
      <c r="L19" s="17">
        <v>5.5923546298482598E-4</v>
      </c>
      <c r="M19" s="17">
        <v>5.5923546298482598E-4</v>
      </c>
      <c r="N19" s="17">
        <v>5.5923546298482598E-4</v>
      </c>
      <c r="O19" s="3"/>
      <c r="P19" s="3">
        <v>1</v>
      </c>
    </row>
    <row r="20" spans="1:16" ht="12.95" customHeight="1" x14ac:dyDescent="0.2">
      <c r="A20" s="60" t="s">
        <v>26</v>
      </c>
      <c r="B20" s="3" t="s">
        <v>235</v>
      </c>
      <c r="C20" s="3" t="s">
        <v>254</v>
      </c>
      <c r="D20" s="3" t="s">
        <v>312</v>
      </c>
      <c r="E20" s="3" t="s">
        <v>181</v>
      </c>
      <c r="F20" s="3" t="s">
        <v>133</v>
      </c>
      <c r="G20" s="3" t="s">
        <v>159</v>
      </c>
      <c r="H20" s="18">
        <v>3.2124970484794999E-2</v>
      </c>
      <c r="I20" s="18">
        <v>1.8889731194154099E-2</v>
      </c>
      <c r="J20" s="18">
        <v>1.48508084059304E-2</v>
      </c>
      <c r="K20" s="18">
        <v>1.47886711322654E-2</v>
      </c>
      <c r="L20" s="18">
        <v>1.47886711322654E-2</v>
      </c>
      <c r="M20" s="18">
        <v>1.47886711322654E-2</v>
      </c>
      <c r="N20" s="18">
        <v>1.47886711322654E-2</v>
      </c>
      <c r="O20" s="3"/>
      <c r="P20" s="3">
        <v>1</v>
      </c>
    </row>
    <row r="21" spans="1:16" ht="12.75" customHeight="1" x14ac:dyDescent="0.2">
      <c r="A21" s="60"/>
      <c r="B21" s="3" t="s">
        <v>235</v>
      </c>
      <c r="C21" s="3" t="s">
        <v>254</v>
      </c>
      <c r="D21" s="3" t="s">
        <v>312</v>
      </c>
      <c r="E21" s="3" t="s">
        <v>183</v>
      </c>
      <c r="F21" s="3" t="s">
        <v>133</v>
      </c>
      <c r="G21" s="3" t="s">
        <v>159</v>
      </c>
      <c r="H21" s="17">
        <v>3.5418245989038998E-3</v>
      </c>
      <c r="I21" s="17">
        <v>3.04472640958405E-3</v>
      </c>
      <c r="J21" s="17">
        <v>3.04472640958405E-3</v>
      </c>
      <c r="K21" s="17">
        <v>3.04472640958405E-3</v>
      </c>
      <c r="L21" s="17">
        <v>3.04472640958405E-3</v>
      </c>
      <c r="M21" s="17">
        <v>3.04472640958405E-3</v>
      </c>
      <c r="N21" s="17">
        <v>3.04472640958405E-3</v>
      </c>
      <c r="O21" s="3"/>
      <c r="P21" s="3">
        <v>1</v>
      </c>
    </row>
    <row r="22" spans="1:16" ht="12.75" customHeight="1" x14ac:dyDescent="0.2">
      <c r="A22" s="60"/>
      <c r="B22" s="3" t="s">
        <v>235</v>
      </c>
      <c r="C22" s="3" t="s">
        <v>254</v>
      </c>
      <c r="D22" s="3" t="s">
        <v>312</v>
      </c>
      <c r="E22" s="3" t="s">
        <v>185</v>
      </c>
      <c r="F22" s="3" t="s">
        <v>133</v>
      </c>
      <c r="G22" s="3" t="s">
        <v>159</v>
      </c>
      <c r="H22" s="17">
        <v>8.6992183130972902E-4</v>
      </c>
      <c r="I22" s="17">
        <v>7.4564728397976798E-4</v>
      </c>
      <c r="J22" s="17">
        <v>6.8351001031478702E-4</v>
      </c>
      <c r="K22" s="17">
        <v>6.8351001031478702E-4</v>
      </c>
      <c r="L22" s="17">
        <v>6.8351001031478702E-4</v>
      </c>
      <c r="M22" s="17">
        <v>6.8351001031478702E-4</v>
      </c>
      <c r="N22" s="17">
        <v>6.8351001031478702E-4</v>
      </c>
      <c r="O22" s="3"/>
      <c r="P22" s="3">
        <v>1</v>
      </c>
    </row>
    <row r="23" spans="1:16" ht="12.95" customHeight="1" x14ac:dyDescent="0.2">
      <c r="A23" s="60" t="s">
        <v>29</v>
      </c>
      <c r="B23" s="3" t="s">
        <v>235</v>
      </c>
      <c r="C23" s="3" t="s">
        <v>254</v>
      </c>
      <c r="D23" s="3" t="s">
        <v>312</v>
      </c>
      <c r="E23" s="3" t="s">
        <v>181</v>
      </c>
      <c r="F23" s="3" t="s">
        <v>131</v>
      </c>
      <c r="G23" s="3" t="s">
        <v>159</v>
      </c>
      <c r="H23" s="18">
        <v>0.17423291535660601</v>
      </c>
      <c r="I23" s="18">
        <v>9.8114755117004501E-2</v>
      </c>
      <c r="J23" s="18">
        <v>9.2273851392496303E-2</v>
      </c>
      <c r="K23" s="18">
        <v>9.2149576845166295E-2</v>
      </c>
      <c r="L23" s="18">
        <v>9.2149576845166295E-2</v>
      </c>
      <c r="M23" s="18">
        <v>9.2087439571501395E-2</v>
      </c>
      <c r="N23" s="18">
        <v>9.2087439571501395E-2</v>
      </c>
      <c r="O23" s="3"/>
      <c r="P23" s="3">
        <v>1</v>
      </c>
    </row>
    <row r="24" spans="1:16" ht="12.75" customHeight="1" x14ac:dyDescent="0.2">
      <c r="A24" s="60"/>
      <c r="B24" s="3" t="s">
        <v>235</v>
      </c>
      <c r="C24" s="3" t="s">
        <v>254</v>
      </c>
      <c r="D24" s="3" t="s">
        <v>312</v>
      </c>
      <c r="E24" s="3" t="s">
        <v>183</v>
      </c>
      <c r="F24" s="3" t="s">
        <v>131</v>
      </c>
      <c r="G24" s="3" t="s">
        <v>159</v>
      </c>
      <c r="H24" s="17">
        <v>4.7845700722035098E-3</v>
      </c>
      <c r="I24" s="17">
        <v>4.5981582512085702E-3</v>
      </c>
      <c r="J24" s="17">
        <v>4.5981582512085702E-3</v>
      </c>
      <c r="K24" s="17">
        <v>4.5981582512085702E-3</v>
      </c>
      <c r="L24" s="17">
        <v>4.5981582512085702E-3</v>
      </c>
      <c r="M24" s="17">
        <v>4.5981582512085702E-3</v>
      </c>
      <c r="N24" s="17">
        <v>4.5981582512085702E-3</v>
      </c>
      <c r="O24" s="3"/>
      <c r="P24" s="3">
        <v>1</v>
      </c>
    </row>
    <row r="25" spans="1:16" ht="12.75" customHeight="1" x14ac:dyDescent="0.2">
      <c r="A25" s="60"/>
      <c r="B25" s="3" t="s">
        <v>235</v>
      </c>
      <c r="C25" s="3" t="s">
        <v>254</v>
      </c>
      <c r="D25" s="3" t="s">
        <v>312</v>
      </c>
      <c r="E25" s="3" t="s">
        <v>185</v>
      </c>
      <c r="F25" s="3" t="s">
        <v>131</v>
      </c>
      <c r="G25" s="3" t="s">
        <v>159</v>
      </c>
      <c r="H25" s="17">
        <v>1.8019809362844401E-3</v>
      </c>
      <c r="I25" s="17">
        <v>1.6777063889544799E-3</v>
      </c>
      <c r="J25" s="17">
        <v>1.6155691152895E-3</v>
      </c>
      <c r="K25" s="17">
        <v>1.6155691152895E-3</v>
      </c>
      <c r="L25" s="17">
        <v>1.6155691152895E-3</v>
      </c>
      <c r="M25" s="17">
        <v>1.6155691152895E-3</v>
      </c>
      <c r="N25" s="17">
        <v>1.6155691152895E-3</v>
      </c>
      <c r="O25" s="3"/>
      <c r="P25" s="3">
        <v>1</v>
      </c>
    </row>
    <row r="26" spans="1:16" ht="12.95" customHeight="1" x14ac:dyDescent="0.2">
      <c r="A26" s="60" t="s">
        <v>35</v>
      </c>
      <c r="B26" s="3" t="s">
        <v>235</v>
      </c>
      <c r="C26" s="3" t="s">
        <v>254</v>
      </c>
      <c r="D26" s="3" t="s">
        <v>312</v>
      </c>
      <c r="E26" s="3" t="s">
        <v>181</v>
      </c>
      <c r="F26" s="3" t="s">
        <v>133</v>
      </c>
      <c r="G26" s="3" t="s">
        <v>161</v>
      </c>
      <c r="H26" s="18">
        <v>0.38842009767979402</v>
      </c>
      <c r="I26" s="18">
        <v>0.25103458560652198</v>
      </c>
      <c r="J26" s="18">
        <v>0.216175575080468</v>
      </c>
      <c r="K26" s="18">
        <v>0.19921209936992801</v>
      </c>
      <c r="L26" s="18">
        <v>0.19921209936992801</v>
      </c>
      <c r="M26" s="18">
        <v>0.19921209936992801</v>
      </c>
      <c r="N26" s="18">
        <v>0.19921209936992801</v>
      </c>
      <c r="O26" s="3"/>
      <c r="P26" s="3">
        <v>1</v>
      </c>
    </row>
    <row r="27" spans="1:16" ht="12.75" customHeight="1" x14ac:dyDescent="0.2">
      <c r="A27" s="60"/>
      <c r="B27" s="3" t="s">
        <v>235</v>
      </c>
      <c r="C27" s="3" t="s">
        <v>254</v>
      </c>
      <c r="D27" s="3" t="s">
        <v>312</v>
      </c>
      <c r="E27" s="3" t="s">
        <v>183</v>
      </c>
      <c r="F27" s="3" t="s">
        <v>133</v>
      </c>
      <c r="G27" s="3" t="s">
        <v>161</v>
      </c>
      <c r="H27" s="17">
        <v>1.42107944871811E-2</v>
      </c>
      <c r="I27" s="17">
        <v>1.40927336672176E-2</v>
      </c>
      <c r="J27" s="17">
        <v>1.40927336672176E-2</v>
      </c>
      <c r="K27" s="17">
        <v>1.40927336672176E-2</v>
      </c>
      <c r="L27" s="17">
        <v>1.40927336672176E-2</v>
      </c>
      <c r="M27" s="17">
        <v>1.40927336672176E-2</v>
      </c>
      <c r="N27" s="17">
        <v>1.40927336672176E-2</v>
      </c>
      <c r="O27" s="3"/>
      <c r="P27" s="3">
        <v>1</v>
      </c>
    </row>
    <row r="28" spans="1:16" ht="12.75" customHeight="1" x14ac:dyDescent="0.2">
      <c r="A28" s="60"/>
      <c r="B28" s="3" t="s">
        <v>235</v>
      </c>
      <c r="C28" s="3" t="s">
        <v>254</v>
      </c>
      <c r="D28" s="3" t="s">
        <v>312</v>
      </c>
      <c r="E28" s="3" t="s">
        <v>185</v>
      </c>
      <c r="F28" s="3" t="s">
        <v>133</v>
      </c>
      <c r="G28" s="3" t="s">
        <v>161</v>
      </c>
      <c r="H28" s="17">
        <v>3.9581443324592704E-3</v>
      </c>
      <c r="I28" s="17">
        <v>3.9581443324592704E-3</v>
      </c>
      <c r="J28" s="17">
        <v>3.9581443324592704E-3</v>
      </c>
      <c r="K28" s="17">
        <v>3.9581443324592704E-3</v>
      </c>
      <c r="L28" s="17">
        <v>3.9581443324592704E-3</v>
      </c>
      <c r="M28" s="17">
        <v>3.9581443324592704E-3</v>
      </c>
      <c r="N28" s="17">
        <v>3.9581443324592704E-3</v>
      </c>
      <c r="O28" s="3"/>
      <c r="P28" s="3">
        <v>1</v>
      </c>
    </row>
    <row r="29" spans="1:16" ht="12.95" customHeight="1" x14ac:dyDescent="0.2">
      <c r="A29" s="60" t="s">
        <v>38</v>
      </c>
      <c r="B29" s="3" t="s">
        <v>235</v>
      </c>
      <c r="C29" s="3" t="s">
        <v>290</v>
      </c>
      <c r="D29" s="3" t="s">
        <v>312</v>
      </c>
      <c r="E29" s="3" t="s">
        <v>181</v>
      </c>
      <c r="F29" s="3" t="s">
        <v>131</v>
      </c>
      <c r="G29" s="3" t="s">
        <v>161</v>
      </c>
      <c r="H29" s="18">
        <v>1.0830526799806099</v>
      </c>
      <c r="I29" s="18">
        <v>0.59682851355213895</v>
      </c>
      <c r="J29" s="18">
        <v>0.56383362123603498</v>
      </c>
      <c r="K29" s="18">
        <v>0.55320814743932301</v>
      </c>
      <c r="L29" s="18">
        <v>0.555755775659587</v>
      </c>
      <c r="M29" s="18">
        <v>0.558365541153516</v>
      </c>
      <c r="N29" s="18">
        <v>0.56041607118446102</v>
      </c>
      <c r="O29" s="3"/>
      <c r="P29" s="3">
        <v>1</v>
      </c>
    </row>
    <row r="30" spans="1:16" ht="12.75" customHeight="1" x14ac:dyDescent="0.2">
      <c r="A30" s="60"/>
      <c r="B30" s="3" t="s">
        <v>235</v>
      </c>
      <c r="C30" s="3" t="s">
        <v>290</v>
      </c>
      <c r="D30" s="3" t="s">
        <v>312</v>
      </c>
      <c r="E30" s="3" t="s">
        <v>185</v>
      </c>
      <c r="F30" s="3" t="s">
        <v>131</v>
      </c>
      <c r="G30" s="3" t="s">
        <v>161</v>
      </c>
      <c r="H30" s="17">
        <v>3.4983285073384102E-3</v>
      </c>
      <c r="I30" s="17">
        <v>3.4983285073384102E-3</v>
      </c>
      <c r="J30" s="17">
        <v>3.4983285073384102E-3</v>
      </c>
      <c r="K30" s="17">
        <v>3.4983285073384102E-3</v>
      </c>
      <c r="L30" s="17">
        <v>3.4983285073384102E-3</v>
      </c>
      <c r="M30" s="17">
        <v>3.4983285073384102E-3</v>
      </c>
      <c r="N30" s="17">
        <v>3.4983285073384102E-3</v>
      </c>
      <c r="O30" s="3"/>
      <c r="P30" s="3">
        <v>1</v>
      </c>
    </row>
    <row r="31" spans="1:16" ht="12.95" customHeight="1" x14ac:dyDescent="0.2">
      <c r="A31" s="60" t="s">
        <v>44</v>
      </c>
      <c r="B31" s="3" t="s">
        <v>235</v>
      </c>
      <c r="C31" s="3" t="s">
        <v>290</v>
      </c>
      <c r="D31" s="3" t="s">
        <v>312</v>
      </c>
      <c r="E31" s="3" t="s">
        <v>181</v>
      </c>
      <c r="F31" s="3" t="s">
        <v>131</v>
      </c>
      <c r="G31" s="3" t="s">
        <v>163</v>
      </c>
      <c r="H31" s="18">
        <v>3.0944362285160398</v>
      </c>
      <c r="I31" s="18">
        <v>2.1561633961748301</v>
      </c>
      <c r="J31" s="18">
        <v>2.1437359414418302</v>
      </c>
      <c r="K31" s="18">
        <v>2.1499496688083299</v>
      </c>
      <c r="L31" s="18">
        <v>2.1499496688083299</v>
      </c>
      <c r="M31" s="18">
        <v>2.1499496688083299</v>
      </c>
      <c r="N31" s="18">
        <v>2.1499496688083299</v>
      </c>
      <c r="O31" s="3"/>
      <c r="P31" s="3">
        <v>1</v>
      </c>
    </row>
    <row r="32" spans="1:16" ht="12.75" customHeight="1" x14ac:dyDescent="0.2">
      <c r="A32" s="60"/>
      <c r="B32" s="3" t="s">
        <v>235</v>
      </c>
      <c r="C32" s="3" t="s">
        <v>290</v>
      </c>
      <c r="D32" s="3" t="s">
        <v>312</v>
      </c>
      <c r="E32" s="3" t="s">
        <v>183</v>
      </c>
      <c r="F32" s="3" t="s">
        <v>131</v>
      </c>
      <c r="G32" s="3" t="s">
        <v>163</v>
      </c>
      <c r="H32" s="17">
        <v>4.6602955248735501E-3</v>
      </c>
      <c r="I32" s="17">
        <v>4.6602955248735501E-3</v>
      </c>
      <c r="J32" s="17">
        <v>4.6602955248735501E-3</v>
      </c>
      <c r="K32" s="17">
        <v>4.6602955248735501E-3</v>
      </c>
      <c r="L32" s="17">
        <v>4.6602955248735501E-3</v>
      </c>
      <c r="M32" s="17">
        <v>4.6602955248735501E-3</v>
      </c>
      <c r="N32" s="17">
        <v>4.6602955248735501E-3</v>
      </c>
      <c r="O32" s="3"/>
      <c r="P32" s="3">
        <v>1</v>
      </c>
    </row>
    <row r="33" spans="1:16" ht="12.75" customHeight="1" x14ac:dyDescent="0.2">
      <c r="A33" s="60"/>
      <c r="B33" s="3" t="s">
        <v>235</v>
      </c>
      <c r="C33" s="3" t="s">
        <v>290</v>
      </c>
      <c r="D33" s="3" t="s">
        <v>312</v>
      </c>
      <c r="E33" s="3" t="s">
        <v>185</v>
      </c>
      <c r="F33" s="3" t="s">
        <v>131</v>
      </c>
      <c r="G33" s="3" t="s">
        <v>163</v>
      </c>
      <c r="H33" s="17">
        <v>1.3110964743310899E-3</v>
      </c>
      <c r="I33" s="17">
        <v>1.3110964743310899E-3</v>
      </c>
      <c r="J33" s="17">
        <v>1.3110964743310899E-3</v>
      </c>
      <c r="K33" s="17">
        <v>1.3110964743310899E-3</v>
      </c>
      <c r="L33" s="17">
        <v>1.3110964743310899E-3</v>
      </c>
      <c r="M33" s="17">
        <v>1.3110964743310899E-3</v>
      </c>
      <c r="N33" s="17">
        <v>1.3110964743310899E-3</v>
      </c>
      <c r="O33" s="3"/>
      <c r="P33" s="3">
        <v>1</v>
      </c>
    </row>
    <row r="34" spans="1:16" ht="12.95" customHeight="1" x14ac:dyDescent="0.2">
      <c r="A34" s="60" t="s">
        <v>51</v>
      </c>
      <c r="B34" s="3" t="s">
        <v>206</v>
      </c>
      <c r="C34" s="3" t="s">
        <v>290</v>
      </c>
      <c r="D34" s="3" t="s">
        <v>312</v>
      </c>
      <c r="E34" s="3" t="s">
        <v>181</v>
      </c>
      <c r="F34" s="3" t="s">
        <v>133</v>
      </c>
      <c r="G34" s="3" t="s">
        <v>165</v>
      </c>
      <c r="H34" s="18">
        <v>0.37282364198988399</v>
      </c>
      <c r="I34" s="18">
        <v>0.29223159804640397</v>
      </c>
      <c r="J34" s="18">
        <v>0.29117526439409902</v>
      </c>
      <c r="K34" s="18">
        <v>0.29098885257310397</v>
      </c>
      <c r="L34" s="18">
        <v>0.29080244075210998</v>
      </c>
      <c r="M34" s="18">
        <v>0.29092671529943998</v>
      </c>
      <c r="N34" s="18">
        <v>0.29105098984676903</v>
      </c>
      <c r="O34" s="3"/>
      <c r="P34" s="3">
        <v>1</v>
      </c>
    </row>
    <row r="35" spans="1:16" ht="12.75" customHeight="1" x14ac:dyDescent="0.2">
      <c r="A35" s="60"/>
      <c r="B35" s="3" t="s">
        <v>206</v>
      </c>
      <c r="C35" s="3" t="s">
        <v>290</v>
      </c>
      <c r="D35" s="3" t="s">
        <v>312</v>
      </c>
      <c r="E35" s="3" t="s">
        <v>183</v>
      </c>
      <c r="F35" s="3" t="s">
        <v>133</v>
      </c>
      <c r="G35" s="3" t="s">
        <v>165</v>
      </c>
      <c r="H35" s="17">
        <v>1.90264331962171E-2</v>
      </c>
      <c r="I35" s="17">
        <v>1.91817763803795E-2</v>
      </c>
      <c r="J35" s="17">
        <v>1.91072116519816E-2</v>
      </c>
      <c r="K35" s="17">
        <v>1.91072116519816E-2</v>
      </c>
      <c r="L35" s="17">
        <v>1.9076143015149101E-2</v>
      </c>
      <c r="M35" s="17">
        <v>1.9094784197248599E-2</v>
      </c>
      <c r="N35" s="17">
        <v>1.9113425379348101E-2</v>
      </c>
      <c r="O35" s="3"/>
      <c r="P35" s="3">
        <v>1</v>
      </c>
    </row>
    <row r="36" spans="1:16" ht="12.75" customHeight="1" x14ac:dyDescent="0.2">
      <c r="A36" s="60"/>
      <c r="B36" s="3" t="s">
        <v>206</v>
      </c>
      <c r="C36" s="3" t="s">
        <v>290</v>
      </c>
      <c r="D36" s="3" t="s">
        <v>312</v>
      </c>
      <c r="E36" s="3" t="s">
        <v>185</v>
      </c>
      <c r="F36" s="3" t="s">
        <v>133</v>
      </c>
      <c r="G36" s="3" t="s">
        <v>165</v>
      </c>
      <c r="H36" s="17">
        <v>4.5012241042911997E-3</v>
      </c>
      <c r="I36" s="17">
        <v>4.4589707581990101E-3</v>
      </c>
      <c r="J36" s="17">
        <v>4.39124112990418E-3</v>
      </c>
      <c r="K36" s="17">
        <v>4.39124112990418E-3</v>
      </c>
      <c r="L36" s="17">
        <v>4.3918625026408298E-3</v>
      </c>
      <c r="M36" s="17">
        <v>4.3918625026408298E-3</v>
      </c>
      <c r="N36" s="17">
        <v>4.3918625026408298E-3</v>
      </c>
      <c r="O36" s="3"/>
      <c r="P36" s="3">
        <v>1</v>
      </c>
    </row>
    <row r="37" spans="1:16" ht="12.95" customHeight="1" x14ac:dyDescent="0.2">
      <c r="A37" s="60" t="s">
        <v>54</v>
      </c>
      <c r="B37" s="3" t="s">
        <v>206</v>
      </c>
      <c r="C37" s="3" t="s">
        <v>290</v>
      </c>
      <c r="D37" s="3" t="s">
        <v>312</v>
      </c>
      <c r="E37" s="3" t="s">
        <v>181</v>
      </c>
      <c r="F37" s="3" t="s">
        <v>131</v>
      </c>
      <c r="G37" s="3" t="s">
        <v>165</v>
      </c>
      <c r="H37" s="18">
        <v>1.0097306970559401</v>
      </c>
      <c r="I37" s="18">
        <v>0.57551542868505101</v>
      </c>
      <c r="J37" s="18">
        <v>0.56277728758373002</v>
      </c>
      <c r="K37" s="18">
        <v>0.56060248300545601</v>
      </c>
      <c r="L37" s="18">
        <v>0.56047820845812601</v>
      </c>
      <c r="M37" s="18">
        <v>0.56060248300545601</v>
      </c>
      <c r="N37" s="18">
        <v>0.56066462027912101</v>
      </c>
      <c r="O37" s="3"/>
      <c r="P37" s="3">
        <v>1</v>
      </c>
    </row>
    <row r="38" spans="1:16" ht="12.75" customHeight="1" x14ac:dyDescent="0.2">
      <c r="A38" s="60"/>
      <c r="B38" s="3" t="s">
        <v>206</v>
      </c>
      <c r="C38" s="3" t="s">
        <v>290</v>
      </c>
      <c r="D38" s="3" t="s">
        <v>312</v>
      </c>
      <c r="E38" s="3" t="s">
        <v>183</v>
      </c>
      <c r="F38" s="3" t="s">
        <v>131</v>
      </c>
      <c r="G38" s="3" t="s">
        <v>165</v>
      </c>
      <c r="H38" s="17">
        <v>3.4635316340860201E-2</v>
      </c>
      <c r="I38" s="17">
        <v>1.74481464451266E-2</v>
      </c>
      <c r="J38" s="17">
        <v>1.73052307156971E-2</v>
      </c>
      <c r="K38" s="17">
        <v>1.73052307156971E-2</v>
      </c>
      <c r="L38" s="17">
        <v>1.73052307156971E-2</v>
      </c>
      <c r="M38" s="17">
        <v>1.7311444443063598E-2</v>
      </c>
      <c r="N38" s="17">
        <v>1.7311444443063598E-2</v>
      </c>
      <c r="O38" s="3"/>
      <c r="P38" s="3">
        <v>1</v>
      </c>
    </row>
    <row r="39" spans="1:16" ht="12.75" customHeight="1" x14ac:dyDescent="0.2">
      <c r="A39" s="60"/>
      <c r="B39" s="3" t="s">
        <v>206</v>
      </c>
      <c r="C39" s="3" t="s">
        <v>290</v>
      </c>
      <c r="D39" s="3" t="s">
        <v>312</v>
      </c>
      <c r="E39" s="3" t="s">
        <v>185</v>
      </c>
      <c r="F39" s="3" t="s">
        <v>131</v>
      </c>
      <c r="G39" s="3" t="s">
        <v>165</v>
      </c>
      <c r="H39" s="17">
        <v>5.9769843538344898E-3</v>
      </c>
      <c r="I39" s="17">
        <v>5.7731740962133496E-3</v>
      </c>
      <c r="J39" s="17">
        <v>5.6594628854064397E-3</v>
      </c>
      <c r="K39" s="17">
        <v>5.6501422943566904E-3</v>
      </c>
      <c r="L39" s="17">
        <v>5.6507636670933403E-3</v>
      </c>
      <c r="M39" s="17">
        <v>5.6507636670933403E-3</v>
      </c>
      <c r="N39" s="17">
        <v>5.6507636670933403E-3</v>
      </c>
      <c r="O39" s="3"/>
      <c r="P39" s="3">
        <v>1</v>
      </c>
    </row>
    <row r="40" spans="1:16" ht="12.95" customHeight="1" x14ac:dyDescent="0.2">
      <c r="A40" s="60" t="s">
        <v>58</v>
      </c>
      <c r="B40" s="3" t="s">
        <v>206</v>
      </c>
      <c r="C40" s="3" t="s">
        <v>290</v>
      </c>
      <c r="D40" s="3" t="s">
        <v>312</v>
      </c>
      <c r="E40" s="3" t="s">
        <v>181</v>
      </c>
      <c r="F40" s="3" t="s">
        <v>137</v>
      </c>
      <c r="G40" s="3" t="s">
        <v>165</v>
      </c>
      <c r="H40" s="18">
        <v>1.0097306970559401</v>
      </c>
      <c r="I40" s="18">
        <v>0.57551542868505101</v>
      </c>
      <c r="J40" s="18">
        <v>0.56277728758373002</v>
      </c>
      <c r="K40" s="18">
        <v>0.56060248300545601</v>
      </c>
      <c r="L40" s="18">
        <v>0.56047820845812601</v>
      </c>
      <c r="M40" s="18">
        <v>0.56060248300545601</v>
      </c>
      <c r="N40" s="18">
        <v>0.56066462027912101</v>
      </c>
      <c r="O40" s="3"/>
      <c r="P40" s="3">
        <v>1</v>
      </c>
    </row>
    <row r="41" spans="1:16" ht="12.75" customHeight="1" x14ac:dyDescent="0.2">
      <c r="A41" s="60"/>
      <c r="B41" s="3" t="s">
        <v>206</v>
      </c>
      <c r="C41" s="3" t="s">
        <v>290</v>
      </c>
      <c r="D41" s="3" t="s">
        <v>312</v>
      </c>
      <c r="E41" s="3" t="s">
        <v>183</v>
      </c>
      <c r="F41" s="3" t="s">
        <v>137</v>
      </c>
      <c r="G41" s="3" t="s">
        <v>165</v>
      </c>
      <c r="H41" s="17">
        <v>3.4635316340860201E-2</v>
      </c>
      <c r="I41" s="17">
        <v>1.74481464451266E-2</v>
      </c>
      <c r="J41" s="17">
        <v>1.73052307156971E-2</v>
      </c>
      <c r="K41" s="17">
        <v>1.73052307156971E-2</v>
      </c>
      <c r="L41" s="17">
        <v>1.73052307156971E-2</v>
      </c>
      <c r="M41" s="17">
        <v>1.7311444443063598E-2</v>
      </c>
      <c r="N41" s="17">
        <v>1.7311444443063598E-2</v>
      </c>
      <c r="O41" s="3"/>
      <c r="P41" s="3">
        <v>1</v>
      </c>
    </row>
    <row r="42" spans="1:16" ht="12.75" customHeight="1" x14ac:dyDescent="0.2">
      <c r="A42" s="60"/>
      <c r="B42" s="3" t="s">
        <v>206</v>
      </c>
      <c r="C42" s="3" t="s">
        <v>290</v>
      </c>
      <c r="D42" s="3" t="s">
        <v>312</v>
      </c>
      <c r="E42" s="3" t="s">
        <v>185</v>
      </c>
      <c r="F42" s="3" t="s">
        <v>137</v>
      </c>
      <c r="G42" s="3" t="s">
        <v>165</v>
      </c>
      <c r="H42" s="17">
        <v>5.9769843538344898E-3</v>
      </c>
      <c r="I42" s="17">
        <v>5.7731740962133496E-3</v>
      </c>
      <c r="J42" s="17">
        <v>5.6594628854064397E-3</v>
      </c>
      <c r="K42" s="17">
        <v>5.6501422943566904E-3</v>
      </c>
      <c r="L42" s="17">
        <v>5.6507636670933403E-3</v>
      </c>
      <c r="M42" s="17">
        <v>5.6507636670933403E-3</v>
      </c>
      <c r="N42" s="17">
        <v>5.6507636670933403E-3</v>
      </c>
      <c r="O42" s="3"/>
      <c r="P42" s="3">
        <v>1</v>
      </c>
    </row>
    <row r="43" spans="1:16" ht="12.95" customHeight="1" x14ac:dyDescent="0.2">
      <c r="A43" s="60" t="s">
        <v>60</v>
      </c>
      <c r="B43" s="3" t="s">
        <v>206</v>
      </c>
      <c r="C43" s="3" t="s">
        <v>290</v>
      </c>
      <c r="D43" s="3" t="s">
        <v>312</v>
      </c>
      <c r="E43" s="3" t="s">
        <v>181</v>
      </c>
      <c r="F43" s="3" t="s">
        <v>139</v>
      </c>
      <c r="G43" s="3" t="s">
        <v>165</v>
      </c>
      <c r="H43" s="18">
        <v>0.99481775137633999</v>
      </c>
      <c r="I43" s="18">
        <v>0.88545614972597497</v>
      </c>
      <c r="J43" s="18">
        <v>0.88421340425267503</v>
      </c>
      <c r="K43" s="18">
        <v>0.88421340425267503</v>
      </c>
      <c r="L43" s="18">
        <v>0.88421340425267503</v>
      </c>
      <c r="M43" s="18">
        <v>0.88421340425267503</v>
      </c>
      <c r="N43" s="18">
        <v>0.884834776989325</v>
      </c>
      <c r="O43" s="3"/>
      <c r="P43" s="3">
        <v>1</v>
      </c>
    </row>
    <row r="44" spans="1:16" ht="12.75" customHeight="1" x14ac:dyDescent="0.2">
      <c r="A44" s="60"/>
      <c r="B44" s="3" t="s">
        <v>206</v>
      </c>
      <c r="C44" s="3" t="s">
        <v>290</v>
      </c>
      <c r="D44" s="3" t="s">
        <v>312</v>
      </c>
      <c r="E44" s="3" t="s">
        <v>183</v>
      </c>
      <c r="F44" s="3" t="s">
        <v>139</v>
      </c>
      <c r="G44" s="3" t="s">
        <v>165</v>
      </c>
      <c r="H44" s="17">
        <v>8.0840593038139907E-3</v>
      </c>
      <c r="I44" s="17">
        <v>7.9659984838505206E-3</v>
      </c>
      <c r="J44" s="17">
        <v>7.9659984838505206E-3</v>
      </c>
      <c r="K44" s="17">
        <v>7.9659984838505206E-3</v>
      </c>
      <c r="L44" s="17">
        <v>7.9659984838505206E-3</v>
      </c>
      <c r="M44" s="17">
        <v>7.9659984838505206E-3</v>
      </c>
      <c r="N44" s="17">
        <v>7.9659984838505206E-3</v>
      </c>
      <c r="O44" s="3"/>
      <c r="P44" s="3">
        <v>1</v>
      </c>
    </row>
    <row r="45" spans="1:16" ht="12.75" customHeight="1" x14ac:dyDescent="0.2">
      <c r="A45" s="60"/>
      <c r="B45" s="3" t="s">
        <v>206</v>
      </c>
      <c r="C45" s="3" t="s">
        <v>290</v>
      </c>
      <c r="D45" s="3" t="s">
        <v>312</v>
      </c>
      <c r="E45" s="3" t="s">
        <v>185</v>
      </c>
      <c r="F45" s="3" t="s">
        <v>139</v>
      </c>
      <c r="G45" s="3" t="s">
        <v>165</v>
      </c>
      <c r="H45" s="17">
        <v>4.2066934271191899E-3</v>
      </c>
      <c r="I45" s="17">
        <v>4.2004796997526898E-3</v>
      </c>
      <c r="J45" s="17">
        <v>4.1973728360694398E-3</v>
      </c>
      <c r="K45" s="17">
        <v>4.1973728360694398E-3</v>
      </c>
      <c r="L45" s="17">
        <v>4.1979942088060896E-3</v>
      </c>
      <c r="M45" s="17">
        <v>4.1979942088060896E-3</v>
      </c>
      <c r="N45" s="17">
        <v>4.1979942088060896E-3</v>
      </c>
      <c r="O45" s="3"/>
      <c r="P45" s="3">
        <v>1</v>
      </c>
    </row>
    <row r="46" spans="1:16" ht="14.65" customHeight="1" x14ac:dyDescent="0.2">
      <c r="A46" s="60" t="s">
        <v>62</v>
      </c>
      <c r="B46" s="3" t="s">
        <v>206</v>
      </c>
      <c r="C46" s="3" t="s">
        <v>224</v>
      </c>
      <c r="D46" s="3" t="s">
        <v>313</v>
      </c>
      <c r="E46" s="3" t="s">
        <v>181</v>
      </c>
      <c r="F46" s="3" t="s">
        <v>141</v>
      </c>
      <c r="G46" s="3" t="s">
        <v>167</v>
      </c>
      <c r="H46" s="17">
        <v>7.8292964817875996E-2</v>
      </c>
      <c r="I46" s="17">
        <v>7.8292964817875996E-2</v>
      </c>
      <c r="J46" s="17">
        <v>7.8292964817875996E-2</v>
      </c>
      <c r="K46" s="17">
        <v>7.8292964817875996E-2</v>
      </c>
      <c r="L46" s="17">
        <v>7.8292964817875996E-2</v>
      </c>
      <c r="M46" s="17">
        <v>7.8292964817875996E-2</v>
      </c>
      <c r="N46" s="17">
        <v>7.8292964817875996E-2</v>
      </c>
      <c r="O46" s="3"/>
      <c r="P46" s="3">
        <v>1</v>
      </c>
    </row>
    <row r="47" spans="1:16" ht="14.65" customHeight="1" x14ac:dyDescent="0.2">
      <c r="A47" s="60"/>
      <c r="B47" s="3" t="s">
        <v>206</v>
      </c>
      <c r="C47" s="3" t="s">
        <v>224</v>
      </c>
      <c r="D47" s="3" t="s">
        <v>313</v>
      </c>
      <c r="E47" s="3" t="s">
        <v>183</v>
      </c>
      <c r="F47" s="3" t="s">
        <v>141</v>
      </c>
      <c r="G47" s="3" t="s">
        <v>167</v>
      </c>
      <c r="H47" s="17">
        <v>4.6211490424646E-2</v>
      </c>
      <c r="I47" s="17">
        <v>4.6211490424646E-2</v>
      </c>
      <c r="J47" s="17">
        <v>4.6211490424646E-2</v>
      </c>
      <c r="K47" s="17">
        <v>4.6211490424646E-2</v>
      </c>
      <c r="L47" s="17">
        <v>4.6211490424646E-2</v>
      </c>
      <c r="M47" s="17">
        <v>4.6211490424646E-2</v>
      </c>
      <c r="N47" s="17">
        <v>4.6211490424646E-2</v>
      </c>
      <c r="O47" s="3"/>
      <c r="P47" s="3">
        <v>1</v>
      </c>
    </row>
    <row r="48" spans="1:16" ht="14.65" customHeight="1" x14ac:dyDescent="0.2">
      <c r="A48" s="60"/>
      <c r="B48" s="3" t="s">
        <v>206</v>
      </c>
      <c r="C48" s="3" t="s">
        <v>224</v>
      </c>
      <c r="D48" s="3" t="s">
        <v>313</v>
      </c>
      <c r="E48" s="3" t="s">
        <v>185</v>
      </c>
      <c r="F48" s="3" t="s">
        <v>141</v>
      </c>
      <c r="G48" s="3" t="s">
        <v>167</v>
      </c>
      <c r="H48" s="17">
        <v>2.0505300309443999E-2</v>
      </c>
      <c r="I48" s="17">
        <v>2.0505300309443999E-2</v>
      </c>
      <c r="J48" s="17">
        <v>2.0505300309443999E-2</v>
      </c>
      <c r="K48" s="17">
        <v>2.0505300309443999E-2</v>
      </c>
      <c r="L48" s="17">
        <v>2.0505300309443999E-2</v>
      </c>
      <c r="M48" s="17">
        <v>2.0505300309443999E-2</v>
      </c>
      <c r="N48" s="17">
        <v>2.0505300309443999E-2</v>
      </c>
      <c r="O48" s="3"/>
      <c r="P48" s="3">
        <v>1</v>
      </c>
    </row>
    <row r="49" spans="1:16" ht="14.65" customHeight="1" x14ac:dyDescent="0.2">
      <c r="A49" s="60" t="s">
        <v>65</v>
      </c>
      <c r="B49" s="3" t="s">
        <v>206</v>
      </c>
      <c r="C49" s="3" t="s">
        <v>224</v>
      </c>
      <c r="D49" s="3" t="s">
        <v>313</v>
      </c>
      <c r="E49" s="3" t="s">
        <v>181</v>
      </c>
      <c r="F49" s="3" t="s">
        <v>143</v>
      </c>
      <c r="G49" s="3" t="s">
        <v>167</v>
      </c>
      <c r="H49" s="17">
        <v>6.1515900928330897E-2</v>
      </c>
      <c r="I49" s="17">
        <v>6.1515900928330897E-2</v>
      </c>
      <c r="J49" s="17">
        <v>6.1515900928330897E-2</v>
      </c>
      <c r="K49" s="17">
        <v>6.1515900928330897E-2</v>
      </c>
      <c r="L49" s="17">
        <v>6.1515900928330897E-2</v>
      </c>
      <c r="M49" s="17">
        <v>6.1515900928330897E-2</v>
      </c>
      <c r="N49" s="17">
        <v>6.1515900928330897E-2</v>
      </c>
      <c r="O49" s="3"/>
      <c r="P49" s="3">
        <v>1</v>
      </c>
    </row>
    <row r="50" spans="1:16" ht="14.65" customHeight="1" x14ac:dyDescent="0.2">
      <c r="A50" s="60"/>
      <c r="B50" s="3" t="s">
        <v>206</v>
      </c>
      <c r="C50" s="3" t="s">
        <v>224</v>
      </c>
      <c r="D50" s="3" t="s">
        <v>313</v>
      </c>
      <c r="E50" s="3" t="s">
        <v>183</v>
      </c>
      <c r="F50" s="3" t="s">
        <v>143</v>
      </c>
      <c r="G50" s="3" t="s">
        <v>167</v>
      </c>
      <c r="H50" s="17">
        <v>1.01470167894913E-2</v>
      </c>
      <c r="I50" s="17">
        <v>1.01470167894913E-2</v>
      </c>
      <c r="J50" s="17">
        <v>1.01470167894913E-2</v>
      </c>
      <c r="K50" s="17">
        <v>1.01470167894913E-2</v>
      </c>
      <c r="L50" s="17">
        <v>1.01470167894913E-2</v>
      </c>
      <c r="M50" s="17">
        <v>1.01470167894913E-2</v>
      </c>
      <c r="N50" s="17">
        <v>1.01470167894913E-2</v>
      </c>
      <c r="O50" s="3"/>
      <c r="P50" s="3">
        <v>1</v>
      </c>
    </row>
    <row r="51" spans="1:16" ht="14.65" customHeight="1" x14ac:dyDescent="0.2">
      <c r="A51" s="60"/>
      <c r="B51" s="3" t="s">
        <v>206</v>
      </c>
      <c r="C51" s="3" t="s">
        <v>224</v>
      </c>
      <c r="D51" s="3" t="s">
        <v>313</v>
      </c>
      <c r="E51" s="3" t="s">
        <v>185</v>
      </c>
      <c r="F51" s="3" t="s">
        <v>143</v>
      </c>
      <c r="G51" s="3" t="s">
        <v>167</v>
      </c>
      <c r="H51" s="17">
        <v>2.05053003094436E-2</v>
      </c>
      <c r="I51" s="17">
        <v>2.05053003094436E-2</v>
      </c>
      <c r="J51" s="17">
        <v>2.05053003094436E-2</v>
      </c>
      <c r="K51" s="17">
        <v>2.05053003094436E-2</v>
      </c>
      <c r="L51" s="17">
        <v>2.05053003094436E-2</v>
      </c>
      <c r="M51" s="17">
        <v>2.05053003094436E-2</v>
      </c>
      <c r="N51" s="17">
        <v>2.05053003094436E-2</v>
      </c>
      <c r="O51" s="3"/>
      <c r="P51" s="3">
        <v>1</v>
      </c>
    </row>
    <row r="52" spans="1:16" ht="14.65" customHeight="1" x14ac:dyDescent="0.2">
      <c r="A52" s="60" t="s">
        <v>69</v>
      </c>
      <c r="B52" s="3" t="s">
        <v>206</v>
      </c>
      <c r="C52" s="3" t="s">
        <v>224</v>
      </c>
      <c r="D52" s="3" t="s">
        <v>314</v>
      </c>
      <c r="E52" s="3" t="s">
        <v>181</v>
      </c>
      <c r="F52" s="3" t="s">
        <v>147</v>
      </c>
      <c r="G52" s="3" t="s">
        <v>169</v>
      </c>
      <c r="H52" s="17">
        <v>4.0389227882237401E-2</v>
      </c>
      <c r="I52" s="17">
        <v>4.0389227882237401E-2</v>
      </c>
      <c r="J52" s="17">
        <v>4.0389227882237401E-2</v>
      </c>
      <c r="K52" s="17">
        <v>4.0389227882237401E-2</v>
      </c>
      <c r="L52" s="17">
        <v>4.0389227882237401E-2</v>
      </c>
      <c r="M52" s="17">
        <v>4.0389227882237401E-2</v>
      </c>
      <c r="N52" s="17">
        <v>4.0389227882237401E-2</v>
      </c>
      <c r="O52" s="3"/>
      <c r="P52" s="3">
        <v>1</v>
      </c>
    </row>
    <row r="53" spans="1:16" ht="14.65" customHeight="1" x14ac:dyDescent="0.2">
      <c r="A53" s="60"/>
      <c r="B53" s="3" t="s">
        <v>206</v>
      </c>
      <c r="C53" s="3" t="s">
        <v>224</v>
      </c>
      <c r="D53" s="3" t="s">
        <v>314</v>
      </c>
      <c r="E53" s="3" t="s">
        <v>183</v>
      </c>
      <c r="F53" s="3" t="s">
        <v>147</v>
      </c>
      <c r="G53" s="3" t="s">
        <v>169</v>
      </c>
      <c r="H53" s="17">
        <v>5.8502243155579298E-3</v>
      </c>
      <c r="I53" s="17">
        <v>5.8502243155579298E-3</v>
      </c>
      <c r="J53" s="17">
        <v>5.8502243155579298E-3</v>
      </c>
      <c r="K53" s="17">
        <v>5.8502243155579298E-3</v>
      </c>
      <c r="L53" s="17">
        <v>5.8502243155579298E-3</v>
      </c>
      <c r="M53" s="17">
        <v>5.8502243155579298E-3</v>
      </c>
      <c r="N53" s="17">
        <v>5.8502243155579298E-3</v>
      </c>
      <c r="O53" s="3"/>
      <c r="P53" s="3">
        <v>1</v>
      </c>
    </row>
    <row r="54" spans="1:16" ht="14.65" customHeight="1" x14ac:dyDescent="0.2">
      <c r="A54" s="60"/>
      <c r="B54" s="3" t="s">
        <v>206</v>
      </c>
      <c r="C54" s="3" t="s">
        <v>224</v>
      </c>
      <c r="D54" s="3" t="s">
        <v>314</v>
      </c>
      <c r="E54" s="3" t="s">
        <v>185</v>
      </c>
      <c r="F54" s="3" t="s">
        <v>147</v>
      </c>
      <c r="G54" s="3" t="s">
        <v>169</v>
      </c>
      <c r="H54" s="17">
        <v>1.33595138379708E-2</v>
      </c>
      <c r="I54" s="17">
        <v>1.33595138379708E-2</v>
      </c>
      <c r="J54" s="17">
        <v>1.33595138379708E-2</v>
      </c>
      <c r="K54" s="17">
        <v>1.33595138379708E-2</v>
      </c>
      <c r="L54" s="17">
        <v>1.33595138379708E-2</v>
      </c>
      <c r="M54" s="17">
        <v>1.33595138379708E-2</v>
      </c>
      <c r="N54" s="17">
        <v>1.33595138379708E-2</v>
      </c>
      <c r="O54" s="3"/>
      <c r="P54" s="3">
        <v>1</v>
      </c>
    </row>
    <row r="55" spans="1:16" ht="14.65" customHeight="1" x14ac:dyDescent="0.2">
      <c r="A55" s="60" t="s">
        <v>72</v>
      </c>
      <c r="B55" s="3" t="s">
        <v>269</v>
      </c>
      <c r="C55" s="3" t="s">
        <v>224</v>
      </c>
      <c r="D55" s="3" t="s">
        <v>313</v>
      </c>
      <c r="E55" s="3" t="s">
        <v>181</v>
      </c>
      <c r="F55" s="3" t="s">
        <v>131</v>
      </c>
      <c r="G55" s="3" t="s">
        <v>171</v>
      </c>
      <c r="H55" s="17">
        <v>0.16590652068549799</v>
      </c>
      <c r="I55" s="17">
        <v>0.16590652068549799</v>
      </c>
      <c r="J55" s="17">
        <v>0.16590652068549799</v>
      </c>
      <c r="K55" s="17">
        <v>0.16590652068549799</v>
      </c>
      <c r="L55" s="17">
        <v>0.16590652068549799</v>
      </c>
      <c r="M55" s="17">
        <v>0.16590652068549799</v>
      </c>
      <c r="N55" s="17">
        <v>0.16590652068549799</v>
      </c>
      <c r="O55" s="3"/>
      <c r="P55" s="3">
        <v>1</v>
      </c>
    </row>
    <row r="56" spans="1:16" ht="14.65" customHeight="1" x14ac:dyDescent="0.2">
      <c r="A56" s="60"/>
      <c r="B56" s="3" t="s">
        <v>269</v>
      </c>
      <c r="C56" s="3" t="s">
        <v>224</v>
      </c>
      <c r="D56" s="3" t="s">
        <v>313</v>
      </c>
      <c r="E56" s="3" t="s">
        <v>183</v>
      </c>
      <c r="F56" s="3" t="s">
        <v>131</v>
      </c>
      <c r="G56" s="3" t="s">
        <v>171</v>
      </c>
      <c r="H56" s="17">
        <v>4.7224327985385299E-3</v>
      </c>
      <c r="I56" s="17">
        <v>4.7224327985385299E-3</v>
      </c>
      <c r="J56" s="17">
        <v>4.7224327985385299E-3</v>
      </c>
      <c r="K56" s="17">
        <v>4.7224327985385299E-3</v>
      </c>
      <c r="L56" s="17">
        <v>4.7224327985385299E-3</v>
      </c>
      <c r="M56" s="17">
        <v>4.7224327985385299E-3</v>
      </c>
      <c r="N56" s="17">
        <v>4.7224327985385299E-3</v>
      </c>
      <c r="O56" s="3"/>
      <c r="P56" s="3">
        <v>1</v>
      </c>
    </row>
    <row r="57" spans="1:16" ht="14.65" customHeight="1" x14ac:dyDescent="0.2">
      <c r="A57" s="60"/>
      <c r="B57" s="3" t="s">
        <v>269</v>
      </c>
      <c r="C57" s="3" t="s">
        <v>224</v>
      </c>
      <c r="D57" s="3" t="s">
        <v>313</v>
      </c>
      <c r="E57" s="3" t="s">
        <v>185</v>
      </c>
      <c r="F57" s="3" t="s">
        <v>131</v>
      </c>
      <c r="G57" s="3" t="s">
        <v>171</v>
      </c>
      <c r="H57" s="17">
        <v>0</v>
      </c>
      <c r="I57" s="17">
        <v>0</v>
      </c>
      <c r="J57" s="17">
        <v>0</v>
      </c>
      <c r="K57" s="17">
        <v>0</v>
      </c>
      <c r="L57" s="17">
        <v>0</v>
      </c>
      <c r="M57" s="17">
        <v>0</v>
      </c>
      <c r="N57" s="17">
        <v>0</v>
      </c>
      <c r="O57" s="3"/>
      <c r="P57" s="3">
        <v>1</v>
      </c>
    </row>
    <row r="58" spans="1:16" ht="14.65" customHeight="1" x14ac:dyDescent="0.2">
      <c r="A58" s="60" t="s">
        <v>75</v>
      </c>
      <c r="B58" s="3" t="s">
        <v>269</v>
      </c>
      <c r="C58" s="3" t="s">
        <v>224</v>
      </c>
      <c r="D58" s="3" t="s">
        <v>313</v>
      </c>
      <c r="E58" s="3" t="s">
        <v>181</v>
      </c>
      <c r="F58" s="3" t="s">
        <v>151</v>
      </c>
      <c r="G58" s="3" t="s">
        <v>171</v>
      </c>
      <c r="H58" s="17">
        <v>0.16590652068549799</v>
      </c>
      <c r="I58" s="17">
        <v>0.16590652068549799</v>
      </c>
      <c r="J58" s="17">
        <v>0.16590652068549799</v>
      </c>
      <c r="K58" s="17">
        <v>0.16590652068549799</v>
      </c>
      <c r="L58" s="17">
        <v>0.16590652068549799</v>
      </c>
      <c r="M58" s="17">
        <v>0.16590652068549799</v>
      </c>
      <c r="N58" s="17">
        <v>0.16590652068549799</v>
      </c>
      <c r="O58" s="3"/>
      <c r="P58" s="3">
        <v>1</v>
      </c>
    </row>
    <row r="59" spans="1:16" ht="14.65" customHeight="1" x14ac:dyDescent="0.2">
      <c r="A59" s="60"/>
      <c r="B59" s="3" t="s">
        <v>269</v>
      </c>
      <c r="C59" s="3" t="s">
        <v>224</v>
      </c>
      <c r="D59" s="3" t="s">
        <v>313</v>
      </c>
      <c r="E59" s="3" t="s">
        <v>183</v>
      </c>
      <c r="F59" s="3" t="s">
        <v>151</v>
      </c>
      <c r="G59" s="3" t="s">
        <v>171</v>
      </c>
      <c r="H59" s="17">
        <v>4.7224327985385299E-3</v>
      </c>
      <c r="I59" s="17">
        <v>4.7224327985385299E-3</v>
      </c>
      <c r="J59" s="17">
        <v>4.7224327985385299E-3</v>
      </c>
      <c r="K59" s="17">
        <v>4.7224327985385299E-3</v>
      </c>
      <c r="L59" s="17">
        <v>4.7224327985385299E-3</v>
      </c>
      <c r="M59" s="17">
        <v>4.7224327985385299E-3</v>
      </c>
      <c r="N59" s="17">
        <v>4.7224327985385299E-3</v>
      </c>
      <c r="O59" s="3"/>
      <c r="P59" s="3">
        <v>1</v>
      </c>
    </row>
    <row r="60" spans="1:16" ht="14.65" customHeight="1" x14ac:dyDescent="0.2">
      <c r="A60" s="60"/>
      <c r="B60" s="3" t="s">
        <v>269</v>
      </c>
      <c r="C60" s="3" t="s">
        <v>224</v>
      </c>
      <c r="D60" s="3" t="s">
        <v>313</v>
      </c>
      <c r="E60" s="3" t="s">
        <v>185</v>
      </c>
      <c r="F60" s="3" t="s">
        <v>151</v>
      </c>
      <c r="G60" s="3" t="s">
        <v>171</v>
      </c>
      <c r="H60" s="17">
        <v>0</v>
      </c>
      <c r="I60" s="17">
        <v>0</v>
      </c>
      <c r="J60" s="17">
        <v>0</v>
      </c>
      <c r="K60" s="17">
        <v>0</v>
      </c>
      <c r="L60" s="17">
        <v>0</v>
      </c>
      <c r="M60" s="17">
        <v>0</v>
      </c>
      <c r="N60" s="17">
        <v>0</v>
      </c>
      <c r="O60" s="3"/>
      <c r="P60" s="3">
        <v>1</v>
      </c>
    </row>
    <row r="61" spans="1:16" ht="14.65" customHeight="1" x14ac:dyDescent="0.2">
      <c r="A61" s="60" t="s">
        <v>77</v>
      </c>
      <c r="B61" s="3" t="s">
        <v>269</v>
      </c>
      <c r="C61" s="3" t="s">
        <v>224</v>
      </c>
      <c r="D61" s="3" t="s">
        <v>313</v>
      </c>
      <c r="E61" s="3" t="s">
        <v>181</v>
      </c>
      <c r="F61" s="3" t="s">
        <v>145</v>
      </c>
      <c r="G61" s="3" t="s">
        <v>171</v>
      </c>
      <c r="H61" s="17" t="s">
        <v>223</v>
      </c>
      <c r="I61" s="17">
        <v>0.179390309070799</v>
      </c>
      <c r="J61" s="17">
        <v>0.179390309070799</v>
      </c>
      <c r="K61" s="17">
        <v>0.179390309070799</v>
      </c>
      <c r="L61" s="17">
        <v>0.179390309070799</v>
      </c>
      <c r="M61" s="17">
        <v>0.179390309070799</v>
      </c>
      <c r="N61" s="17">
        <v>0.179390309070799</v>
      </c>
      <c r="O61" s="3"/>
      <c r="P61" s="3">
        <v>1</v>
      </c>
    </row>
    <row r="62" spans="1:16" ht="14.65" customHeight="1" x14ac:dyDescent="0.2">
      <c r="A62" s="60"/>
      <c r="B62" s="3" t="s">
        <v>269</v>
      </c>
      <c r="C62" s="3" t="s">
        <v>224</v>
      </c>
      <c r="D62" s="3" t="s">
        <v>313</v>
      </c>
      <c r="E62" s="3" t="s">
        <v>183</v>
      </c>
      <c r="F62" s="3" t="s">
        <v>145</v>
      </c>
      <c r="G62" s="3" t="s">
        <v>171</v>
      </c>
      <c r="H62" s="17" t="s">
        <v>223</v>
      </c>
      <c r="I62" s="17">
        <v>5.1014701678949099E-4</v>
      </c>
      <c r="J62" s="17">
        <v>5.1014701678949099E-4</v>
      </c>
      <c r="K62" s="17">
        <v>5.1014701678949099E-4</v>
      </c>
      <c r="L62" s="17">
        <v>5.1014701678949099E-4</v>
      </c>
      <c r="M62" s="17">
        <v>5.1014701678949099E-4</v>
      </c>
      <c r="N62" s="17">
        <v>5.1014701678949099E-4</v>
      </c>
      <c r="O62" s="3"/>
      <c r="P62" s="3">
        <v>1</v>
      </c>
    </row>
    <row r="63" spans="1:16" ht="14.65" customHeight="1" x14ac:dyDescent="0.2">
      <c r="A63" s="60"/>
      <c r="B63" s="3" t="s">
        <v>269</v>
      </c>
      <c r="C63" s="3" t="s">
        <v>224</v>
      </c>
      <c r="D63" s="3" t="s">
        <v>313</v>
      </c>
      <c r="E63" s="3" t="s">
        <v>185</v>
      </c>
      <c r="F63" s="3" t="s">
        <v>145</v>
      </c>
      <c r="G63" s="3" t="s">
        <v>171</v>
      </c>
      <c r="H63" s="17" t="s">
        <v>223</v>
      </c>
      <c r="I63" s="17">
        <v>0</v>
      </c>
      <c r="J63" s="17">
        <v>0</v>
      </c>
      <c r="K63" s="17">
        <v>0</v>
      </c>
      <c r="L63" s="17">
        <v>0</v>
      </c>
      <c r="M63" s="17">
        <v>0</v>
      </c>
      <c r="N63" s="17">
        <v>0</v>
      </c>
      <c r="O63" s="3"/>
      <c r="P63" s="3">
        <v>1</v>
      </c>
    </row>
    <row r="64" spans="1:16" ht="14.65" customHeight="1" x14ac:dyDescent="0.2">
      <c r="A64" s="60" t="s">
        <v>86</v>
      </c>
      <c r="B64" s="3" t="s">
        <v>235</v>
      </c>
      <c r="C64" s="12" t="s">
        <v>315</v>
      </c>
      <c r="D64" s="3" t="s">
        <v>316</v>
      </c>
      <c r="E64" s="3" t="s">
        <v>175</v>
      </c>
      <c r="F64" s="3" t="s">
        <v>113</v>
      </c>
      <c r="G64" s="3" t="s">
        <v>131</v>
      </c>
      <c r="H64" s="17">
        <f t="shared" ref="H64:N64" si="0">H65*1+H66*25+H67*298</f>
        <v>72.727945000000005</v>
      </c>
      <c r="I64" s="17">
        <f t="shared" si="0"/>
        <v>72.727945000000005</v>
      </c>
      <c r="J64" s="17">
        <f t="shared" si="0"/>
        <v>72.727945000000005</v>
      </c>
      <c r="K64" s="17">
        <f t="shared" si="0"/>
        <v>72.727945000000005</v>
      </c>
      <c r="L64" s="17">
        <f t="shared" si="0"/>
        <v>72.727945000000005</v>
      </c>
      <c r="M64" s="17">
        <f t="shared" si="0"/>
        <v>72.727945000000005</v>
      </c>
      <c r="N64" s="17">
        <f t="shared" si="0"/>
        <v>72.727945000000005</v>
      </c>
      <c r="O64" s="3" t="s">
        <v>317</v>
      </c>
      <c r="P64" s="3">
        <v>1</v>
      </c>
    </row>
    <row r="65" spans="1:16" ht="14.65" customHeight="1" x14ac:dyDescent="0.2">
      <c r="A65" s="60"/>
      <c r="B65" s="3" t="s">
        <v>235</v>
      </c>
      <c r="C65" s="12" t="s">
        <v>315</v>
      </c>
      <c r="D65" s="3" t="s">
        <v>316</v>
      </c>
      <c r="E65" s="3" t="s">
        <v>177</v>
      </c>
      <c r="F65" s="3" t="s">
        <v>113</v>
      </c>
      <c r="G65" s="3" t="s">
        <v>131</v>
      </c>
      <c r="H65" s="17">
        <v>69.53</v>
      </c>
      <c r="I65" s="17">
        <v>69.53</v>
      </c>
      <c r="J65" s="17">
        <v>69.53</v>
      </c>
      <c r="K65" s="17">
        <v>69.53</v>
      </c>
      <c r="L65" s="17">
        <v>69.53</v>
      </c>
      <c r="M65" s="17">
        <v>69.53</v>
      </c>
      <c r="N65" s="17">
        <v>69.53</v>
      </c>
      <c r="O65" s="3"/>
      <c r="P65" s="3">
        <v>1</v>
      </c>
    </row>
    <row r="66" spans="1:16" ht="14.65" customHeight="1" x14ac:dyDescent="0.2">
      <c r="A66" s="60"/>
      <c r="B66" s="3" t="s">
        <v>235</v>
      </c>
      <c r="C66" s="12" t="s">
        <v>315</v>
      </c>
      <c r="D66" s="3" t="s">
        <v>316</v>
      </c>
      <c r="E66" s="3" t="s">
        <v>187</v>
      </c>
      <c r="F66" s="3" t="s">
        <v>113</v>
      </c>
      <c r="G66" s="3" t="s">
        <v>131</v>
      </c>
      <c r="H66" s="17">
        <v>3.473E-3</v>
      </c>
      <c r="I66" s="17">
        <v>3.473E-3</v>
      </c>
      <c r="J66" s="17">
        <v>3.473E-3</v>
      </c>
      <c r="K66" s="17">
        <v>3.473E-3</v>
      </c>
      <c r="L66" s="17">
        <v>3.473E-3</v>
      </c>
      <c r="M66" s="17">
        <v>3.473E-3</v>
      </c>
      <c r="N66" s="17">
        <v>3.473E-3</v>
      </c>
      <c r="O66" s="3"/>
      <c r="P66" s="3">
        <v>1</v>
      </c>
    </row>
    <row r="67" spans="1:16" ht="14.65" customHeight="1" x14ac:dyDescent="0.2">
      <c r="A67" s="60"/>
      <c r="B67" s="3" t="s">
        <v>235</v>
      </c>
      <c r="C67" s="12" t="s">
        <v>315</v>
      </c>
      <c r="D67" s="3" t="s">
        <v>316</v>
      </c>
      <c r="E67" s="3" t="s">
        <v>179</v>
      </c>
      <c r="F67" s="3" t="s">
        <v>113</v>
      </c>
      <c r="G67" s="3" t="s">
        <v>131</v>
      </c>
      <c r="H67" s="17">
        <v>1.044E-2</v>
      </c>
      <c r="I67" s="17">
        <v>1.044E-2</v>
      </c>
      <c r="J67" s="17">
        <v>1.044E-2</v>
      </c>
      <c r="K67" s="17">
        <v>1.044E-2</v>
      </c>
      <c r="L67" s="17">
        <v>1.044E-2</v>
      </c>
      <c r="M67" s="17">
        <v>1.044E-2</v>
      </c>
      <c r="N67" s="17">
        <v>1.044E-2</v>
      </c>
      <c r="O67" s="3"/>
      <c r="P67" s="3">
        <v>1</v>
      </c>
    </row>
    <row r="68" spans="1:16" ht="14.65" customHeight="1" x14ac:dyDescent="0.2">
      <c r="A68" s="60" t="s">
        <v>88</v>
      </c>
      <c r="B68" s="3" t="s">
        <v>235</v>
      </c>
      <c r="C68" s="12" t="s">
        <v>315</v>
      </c>
      <c r="D68" s="3" t="s">
        <v>316</v>
      </c>
      <c r="E68" s="3" t="s">
        <v>175</v>
      </c>
      <c r="F68" s="3" t="s">
        <v>113</v>
      </c>
      <c r="G68" s="3" t="s">
        <v>133</v>
      </c>
      <c r="H68" s="17">
        <f t="shared" ref="H68:N68" si="1">H69*1+H70*25+H71*298</f>
        <v>67.754342000000008</v>
      </c>
      <c r="I68" s="17">
        <f t="shared" si="1"/>
        <v>67.754342000000008</v>
      </c>
      <c r="J68" s="17">
        <f t="shared" si="1"/>
        <v>67.754342000000008</v>
      </c>
      <c r="K68" s="17">
        <f t="shared" si="1"/>
        <v>67.754342000000008</v>
      </c>
      <c r="L68" s="17">
        <f t="shared" si="1"/>
        <v>67.754342000000008</v>
      </c>
      <c r="M68" s="17">
        <f t="shared" si="1"/>
        <v>67.754342000000008</v>
      </c>
      <c r="N68" s="17">
        <f t="shared" si="1"/>
        <v>67.754342000000008</v>
      </c>
      <c r="O68" s="3" t="s">
        <v>317</v>
      </c>
      <c r="P68" s="3">
        <v>1</v>
      </c>
    </row>
    <row r="69" spans="1:16" ht="14.65" customHeight="1" x14ac:dyDescent="0.2">
      <c r="A69" s="60"/>
      <c r="B69" s="3" t="s">
        <v>235</v>
      </c>
      <c r="C69" s="12" t="s">
        <v>315</v>
      </c>
      <c r="D69" s="3" t="s">
        <v>316</v>
      </c>
      <c r="E69" s="3" t="s">
        <v>177</v>
      </c>
      <c r="F69" s="3" t="s">
        <v>113</v>
      </c>
      <c r="G69" s="3" t="s">
        <v>133</v>
      </c>
      <c r="H69" s="17">
        <v>65.400000000000006</v>
      </c>
      <c r="I69" s="17">
        <v>65.400000000000006</v>
      </c>
      <c r="J69" s="17">
        <v>65.400000000000006</v>
      </c>
      <c r="K69" s="17">
        <v>65.400000000000006</v>
      </c>
      <c r="L69" s="17">
        <v>65.400000000000006</v>
      </c>
      <c r="M69" s="17">
        <v>65.400000000000006</v>
      </c>
      <c r="N69" s="17">
        <v>65.400000000000006</v>
      </c>
      <c r="O69" s="3"/>
      <c r="P69" s="3">
        <v>1</v>
      </c>
    </row>
    <row r="70" spans="1:16" ht="14.65" customHeight="1" x14ac:dyDescent="0.2">
      <c r="A70" s="60"/>
      <c r="B70" s="3" t="s">
        <v>235</v>
      </c>
      <c r="C70" s="12" t="s">
        <v>315</v>
      </c>
      <c r="D70" s="3" t="s">
        <v>316</v>
      </c>
      <c r="E70" s="3" t="s">
        <v>187</v>
      </c>
      <c r="F70" s="3" t="s">
        <v>113</v>
      </c>
      <c r="G70" s="3" t="s">
        <v>133</v>
      </c>
      <c r="H70" s="17">
        <v>7.714E-2</v>
      </c>
      <c r="I70" s="17">
        <v>7.714E-2</v>
      </c>
      <c r="J70" s="17">
        <v>7.714E-2</v>
      </c>
      <c r="K70" s="17">
        <v>7.714E-2</v>
      </c>
      <c r="L70" s="17">
        <v>7.714E-2</v>
      </c>
      <c r="M70" s="17">
        <v>7.714E-2</v>
      </c>
      <c r="N70" s="17">
        <v>7.714E-2</v>
      </c>
      <c r="O70" s="3"/>
      <c r="P70" s="3">
        <v>1</v>
      </c>
    </row>
    <row r="71" spans="1:16" ht="14.65" customHeight="1" x14ac:dyDescent="0.2">
      <c r="A71" s="60"/>
      <c r="B71" s="3" t="s">
        <v>235</v>
      </c>
      <c r="C71" s="12" t="s">
        <v>315</v>
      </c>
      <c r="D71" s="3" t="s">
        <v>316</v>
      </c>
      <c r="E71" s="3" t="s">
        <v>179</v>
      </c>
      <c r="F71" s="3" t="s">
        <v>113</v>
      </c>
      <c r="G71" s="3" t="s">
        <v>133</v>
      </c>
      <c r="H71" s="17">
        <v>1.4289999999999999E-3</v>
      </c>
      <c r="I71" s="17">
        <v>1.4289999999999999E-3</v>
      </c>
      <c r="J71" s="17">
        <v>1.4289999999999999E-3</v>
      </c>
      <c r="K71" s="17">
        <v>1.4289999999999999E-3</v>
      </c>
      <c r="L71" s="17">
        <v>1.4289999999999999E-3</v>
      </c>
      <c r="M71" s="17">
        <v>1.4289999999999999E-3</v>
      </c>
      <c r="N71" s="17">
        <v>1.4289999999999999E-3</v>
      </c>
      <c r="O71" s="3"/>
      <c r="P71" s="3">
        <v>1</v>
      </c>
    </row>
    <row r="72" spans="1:16" ht="14.65" customHeight="1" x14ac:dyDescent="0.2">
      <c r="A72" s="60" t="s">
        <v>98</v>
      </c>
      <c r="B72" s="3" t="s">
        <v>206</v>
      </c>
      <c r="C72" s="12" t="s">
        <v>315</v>
      </c>
      <c r="D72" s="3" t="s">
        <v>316</v>
      </c>
      <c r="E72" s="3" t="s">
        <v>175</v>
      </c>
      <c r="F72" s="3" t="s">
        <v>113</v>
      </c>
      <c r="G72" s="3" t="s">
        <v>147</v>
      </c>
      <c r="H72" s="17">
        <f t="shared" ref="H72:N72" si="2">H73*1+H74*25+H75*298</f>
        <v>69.636175000000009</v>
      </c>
      <c r="I72" s="17">
        <f t="shared" si="2"/>
        <v>69.636175000000009</v>
      </c>
      <c r="J72" s="17">
        <f t="shared" si="2"/>
        <v>69.636175000000009</v>
      </c>
      <c r="K72" s="17">
        <f t="shared" si="2"/>
        <v>69.636175000000009</v>
      </c>
      <c r="L72" s="17">
        <f t="shared" si="2"/>
        <v>69.636175000000009</v>
      </c>
      <c r="M72" s="17">
        <f t="shared" si="2"/>
        <v>69.636175000000009</v>
      </c>
      <c r="N72" s="17">
        <f t="shared" si="2"/>
        <v>69.636175000000009</v>
      </c>
      <c r="O72" s="3" t="s">
        <v>317</v>
      </c>
      <c r="P72" s="3">
        <v>1</v>
      </c>
    </row>
    <row r="73" spans="1:16" ht="14.65" customHeight="1" x14ac:dyDescent="0.2">
      <c r="A73" s="60"/>
      <c r="B73" s="3" t="s">
        <v>206</v>
      </c>
      <c r="C73" s="12" t="s">
        <v>315</v>
      </c>
      <c r="D73" s="3" t="s">
        <v>316</v>
      </c>
      <c r="E73" s="3" t="s">
        <v>177</v>
      </c>
      <c r="F73" s="3" t="s">
        <v>113</v>
      </c>
      <c r="G73" s="3" t="s">
        <v>147</v>
      </c>
      <c r="H73" s="17">
        <v>67.75</v>
      </c>
      <c r="I73" s="17">
        <v>67.75</v>
      </c>
      <c r="J73" s="17">
        <v>67.75</v>
      </c>
      <c r="K73" s="17">
        <v>67.75</v>
      </c>
      <c r="L73" s="17">
        <v>67.75</v>
      </c>
      <c r="M73" s="17">
        <v>67.75</v>
      </c>
      <c r="N73" s="17">
        <v>67.75</v>
      </c>
      <c r="O73" s="3"/>
      <c r="P73" s="3">
        <v>1</v>
      </c>
    </row>
    <row r="74" spans="1:16" ht="14.65" customHeight="1" x14ac:dyDescent="0.2">
      <c r="A74" s="60"/>
      <c r="B74" s="3" t="s">
        <v>206</v>
      </c>
      <c r="C74" s="12" t="s">
        <v>315</v>
      </c>
      <c r="D74" s="3" t="s">
        <v>316</v>
      </c>
      <c r="E74" s="3" t="s">
        <v>187</v>
      </c>
      <c r="F74" s="3" t="s">
        <v>113</v>
      </c>
      <c r="G74" s="3" t="s">
        <v>147</v>
      </c>
      <c r="H74" s="17">
        <v>2.1389999999999998E-3</v>
      </c>
      <c r="I74" s="17">
        <v>2.1389999999999998E-3</v>
      </c>
      <c r="J74" s="17">
        <v>2.1389999999999998E-3</v>
      </c>
      <c r="K74" s="17">
        <v>2.1389999999999998E-3</v>
      </c>
      <c r="L74" s="17">
        <v>2.1389999999999998E-3</v>
      </c>
      <c r="M74" s="17">
        <v>2.1389999999999998E-3</v>
      </c>
      <c r="N74" s="17">
        <v>2.1389999999999998E-3</v>
      </c>
      <c r="O74" s="3"/>
      <c r="P74" s="3">
        <v>1</v>
      </c>
    </row>
    <row r="75" spans="1:16" ht="14.65" customHeight="1" x14ac:dyDescent="0.2">
      <c r="A75" s="60"/>
      <c r="B75" s="3" t="s">
        <v>206</v>
      </c>
      <c r="C75" s="12" t="s">
        <v>315</v>
      </c>
      <c r="D75" s="3" t="s">
        <v>316</v>
      </c>
      <c r="E75" s="3" t="s">
        <v>179</v>
      </c>
      <c r="F75" s="3" t="s">
        <v>113</v>
      </c>
      <c r="G75" s="3" t="s">
        <v>147</v>
      </c>
      <c r="H75" s="17">
        <v>6.1500000000000001E-3</v>
      </c>
      <c r="I75" s="17">
        <v>6.1500000000000001E-3</v>
      </c>
      <c r="J75" s="17">
        <v>6.1500000000000001E-3</v>
      </c>
      <c r="K75" s="17">
        <v>6.1500000000000001E-3</v>
      </c>
      <c r="L75" s="17">
        <v>6.1500000000000001E-3</v>
      </c>
      <c r="M75" s="17">
        <v>6.1500000000000001E-3</v>
      </c>
      <c r="N75" s="17">
        <v>6.1500000000000001E-3</v>
      </c>
      <c r="O75" s="3"/>
      <c r="P75" s="3">
        <v>1</v>
      </c>
    </row>
    <row r="76" spans="1:16" ht="14.65" customHeight="1" x14ac:dyDescent="0.2">
      <c r="A76" s="60" t="s">
        <v>96</v>
      </c>
      <c r="B76" s="3" t="s">
        <v>206</v>
      </c>
      <c r="C76" s="12" t="s">
        <v>315</v>
      </c>
      <c r="D76" s="3" t="s">
        <v>316</v>
      </c>
      <c r="E76" s="3" t="s">
        <v>175</v>
      </c>
      <c r="F76" s="3" t="s">
        <v>113</v>
      </c>
      <c r="G76" s="3" t="s">
        <v>141</v>
      </c>
      <c r="H76" s="17">
        <f t="shared" ref="H76:N76" si="3">H77*1+H78*25+H79*298</f>
        <v>73.957000000000008</v>
      </c>
      <c r="I76" s="17">
        <f t="shared" si="3"/>
        <v>73.957000000000008</v>
      </c>
      <c r="J76" s="17">
        <f t="shared" si="3"/>
        <v>73.957000000000008</v>
      </c>
      <c r="K76" s="17">
        <f t="shared" si="3"/>
        <v>73.957000000000008</v>
      </c>
      <c r="L76" s="17">
        <f t="shared" si="3"/>
        <v>73.957000000000008</v>
      </c>
      <c r="M76" s="17">
        <f t="shared" si="3"/>
        <v>73.957000000000008</v>
      </c>
      <c r="N76" s="17">
        <f t="shared" si="3"/>
        <v>73.957000000000008</v>
      </c>
      <c r="O76" s="3" t="s">
        <v>317</v>
      </c>
      <c r="P76" s="3">
        <v>1</v>
      </c>
    </row>
    <row r="77" spans="1:16" ht="14.65" customHeight="1" x14ac:dyDescent="0.2">
      <c r="A77" s="60"/>
      <c r="B77" s="3" t="s">
        <v>206</v>
      </c>
      <c r="C77" s="12" t="s">
        <v>315</v>
      </c>
      <c r="D77" s="3" t="s">
        <v>316</v>
      </c>
      <c r="E77" s="3" t="s">
        <v>177</v>
      </c>
      <c r="F77" s="3" t="s">
        <v>113</v>
      </c>
      <c r="G77" s="3" t="s">
        <v>141</v>
      </c>
      <c r="H77" s="17">
        <v>73.510000000000005</v>
      </c>
      <c r="I77" s="17">
        <v>73.510000000000005</v>
      </c>
      <c r="J77" s="17">
        <v>73.510000000000005</v>
      </c>
      <c r="K77" s="17">
        <v>73.510000000000005</v>
      </c>
      <c r="L77" s="17">
        <v>73.510000000000005</v>
      </c>
      <c r="M77" s="17">
        <v>73.510000000000005</v>
      </c>
      <c r="N77" s="17">
        <v>73.510000000000005</v>
      </c>
      <c r="O77" s="3"/>
      <c r="P77" s="3">
        <v>1</v>
      </c>
    </row>
    <row r="78" spans="1:16" ht="14.65" customHeight="1" x14ac:dyDescent="0.2">
      <c r="A78" s="60"/>
      <c r="B78" s="3" t="s">
        <v>206</v>
      </c>
      <c r="C78" s="12" t="s">
        <v>315</v>
      </c>
      <c r="D78" s="3" t="s">
        <v>316</v>
      </c>
      <c r="E78" s="3" t="s">
        <v>187</v>
      </c>
      <c r="F78" s="3" t="s">
        <v>113</v>
      </c>
      <c r="G78" s="3" t="s">
        <v>141</v>
      </c>
      <c r="H78" s="17">
        <v>0</v>
      </c>
      <c r="I78" s="17">
        <v>0</v>
      </c>
      <c r="J78" s="17">
        <v>0</v>
      </c>
      <c r="K78" s="17">
        <v>0</v>
      </c>
      <c r="L78" s="17">
        <v>0</v>
      </c>
      <c r="M78" s="17">
        <v>0</v>
      </c>
      <c r="N78" s="17">
        <v>0</v>
      </c>
      <c r="O78" s="3"/>
      <c r="P78" s="3"/>
    </row>
    <row r="79" spans="1:16" ht="14.65" customHeight="1" x14ac:dyDescent="0.2">
      <c r="A79" s="60"/>
      <c r="B79" s="3" t="s">
        <v>206</v>
      </c>
      <c r="C79" s="12" t="s">
        <v>315</v>
      </c>
      <c r="D79" s="3" t="s">
        <v>316</v>
      </c>
      <c r="E79" s="3" t="s">
        <v>179</v>
      </c>
      <c r="F79" s="3" t="s">
        <v>113</v>
      </c>
      <c r="G79" s="3" t="s">
        <v>141</v>
      </c>
      <c r="H79" s="17">
        <v>1.5E-3</v>
      </c>
      <c r="I79" s="17">
        <v>1.5E-3</v>
      </c>
      <c r="J79" s="17">
        <v>1.5E-3</v>
      </c>
      <c r="K79" s="17">
        <v>1.5E-3</v>
      </c>
      <c r="L79" s="17">
        <v>1.5E-3</v>
      </c>
      <c r="M79" s="17">
        <v>1.5E-3</v>
      </c>
      <c r="N79" s="17">
        <v>1.5E-3</v>
      </c>
      <c r="O79" s="3"/>
      <c r="P79" s="3">
        <v>1</v>
      </c>
    </row>
    <row r="80" spans="1:16" ht="14.65" customHeight="1" x14ac:dyDescent="0.2">
      <c r="A80" s="60" t="s">
        <v>92</v>
      </c>
      <c r="B80" s="3" t="s">
        <v>269</v>
      </c>
      <c r="C80" s="12" t="s">
        <v>315</v>
      </c>
      <c r="D80" s="3" t="s">
        <v>316</v>
      </c>
      <c r="E80" s="3" t="s">
        <v>175</v>
      </c>
      <c r="F80" s="3" t="s">
        <v>113</v>
      </c>
      <c r="G80" s="3" t="s">
        <v>145</v>
      </c>
      <c r="H80" s="17">
        <f t="shared" ref="H80:N80" si="4">H81*1+H82*25+H83*298</f>
        <v>51.860891999999993</v>
      </c>
      <c r="I80" s="17">
        <f t="shared" si="4"/>
        <v>51.860891999999993</v>
      </c>
      <c r="J80" s="17">
        <f t="shared" si="4"/>
        <v>51.860891999999993</v>
      </c>
      <c r="K80" s="17">
        <f t="shared" si="4"/>
        <v>51.860891999999993</v>
      </c>
      <c r="L80" s="17">
        <f t="shared" si="4"/>
        <v>51.860891999999993</v>
      </c>
      <c r="M80" s="17">
        <f t="shared" si="4"/>
        <v>51.860891999999993</v>
      </c>
      <c r="N80" s="17">
        <f t="shared" si="4"/>
        <v>51.860891999999993</v>
      </c>
      <c r="O80" s="3" t="s">
        <v>317</v>
      </c>
      <c r="P80" s="3">
        <v>1</v>
      </c>
    </row>
    <row r="81" spans="1:16" ht="14.65" customHeight="1" x14ac:dyDescent="0.2">
      <c r="A81" s="60"/>
      <c r="B81" s="3" t="s">
        <v>269</v>
      </c>
      <c r="C81" s="12" t="s">
        <v>315</v>
      </c>
      <c r="D81" s="3" t="s">
        <v>316</v>
      </c>
      <c r="E81" s="3" t="s">
        <v>177</v>
      </c>
      <c r="F81" s="3" t="s">
        <v>113</v>
      </c>
      <c r="G81" s="3" t="s">
        <v>145</v>
      </c>
      <c r="H81" s="17">
        <v>51.16</v>
      </c>
      <c r="I81" s="17">
        <v>51.16</v>
      </c>
      <c r="J81" s="17">
        <v>51.16</v>
      </c>
      <c r="K81" s="17">
        <v>51.16</v>
      </c>
      <c r="L81" s="17">
        <v>51.16</v>
      </c>
      <c r="M81" s="17">
        <v>51.16</v>
      </c>
      <c r="N81" s="17">
        <v>51.16</v>
      </c>
      <c r="O81" s="3"/>
      <c r="P81" s="3">
        <v>1</v>
      </c>
    </row>
    <row r="82" spans="1:16" ht="14.65" customHeight="1" x14ac:dyDescent="0.2">
      <c r="A82" s="60"/>
      <c r="B82" s="3" t="s">
        <v>269</v>
      </c>
      <c r="C82" s="12" t="s">
        <v>315</v>
      </c>
      <c r="D82" s="3" t="s">
        <v>316</v>
      </c>
      <c r="E82" s="3" t="s">
        <v>187</v>
      </c>
      <c r="F82" s="3" t="s">
        <v>113</v>
      </c>
      <c r="G82" s="3" t="s">
        <v>145</v>
      </c>
      <c r="H82" s="17">
        <v>1.2789999999999999E-2</v>
      </c>
      <c r="I82" s="17">
        <v>1.2789999999999999E-2</v>
      </c>
      <c r="J82" s="17">
        <v>1.2789999999999999E-2</v>
      </c>
      <c r="K82" s="17">
        <v>1.2789999999999999E-2</v>
      </c>
      <c r="L82" s="17">
        <v>1.2789999999999999E-2</v>
      </c>
      <c r="M82" s="17">
        <v>1.2789999999999999E-2</v>
      </c>
      <c r="N82" s="17">
        <v>1.2789999999999999E-2</v>
      </c>
      <c r="O82" s="3"/>
      <c r="P82" s="3">
        <v>1</v>
      </c>
    </row>
    <row r="83" spans="1:16" ht="14.65" customHeight="1" x14ac:dyDescent="0.2">
      <c r="A83" s="60"/>
      <c r="B83" s="3" t="s">
        <v>269</v>
      </c>
      <c r="C83" s="12" t="s">
        <v>315</v>
      </c>
      <c r="D83" s="3" t="s">
        <v>316</v>
      </c>
      <c r="E83" s="3" t="s">
        <v>179</v>
      </c>
      <c r="F83" s="3" t="s">
        <v>113</v>
      </c>
      <c r="G83" s="3" t="s">
        <v>145</v>
      </c>
      <c r="H83" s="17">
        <v>1.279E-3</v>
      </c>
      <c r="I83" s="17">
        <v>1.279E-3</v>
      </c>
      <c r="J83" s="17">
        <v>1.279E-3</v>
      </c>
      <c r="K83" s="17">
        <v>1.279E-3</v>
      </c>
      <c r="L83" s="17">
        <v>1.279E-3</v>
      </c>
      <c r="M83" s="17">
        <v>1.279E-3</v>
      </c>
      <c r="N83" s="17">
        <v>1.279E-3</v>
      </c>
      <c r="O83" s="3"/>
      <c r="P83" s="3">
        <v>1</v>
      </c>
    </row>
    <row r="84" spans="1:16" ht="14.65" customHeight="1" x14ac:dyDescent="0.2">
      <c r="A84" s="60" t="s">
        <v>90</v>
      </c>
      <c r="B84" s="3" t="s">
        <v>206</v>
      </c>
      <c r="C84" s="12" t="s">
        <v>315</v>
      </c>
      <c r="D84" s="3" t="s">
        <v>316</v>
      </c>
      <c r="E84" s="3" t="s">
        <v>175</v>
      </c>
      <c r="F84" s="3" t="s">
        <v>113</v>
      </c>
      <c r="G84" s="3" t="s">
        <v>139</v>
      </c>
      <c r="H84" s="17">
        <f t="shared" ref="H84:N84" si="5">H85*1+H86*25+H87*298</f>
        <v>51.860891999999993</v>
      </c>
      <c r="I84" s="17">
        <f t="shared" si="5"/>
        <v>51.860891999999993</v>
      </c>
      <c r="J84" s="17">
        <f t="shared" si="5"/>
        <v>51.860891999999993</v>
      </c>
      <c r="K84" s="17">
        <f t="shared" si="5"/>
        <v>51.860891999999993</v>
      </c>
      <c r="L84" s="17">
        <f t="shared" si="5"/>
        <v>51.860891999999993</v>
      </c>
      <c r="M84" s="17">
        <f t="shared" si="5"/>
        <v>51.860891999999993</v>
      </c>
      <c r="N84" s="17">
        <f t="shared" si="5"/>
        <v>51.860891999999993</v>
      </c>
      <c r="O84" s="3" t="s">
        <v>317</v>
      </c>
      <c r="P84" s="3">
        <v>1</v>
      </c>
    </row>
    <row r="85" spans="1:16" ht="14.65" customHeight="1" x14ac:dyDescent="0.2">
      <c r="A85" s="60"/>
      <c r="B85" s="3" t="s">
        <v>206</v>
      </c>
      <c r="C85" s="12" t="s">
        <v>315</v>
      </c>
      <c r="D85" s="3" t="s">
        <v>316</v>
      </c>
      <c r="E85" s="3" t="s">
        <v>177</v>
      </c>
      <c r="F85" s="3" t="s">
        <v>113</v>
      </c>
      <c r="G85" s="3" t="s">
        <v>139</v>
      </c>
      <c r="H85" s="17">
        <v>51.16</v>
      </c>
      <c r="I85" s="17">
        <v>51.16</v>
      </c>
      <c r="J85" s="17">
        <v>51.16</v>
      </c>
      <c r="K85" s="17">
        <v>51.16</v>
      </c>
      <c r="L85" s="17">
        <v>51.16</v>
      </c>
      <c r="M85" s="17">
        <v>51.16</v>
      </c>
      <c r="N85" s="17">
        <v>51.16</v>
      </c>
      <c r="O85" s="3"/>
      <c r="P85" s="3">
        <v>1</v>
      </c>
    </row>
    <row r="86" spans="1:16" ht="14.65" customHeight="1" x14ac:dyDescent="0.2">
      <c r="A86" s="60"/>
      <c r="B86" s="3" t="s">
        <v>206</v>
      </c>
      <c r="C86" s="12" t="s">
        <v>315</v>
      </c>
      <c r="D86" s="3" t="s">
        <v>316</v>
      </c>
      <c r="E86" s="3" t="s">
        <v>187</v>
      </c>
      <c r="F86" s="3" t="s">
        <v>113</v>
      </c>
      <c r="G86" s="3" t="s">
        <v>139</v>
      </c>
      <c r="H86" s="17">
        <v>1.2789999999999999E-2</v>
      </c>
      <c r="I86" s="17">
        <v>1.2789999999999999E-2</v>
      </c>
      <c r="J86" s="17">
        <v>1.2789999999999999E-2</v>
      </c>
      <c r="K86" s="17">
        <v>1.2789999999999999E-2</v>
      </c>
      <c r="L86" s="17">
        <v>1.2789999999999999E-2</v>
      </c>
      <c r="M86" s="17">
        <v>1.2789999999999999E-2</v>
      </c>
      <c r="N86" s="17">
        <v>1.2789999999999999E-2</v>
      </c>
      <c r="O86" s="3"/>
      <c r="P86" s="3">
        <v>1</v>
      </c>
    </row>
    <row r="87" spans="1:16" ht="14.65" customHeight="1" x14ac:dyDescent="0.2">
      <c r="A87" s="60"/>
      <c r="B87" s="3" t="s">
        <v>206</v>
      </c>
      <c r="C87" s="12" t="s">
        <v>315</v>
      </c>
      <c r="D87" s="3" t="s">
        <v>316</v>
      </c>
      <c r="E87" s="3" t="s">
        <v>179</v>
      </c>
      <c r="F87" s="3" t="s">
        <v>113</v>
      </c>
      <c r="G87" s="3" t="s">
        <v>139</v>
      </c>
      <c r="H87" s="17">
        <v>1.279E-3</v>
      </c>
      <c r="I87" s="17">
        <v>1.279E-3</v>
      </c>
      <c r="J87" s="17">
        <v>1.279E-3</v>
      </c>
      <c r="K87" s="17">
        <v>1.279E-3</v>
      </c>
      <c r="L87" s="17">
        <v>1.279E-3</v>
      </c>
      <c r="M87" s="17">
        <v>1.279E-3</v>
      </c>
      <c r="N87" s="17">
        <v>1.279E-3</v>
      </c>
      <c r="O87" s="3"/>
      <c r="P87" s="3">
        <v>1</v>
      </c>
    </row>
    <row r="88" spans="1:16" ht="14.65" customHeight="1" x14ac:dyDescent="0.2">
      <c r="A88" s="60" t="s">
        <v>94</v>
      </c>
      <c r="B88" s="3" t="s">
        <v>206</v>
      </c>
      <c r="C88" s="12" t="s">
        <v>315</v>
      </c>
      <c r="D88" s="3" t="s">
        <v>316</v>
      </c>
      <c r="E88" s="3" t="s">
        <v>175</v>
      </c>
      <c r="F88" s="3" t="s">
        <v>113</v>
      </c>
      <c r="G88" s="3" t="s">
        <v>143</v>
      </c>
      <c r="H88" s="17">
        <f t="shared" ref="H88:N88" si="6">H89*1+H90*25+H91*298</f>
        <v>70.472274999999996</v>
      </c>
      <c r="I88" s="17">
        <f t="shared" si="6"/>
        <v>70.472274999999996</v>
      </c>
      <c r="J88" s="17">
        <f t="shared" si="6"/>
        <v>70.472274999999996</v>
      </c>
      <c r="K88" s="17">
        <f t="shared" si="6"/>
        <v>70.472274999999996</v>
      </c>
      <c r="L88" s="17">
        <f t="shared" si="6"/>
        <v>70.472274999999996</v>
      </c>
      <c r="M88" s="17">
        <f t="shared" si="6"/>
        <v>70.472274999999996</v>
      </c>
      <c r="N88" s="17">
        <f t="shared" si="6"/>
        <v>70.472274999999996</v>
      </c>
      <c r="O88" s="3" t="s">
        <v>317</v>
      </c>
      <c r="P88" s="3">
        <v>1</v>
      </c>
    </row>
    <row r="89" spans="1:16" ht="14.65" customHeight="1" x14ac:dyDescent="0.2">
      <c r="A89" s="60"/>
      <c r="B89" s="3" t="s">
        <v>206</v>
      </c>
      <c r="C89" s="12" t="s">
        <v>315</v>
      </c>
      <c r="D89" s="3" t="s">
        <v>316</v>
      </c>
      <c r="E89" s="3" t="s">
        <v>177</v>
      </c>
      <c r="F89" s="3" t="s">
        <v>113</v>
      </c>
      <c r="G89" s="3" t="s">
        <v>143</v>
      </c>
      <c r="H89" s="17">
        <v>70.23</v>
      </c>
      <c r="I89" s="17">
        <v>70.23</v>
      </c>
      <c r="J89" s="17">
        <v>70.23</v>
      </c>
      <c r="K89" s="17">
        <v>70.23</v>
      </c>
      <c r="L89" s="17">
        <v>70.23</v>
      </c>
      <c r="M89" s="17">
        <v>70.23</v>
      </c>
      <c r="N89" s="17">
        <v>70.23</v>
      </c>
      <c r="O89" s="3"/>
      <c r="P89" s="3">
        <v>1</v>
      </c>
    </row>
    <row r="90" spans="1:16" ht="14.65" customHeight="1" x14ac:dyDescent="0.2">
      <c r="A90" s="60"/>
      <c r="B90" s="3" t="s">
        <v>206</v>
      </c>
      <c r="C90" s="12" t="s">
        <v>315</v>
      </c>
      <c r="D90" s="3" t="s">
        <v>316</v>
      </c>
      <c r="E90" s="3" t="s">
        <v>187</v>
      </c>
      <c r="F90" s="3" t="s">
        <v>113</v>
      </c>
      <c r="G90" s="3" t="s">
        <v>143</v>
      </c>
      <c r="H90" s="17">
        <v>1.55E-4</v>
      </c>
      <c r="I90" s="17">
        <v>1.55E-4</v>
      </c>
      <c r="J90" s="17">
        <v>1.55E-4</v>
      </c>
      <c r="K90" s="17">
        <v>1.55E-4</v>
      </c>
      <c r="L90" s="17">
        <v>1.55E-4</v>
      </c>
      <c r="M90" s="17">
        <v>1.55E-4</v>
      </c>
      <c r="N90" s="17">
        <v>1.55E-4</v>
      </c>
      <c r="O90" s="3"/>
      <c r="P90" s="3">
        <v>1</v>
      </c>
    </row>
    <row r="91" spans="1:16" ht="14.65" customHeight="1" x14ac:dyDescent="0.2">
      <c r="A91" s="60"/>
      <c r="B91" s="3" t="s">
        <v>206</v>
      </c>
      <c r="C91" s="12" t="s">
        <v>315</v>
      </c>
      <c r="D91" s="3" t="s">
        <v>316</v>
      </c>
      <c r="E91" s="3" t="s">
        <v>179</v>
      </c>
      <c r="F91" s="3" t="s">
        <v>113</v>
      </c>
      <c r="G91" s="3" t="s">
        <v>143</v>
      </c>
      <c r="H91" s="17">
        <v>8.0000000000000004E-4</v>
      </c>
      <c r="I91" s="17">
        <v>8.0000000000000004E-4</v>
      </c>
      <c r="J91" s="17">
        <v>8.0000000000000004E-4</v>
      </c>
      <c r="K91" s="17">
        <v>8.0000000000000004E-4</v>
      </c>
      <c r="L91" s="17">
        <v>8.0000000000000004E-4</v>
      </c>
      <c r="M91" s="17">
        <v>8.0000000000000004E-4</v>
      </c>
      <c r="N91" s="17">
        <v>8.0000000000000004E-4</v>
      </c>
      <c r="O91" s="3"/>
      <c r="P91" s="3">
        <v>1</v>
      </c>
    </row>
    <row r="92" spans="1:16" ht="14.65" customHeight="1" x14ac:dyDescent="0.2"/>
    <row r="93" spans="1:16" ht="14.65" customHeight="1" x14ac:dyDescent="0.2">
      <c r="C93" s="14"/>
    </row>
    <row r="94" spans="1:16" ht="14.65" customHeight="1" x14ac:dyDescent="0.2"/>
    <row r="95" spans="1:16" ht="14.65" customHeight="1" x14ac:dyDescent="0.2"/>
    <row r="100" ht="14.65" customHeight="1" x14ac:dyDescent="0.2"/>
    <row r="101" ht="14.65" customHeight="1" x14ac:dyDescent="0.2"/>
    <row r="102" ht="14.65" customHeight="1" x14ac:dyDescent="0.2"/>
    <row r="103" ht="14.65" customHeight="1" x14ac:dyDescent="0.2"/>
    <row r="104" ht="14.65" customHeight="1" x14ac:dyDescent="0.2"/>
    <row r="105" ht="14.65" customHeight="1" x14ac:dyDescent="0.2"/>
    <row r="106" ht="14.65" customHeight="1" x14ac:dyDescent="0.2"/>
    <row r="107" ht="14.65" customHeight="1" x14ac:dyDescent="0.2"/>
    <row r="108" ht="14.65" customHeight="1" x14ac:dyDescent="0.2"/>
    <row r="109" ht="14.65" customHeight="1" x14ac:dyDescent="0.2"/>
    <row r="110" ht="14.65" customHeight="1" x14ac:dyDescent="0.2"/>
    <row r="111" ht="14.65" customHeight="1" x14ac:dyDescent="0.2"/>
    <row r="112" ht="14.65" customHeight="1" x14ac:dyDescent="0.2"/>
    <row r="113" ht="14.65" customHeight="1" x14ac:dyDescent="0.2"/>
    <row r="114" ht="14.65" customHeight="1" x14ac:dyDescent="0.2"/>
    <row r="115" ht="14.65" customHeight="1" x14ac:dyDescent="0.2"/>
    <row r="116" ht="14.65" customHeight="1" x14ac:dyDescent="0.2"/>
    <row r="117" ht="14.65" customHeight="1" x14ac:dyDescent="0.2"/>
    <row r="118" ht="14.65" customHeight="1" x14ac:dyDescent="0.2"/>
    <row r="119" ht="14.65" customHeight="1" x14ac:dyDescent="0.2"/>
  </sheetData>
  <sheetProtection selectLockedCells="1" selectUnlockedCells="1"/>
  <mergeCells count="28">
    <mergeCell ref="A2:A4"/>
    <mergeCell ref="A5:A7"/>
    <mergeCell ref="A8:A10"/>
    <mergeCell ref="A11:A13"/>
    <mergeCell ref="A14:A16"/>
    <mergeCell ref="A17:A19"/>
    <mergeCell ref="A20:A22"/>
    <mergeCell ref="A23:A25"/>
    <mergeCell ref="A26:A28"/>
    <mergeCell ref="A29:A30"/>
    <mergeCell ref="A31:A33"/>
    <mergeCell ref="A34:A36"/>
    <mergeCell ref="A37:A39"/>
    <mergeCell ref="A40:A42"/>
    <mergeCell ref="A43:A45"/>
    <mergeCell ref="A46:A48"/>
    <mergeCell ref="A49:A51"/>
    <mergeCell ref="A52:A54"/>
    <mergeCell ref="A76:A79"/>
    <mergeCell ref="A80:A83"/>
    <mergeCell ref="A84:A87"/>
    <mergeCell ref="A88:A91"/>
    <mergeCell ref="A55:A57"/>
    <mergeCell ref="A58:A60"/>
    <mergeCell ref="A61:A63"/>
    <mergeCell ref="A64:A67"/>
    <mergeCell ref="A68:A71"/>
    <mergeCell ref="A72:A75"/>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zoomScale="90" zoomScaleNormal="90" workbookViewId="0">
      <selection activeCell="G27" sqref="G27"/>
    </sheetView>
  </sheetViews>
  <sheetFormatPr defaultColWidth="11.42578125" defaultRowHeight="12.75" x14ac:dyDescent="0.2"/>
  <cols>
    <col min="1" max="1" width="18.28515625" style="5" customWidth="1"/>
    <col min="2" max="4" width="11.42578125" style="5"/>
    <col min="5" max="5" width="16.28515625" style="5" customWidth="1"/>
    <col min="6" max="16384" width="11.42578125" style="5"/>
  </cols>
  <sheetData>
    <row r="1" spans="1:6" ht="14.65" customHeight="1" x14ac:dyDescent="0.2">
      <c r="A1" s="63" t="s">
        <v>318</v>
      </c>
      <c r="B1" s="63"/>
      <c r="C1" s="63"/>
      <c r="D1" s="63"/>
      <c r="E1" s="63"/>
    </row>
    <row r="2" spans="1:6" ht="14.65" customHeight="1" x14ac:dyDescent="0.2">
      <c r="A2" s="63"/>
      <c r="B2" s="63"/>
      <c r="C2" s="63"/>
      <c r="D2" s="63"/>
      <c r="E2" s="63"/>
    </row>
    <row r="3" spans="1:6" ht="14.65" customHeight="1" x14ac:dyDescent="0.2">
      <c r="A3" s="63"/>
      <c r="B3" s="63"/>
      <c r="C3" s="63"/>
      <c r="D3" s="63"/>
      <c r="E3" s="63"/>
    </row>
    <row r="4" spans="1:6" ht="14.65" customHeight="1" x14ac:dyDescent="0.2">
      <c r="A4" s="63"/>
      <c r="B4" s="63"/>
      <c r="C4" s="63"/>
      <c r="D4" s="63"/>
      <c r="E4" s="63"/>
    </row>
    <row r="5" spans="1:6" ht="14.65" customHeight="1" x14ac:dyDescent="0.2">
      <c r="A5" s="63"/>
      <c r="B5" s="63"/>
      <c r="C5" s="63"/>
      <c r="D5" s="63"/>
      <c r="E5" s="63"/>
    </row>
    <row r="6" spans="1:6" ht="14.65" customHeight="1" x14ac:dyDescent="0.2">
      <c r="A6" s="63"/>
      <c r="B6" s="63"/>
      <c r="C6" s="63"/>
      <c r="D6" s="63"/>
      <c r="E6" s="63"/>
      <c r="F6" s="34"/>
    </row>
    <row r="7" spans="1:6" ht="14.65" customHeight="1" x14ac:dyDescent="0.2">
      <c r="A7" s="63"/>
      <c r="B7" s="63"/>
      <c r="C7" s="63"/>
      <c r="D7" s="63"/>
      <c r="E7" s="63"/>
      <c r="F7" s="34"/>
    </row>
    <row r="8" spans="1:6" ht="14.65" customHeight="1" x14ac:dyDescent="0.2">
      <c r="A8" s="35"/>
      <c r="F8" s="34"/>
    </row>
    <row r="9" spans="1:6" ht="14.65" customHeight="1" x14ac:dyDescent="0.2">
      <c r="A9" s="35"/>
    </row>
    <row r="10" spans="1:6" ht="14.65" customHeight="1" x14ac:dyDescent="0.2">
      <c r="A10" s="35"/>
    </row>
    <row r="11" spans="1:6" ht="14.65" customHeight="1" x14ac:dyDescent="0.2">
      <c r="A11" s="35"/>
    </row>
    <row r="12" spans="1:6" ht="14.65" customHeight="1" x14ac:dyDescent="0.2">
      <c r="A12" s="35"/>
    </row>
    <row r="13" spans="1:6" ht="14.65" customHeight="1" x14ac:dyDescent="0.2">
      <c r="A13" s="35"/>
    </row>
    <row r="14" spans="1:6" ht="14.65" customHeight="1" x14ac:dyDescent="0.2">
      <c r="A14" s="35"/>
    </row>
    <row r="15" spans="1:6" ht="14.65" customHeight="1" x14ac:dyDescent="0.2">
      <c r="A15" s="35"/>
    </row>
    <row r="16" spans="1:6" ht="14.65" customHeight="1" x14ac:dyDescent="0.2">
      <c r="A16" s="35"/>
    </row>
    <row r="17" spans="1:1" ht="14.65" customHeight="1" x14ac:dyDescent="0.2">
      <c r="A17" s="35"/>
    </row>
    <row r="18" spans="1:1" ht="14.65" customHeight="1" x14ac:dyDescent="0.2">
      <c r="A18" s="35"/>
    </row>
    <row r="19" spans="1:1" ht="14.65" customHeight="1" x14ac:dyDescent="0.2">
      <c r="A19" s="35"/>
    </row>
    <row r="20" spans="1:1" ht="14.65" customHeight="1" x14ac:dyDescent="0.2">
      <c r="A20" s="35"/>
    </row>
    <row r="21" spans="1:1" ht="14.65" customHeight="1" x14ac:dyDescent="0.2">
      <c r="A21" s="35"/>
    </row>
    <row r="22" spans="1:1" ht="14.65" customHeight="1" x14ac:dyDescent="0.2">
      <c r="A22" s="35"/>
    </row>
    <row r="23" spans="1:1" ht="14.65" customHeight="1" x14ac:dyDescent="0.2">
      <c r="A23" s="35"/>
    </row>
    <row r="24" spans="1:1" ht="14.65" customHeight="1" x14ac:dyDescent="0.2">
      <c r="A24" s="35"/>
    </row>
    <row r="25" spans="1:1" ht="14.65" customHeight="1" x14ac:dyDescent="0.2">
      <c r="A25" s="35"/>
    </row>
    <row r="26" spans="1:1" ht="14.65" customHeight="1" x14ac:dyDescent="0.2">
      <c r="A26" s="35"/>
    </row>
    <row r="27" spans="1:1" ht="14.65" customHeight="1" x14ac:dyDescent="0.2">
      <c r="A27" s="35"/>
    </row>
    <row r="28" spans="1:1" ht="14.65" customHeight="1" x14ac:dyDescent="0.2">
      <c r="A28" s="35"/>
    </row>
    <row r="29" spans="1:1" ht="14.65" customHeight="1" x14ac:dyDescent="0.2">
      <c r="A29" s="35"/>
    </row>
    <row r="30" spans="1:1" ht="14.65" customHeight="1" x14ac:dyDescent="0.2">
      <c r="A30" s="35"/>
    </row>
    <row r="31" spans="1:1" ht="14.65" customHeight="1" x14ac:dyDescent="0.2">
      <c r="A31" s="35"/>
    </row>
    <row r="32" spans="1:1" ht="14.65" customHeight="1" x14ac:dyDescent="0.2"/>
    <row r="33" spans="1:1" ht="14.65" customHeight="1" x14ac:dyDescent="0.2"/>
    <row r="34" spans="1:1" ht="14.65" customHeight="1" x14ac:dyDescent="0.2"/>
    <row r="35" spans="1:1" ht="14.65" customHeight="1" x14ac:dyDescent="0.2">
      <c r="A35" s="35"/>
    </row>
    <row r="36" spans="1:1" ht="14.65" customHeight="1" x14ac:dyDescent="0.2">
      <c r="A36" s="35"/>
    </row>
    <row r="37" spans="1:1" ht="14.65" customHeight="1" x14ac:dyDescent="0.2">
      <c r="A37" s="35"/>
    </row>
    <row r="38" spans="1:1" ht="14.65" customHeight="1" x14ac:dyDescent="0.2">
      <c r="A38" s="35"/>
    </row>
    <row r="39" spans="1:1" ht="14.65" customHeight="1" x14ac:dyDescent="0.2">
      <c r="A39" s="35"/>
    </row>
    <row r="40" spans="1:1" ht="14.65" customHeight="1" x14ac:dyDescent="0.2">
      <c r="A40" s="35"/>
    </row>
    <row r="41" spans="1:1" ht="14.65" customHeight="1" x14ac:dyDescent="0.2">
      <c r="A41" s="35"/>
    </row>
    <row r="42" spans="1:1" ht="14.65" customHeight="1" x14ac:dyDescent="0.2">
      <c r="A42" s="35"/>
    </row>
    <row r="43" spans="1:1" ht="14.65" customHeight="1" x14ac:dyDescent="0.2"/>
    <row r="44" spans="1:1" ht="14.65" customHeight="1" x14ac:dyDescent="0.2"/>
  </sheetData>
  <sheetProtection selectLockedCells="1" selectUnlockedCells="1"/>
  <mergeCells count="1">
    <mergeCell ref="A1:E7"/>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showGridLines="0" zoomScale="85" zoomScaleNormal="85" workbookViewId="0">
      <selection activeCell="C17" sqref="C17"/>
    </sheetView>
  </sheetViews>
  <sheetFormatPr defaultColWidth="11.5703125" defaultRowHeight="12.75" x14ac:dyDescent="0.2"/>
  <cols>
    <col min="1" max="1" width="26.42578125" customWidth="1"/>
    <col min="2" max="2" width="11.42578125" customWidth="1"/>
    <col min="3" max="3" width="19.7109375" customWidth="1"/>
    <col min="4" max="29" width="11.42578125" customWidth="1"/>
  </cols>
  <sheetData>
    <row r="1" spans="1:13" ht="15.75" x14ac:dyDescent="0.25">
      <c r="A1" s="6" t="s">
        <v>1</v>
      </c>
      <c r="B1" s="6" t="s">
        <v>189</v>
      </c>
      <c r="C1" s="6" t="s">
        <v>319</v>
      </c>
      <c r="D1" s="6" t="s">
        <v>191</v>
      </c>
      <c r="E1" s="6">
        <v>2020</v>
      </c>
      <c r="F1" s="6">
        <v>2025</v>
      </c>
      <c r="G1" s="6">
        <v>2030</v>
      </c>
      <c r="H1" s="6">
        <v>2035</v>
      </c>
      <c r="I1" s="6">
        <v>2040</v>
      </c>
      <c r="J1" s="6">
        <v>2045</v>
      </c>
      <c r="K1" s="6">
        <v>2050</v>
      </c>
      <c r="L1" s="6" t="s">
        <v>193</v>
      </c>
      <c r="M1" s="6" t="s">
        <v>194</v>
      </c>
    </row>
    <row r="2" spans="1:13" x14ac:dyDescent="0.2">
      <c r="A2" s="3" t="s">
        <v>62</v>
      </c>
      <c r="B2" s="3" t="s">
        <v>235</v>
      </c>
      <c r="C2" s="3" t="s">
        <v>320</v>
      </c>
      <c r="D2" s="3" t="s">
        <v>280</v>
      </c>
      <c r="E2" s="3">
        <v>0</v>
      </c>
      <c r="F2" s="3">
        <v>0</v>
      </c>
      <c r="G2" s="3">
        <v>0</v>
      </c>
      <c r="H2" s="3">
        <v>0</v>
      </c>
      <c r="I2" s="3">
        <v>0</v>
      </c>
      <c r="J2" s="3">
        <v>0</v>
      </c>
      <c r="K2" s="3">
        <v>0</v>
      </c>
      <c r="L2" s="3" t="s">
        <v>321</v>
      </c>
      <c r="M2" s="3">
        <v>1</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zoomScale="90" zoomScaleNormal="90" workbookViewId="0">
      <selection activeCell="A2" sqref="A2"/>
    </sheetView>
  </sheetViews>
  <sheetFormatPr defaultColWidth="11.42578125" defaultRowHeight="12.75" x14ac:dyDescent="0.2"/>
  <cols>
    <col min="1" max="1" width="11.42578125" style="5"/>
    <col min="2" max="2" width="138.140625" style="5" customWidth="1"/>
    <col min="3" max="16384" width="11.42578125" style="5"/>
  </cols>
  <sheetData>
    <row r="1" spans="1:2" ht="15" customHeight="1" x14ac:dyDescent="0.25">
      <c r="A1" s="64" t="s">
        <v>190</v>
      </c>
      <c r="B1" s="64"/>
    </row>
    <row r="2" spans="1:2" ht="12.75" customHeight="1" x14ac:dyDescent="0.2">
      <c r="A2" s="3" t="s">
        <v>322</v>
      </c>
      <c r="B2" s="7" t="s">
        <v>323</v>
      </c>
    </row>
    <row r="3" spans="1:2" ht="12.75" customHeight="1" x14ac:dyDescent="0.2">
      <c r="A3" s="3" t="s">
        <v>196</v>
      </c>
      <c r="B3" s="3" t="s">
        <v>324</v>
      </c>
    </row>
    <row r="4" spans="1:2" ht="12.75" customHeight="1" x14ac:dyDescent="0.2">
      <c r="A4" s="3" t="s">
        <v>325</v>
      </c>
      <c r="B4" s="3" t="s">
        <v>326</v>
      </c>
    </row>
    <row r="5" spans="1:2" x14ac:dyDescent="0.2">
      <c r="A5" s="3" t="s">
        <v>207</v>
      </c>
      <c r="B5" s="3" t="s">
        <v>327</v>
      </c>
    </row>
    <row r="6" spans="1:2" x14ac:dyDescent="0.2">
      <c r="A6" s="3" t="s">
        <v>213</v>
      </c>
      <c r="B6" s="3" t="s">
        <v>328</v>
      </c>
    </row>
    <row r="7" spans="1:2" x14ac:dyDescent="0.2">
      <c r="A7" s="3" t="s">
        <v>217</v>
      </c>
      <c r="B7" s="3" t="s">
        <v>329</v>
      </c>
    </row>
    <row r="8" spans="1:2" x14ac:dyDescent="0.2">
      <c r="A8" s="3" t="s">
        <v>224</v>
      </c>
      <c r="B8" s="3" t="s">
        <v>330</v>
      </c>
    </row>
    <row r="9" spans="1:2" x14ac:dyDescent="0.2">
      <c r="A9" s="3" t="s">
        <v>331</v>
      </c>
      <c r="B9" s="3" t="s">
        <v>332</v>
      </c>
    </row>
    <row r="10" spans="1:2" x14ac:dyDescent="0.2">
      <c r="A10" s="3" t="s">
        <v>333</v>
      </c>
      <c r="B10" s="3" t="s">
        <v>334</v>
      </c>
    </row>
    <row r="11" spans="1:2" x14ac:dyDescent="0.2">
      <c r="A11" s="3" t="s">
        <v>335</v>
      </c>
      <c r="B11" s="3" t="s">
        <v>336</v>
      </c>
    </row>
    <row r="12" spans="1:2" x14ac:dyDescent="0.2">
      <c r="A12" s="3" t="s">
        <v>242</v>
      </c>
      <c r="B12" s="3" t="s">
        <v>337</v>
      </c>
    </row>
    <row r="13" spans="1:2" x14ac:dyDescent="0.2">
      <c r="A13" s="3" t="s">
        <v>243</v>
      </c>
      <c r="B13" s="3" t="s">
        <v>338</v>
      </c>
    </row>
    <row r="14" spans="1:2" x14ac:dyDescent="0.2">
      <c r="A14" s="3" t="s">
        <v>258</v>
      </c>
      <c r="B14" s="3" t="s">
        <v>339</v>
      </c>
    </row>
    <row r="15" spans="1:2" x14ac:dyDescent="0.2">
      <c r="A15" s="3" t="s">
        <v>340</v>
      </c>
      <c r="B15" s="3" t="s">
        <v>341</v>
      </c>
    </row>
    <row r="16" spans="1:2" x14ac:dyDescent="0.2">
      <c r="A16" s="3" t="s">
        <v>253</v>
      </c>
      <c r="B16" s="3" t="s">
        <v>342</v>
      </c>
    </row>
    <row r="17" spans="1:2" x14ac:dyDescent="0.2">
      <c r="A17" s="3" t="s">
        <v>254</v>
      </c>
      <c r="B17" s="3" t="s">
        <v>343</v>
      </c>
    </row>
    <row r="18" spans="1:2" x14ac:dyDescent="0.2">
      <c r="A18" s="3" t="s">
        <v>344</v>
      </c>
      <c r="B18" s="3" t="s">
        <v>345</v>
      </c>
    </row>
    <row r="19" spans="1:2" x14ac:dyDescent="0.2">
      <c r="A19" s="3" t="s">
        <v>260</v>
      </c>
      <c r="B19" s="3" t="s">
        <v>346</v>
      </c>
    </row>
    <row r="20" spans="1:2" x14ac:dyDescent="0.2">
      <c r="A20" s="3" t="s">
        <v>261</v>
      </c>
      <c r="B20" s="3" t="s">
        <v>347</v>
      </c>
    </row>
    <row r="21" spans="1:2" x14ac:dyDescent="0.2">
      <c r="A21" s="3" t="s">
        <v>290</v>
      </c>
      <c r="B21" s="3" t="s">
        <v>348</v>
      </c>
    </row>
    <row r="22" spans="1:2" x14ac:dyDescent="0.2">
      <c r="A22" s="3" t="s">
        <v>349</v>
      </c>
      <c r="B22" s="3" t="s">
        <v>350</v>
      </c>
    </row>
    <row r="23" spans="1:2" x14ac:dyDescent="0.2">
      <c r="A23" s="3" t="s">
        <v>274</v>
      </c>
      <c r="B23" s="3" t="s">
        <v>351</v>
      </c>
    </row>
    <row r="24" spans="1:2" x14ac:dyDescent="0.2">
      <c r="A24" s="3" t="s">
        <v>288</v>
      </c>
      <c r="B24" s="3" t="s">
        <v>352</v>
      </c>
    </row>
    <row r="25" spans="1:2" ht="15" x14ac:dyDescent="0.25">
      <c r="A25" s="3" t="s">
        <v>315</v>
      </c>
      <c r="B25" s="3" t="s">
        <v>353</v>
      </c>
    </row>
    <row r="26" spans="1:2" ht="15" x14ac:dyDescent="0.25">
      <c r="A26" s="3" t="s">
        <v>354</v>
      </c>
      <c r="B26" s="3" t="s">
        <v>355</v>
      </c>
    </row>
    <row r="27" spans="1:2" x14ac:dyDescent="0.2">
      <c r="A27" s="3" t="s">
        <v>356</v>
      </c>
      <c r="B27" s="3" t="s">
        <v>357</v>
      </c>
    </row>
    <row r="28" spans="1:2" x14ac:dyDescent="0.2">
      <c r="A28" s="21" t="s">
        <v>304</v>
      </c>
      <c r="B28" s="21" t="s">
        <v>358</v>
      </c>
    </row>
  </sheetData>
  <sheetProtection selectLockedCells="1" selectUnlockedCells="1"/>
  <mergeCells count="1">
    <mergeCell ref="A1:B1"/>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showGridLines="0" zoomScale="90" zoomScaleNormal="90" workbookViewId="0">
      <selection activeCell="F53" sqref="F53"/>
    </sheetView>
  </sheetViews>
  <sheetFormatPr defaultColWidth="11.42578125" defaultRowHeight="12.75" x14ac:dyDescent="0.2"/>
  <cols>
    <col min="1" max="1" width="12.7109375" style="5" customWidth="1"/>
    <col min="2" max="2" width="30.42578125" style="5" customWidth="1"/>
    <col min="3" max="16384" width="11.42578125" style="5"/>
  </cols>
  <sheetData>
    <row r="1" spans="1:11" ht="14.65" customHeight="1" x14ac:dyDescent="0.25">
      <c r="A1" s="6" t="s">
        <v>189</v>
      </c>
      <c r="B1" s="6" t="s">
        <v>359</v>
      </c>
      <c r="C1" s="6">
        <v>2018</v>
      </c>
      <c r="D1" s="6" t="s">
        <v>360</v>
      </c>
      <c r="E1" s="6" t="s">
        <v>361</v>
      </c>
      <c r="F1" s="6" t="s">
        <v>362</v>
      </c>
      <c r="G1" s="6" t="s">
        <v>363</v>
      </c>
      <c r="H1" s="6" t="s">
        <v>364</v>
      </c>
      <c r="I1" s="6" t="s">
        <v>365</v>
      </c>
      <c r="J1" s="6" t="s">
        <v>366</v>
      </c>
      <c r="K1" s="6" t="s">
        <v>367</v>
      </c>
    </row>
    <row r="2" spans="1:11" ht="26.45" customHeight="1" x14ac:dyDescent="0.2">
      <c r="A2" s="66" t="s">
        <v>200</v>
      </c>
      <c r="B2" s="36" t="s">
        <v>368</v>
      </c>
      <c r="C2" s="11">
        <v>40249</v>
      </c>
      <c r="D2" s="37">
        <v>39705</v>
      </c>
      <c r="E2" s="37">
        <v>44051</v>
      </c>
      <c r="F2" s="37">
        <v>47328</v>
      </c>
      <c r="G2" s="37">
        <v>50657</v>
      </c>
      <c r="H2" s="37">
        <v>53245</v>
      </c>
      <c r="I2" s="37">
        <v>55393</v>
      </c>
      <c r="J2" s="37">
        <v>57392</v>
      </c>
      <c r="K2" s="3" t="s">
        <v>242</v>
      </c>
    </row>
    <row r="3" spans="1:11" ht="14.65" customHeight="1" x14ac:dyDescent="0.2">
      <c r="A3" s="66"/>
      <c r="B3" s="36" t="s">
        <v>369</v>
      </c>
      <c r="C3" s="11">
        <v>959.5</v>
      </c>
      <c r="D3" s="37">
        <v>978.4</v>
      </c>
      <c r="E3" s="37">
        <v>1013.3</v>
      </c>
      <c r="F3" s="37">
        <v>1037.5999999999999</v>
      </c>
      <c r="G3" s="37">
        <v>1056</v>
      </c>
      <c r="H3" s="37">
        <v>1066</v>
      </c>
      <c r="I3" s="37">
        <v>1070.0999999999999</v>
      </c>
      <c r="J3" s="37">
        <v>1073.2</v>
      </c>
      <c r="K3" s="3" t="s">
        <v>242</v>
      </c>
    </row>
    <row r="4" spans="1:11" ht="26.45" customHeight="1" x14ac:dyDescent="0.2">
      <c r="A4" s="66"/>
      <c r="B4" s="36" t="s">
        <v>370</v>
      </c>
      <c r="C4" s="11">
        <v>1.1000000000000001</v>
      </c>
      <c r="D4" s="37">
        <v>1.1299999999999999</v>
      </c>
      <c r="E4" s="37">
        <v>1.25</v>
      </c>
      <c r="F4" s="37">
        <v>1.37</v>
      </c>
      <c r="G4" s="37">
        <v>1.51</v>
      </c>
      <c r="H4" s="37">
        <v>1.67</v>
      </c>
      <c r="I4" s="37">
        <v>1.84</v>
      </c>
      <c r="J4" s="37">
        <v>2.0099999999999998</v>
      </c>
      <c r="K4" s="3" t="s">
        <v>242</v>
      </c>
    </row>
    <row r="5" spans="1:11" ht="14.65" customHeight="1" x14ac:dyDescent="0.2">
      <c r="A5" s="66"/>
      <c r="B5" s="36" t="s">
        <v>371</v>
      </c>
      <c r="C5" s="11">
        <v>1.35</v>
      </c>
      <c r="D5" s="37">
        <v>1.38</v>
      </c>
      <c r="E5" s="37">
        <v>1.52</v>
      </c>
      <c r="F5" s="37">
        <v>1.68</v>
      </c>
      <c r="G5" s="37">
        <v>1.86</v>
      </c>
      <c r="H5" s="37">
        <v>2.0499999999999998</v>
      </c>
      <c r="I5" s="37">
        <v>2.2599999999999998</v>
      </c>
      <c r="J5" s="37">
        <v>2.4900000000000002</v>
      </c>
      <c r="K5" s="3" t="s">
        <v>242</v>
      </c>
    </row>
    <row r="6" spans="1:11" ht="14.65" customHeight="1" x14ac:dyDescent="0.2">
      <c r="A6" s="66"/>
      <c r="B6" s="36" t="s">
        <v>372</v>
      </c>
      <c r="C6" s="37">
        <v>1</v>
      </c>
      <c r="D6" s="38">
        <f t="shared" ref="D6:J6" si="0">(D3-$C3)/$C3+1</f>
        <v>1.0196977592496093</v>
      </c>
      <c r="E6" s="38">
        <f t="shared" si="0"/>
        <v>1.0560708702449191</v>
      </c>
      <c r="F6" s="38">
        <f t="shared" si="0"/>
        <v>1.0813965607087024</v>
      </c>
      <c r="G6" s="38">
        <f t="shared" si="0"/>
        <v>1.1005732152162584</v>
      </c>
      <c r="H6" s="38">
        <f t="shared" si="0"/>
        <v>1.1109953100573216</v>
      </c>
      <c r="I6" s="38">
        <f t="shared" si="0"/>
        <v>1.1152683689421572</v>
      </c>
      <c r="J6" s="38">
        <f t="shared" si="0"/>
        <v>1.118499218342887</v>
      </c>
      <c r="K6" s="3" t="s">
        <v>242</v>
      </c>
    </row>
    <row r="7" spans="1:11" ht="26.45" customHeight="1" x14ac:dyDescent="0.2">
      <c r="A7" s="66" t="s">
        <v>195</v>
      </c>
      <c r="B7" s="36" t="s">
        <v>368</v>
      </c>
      <c r="C7" s="11">
        <v>33195</v>
      </c>
      <c r="D7" s="37">
        <v>32253</v>
      </c>
      <c r="E7" s="37">
        <v>34800</v>
      </c>
      <c r="F7" s="37">
        <v>37232</v>
      </c>
      <c r="G7" s="37">
        <v>38921</v>
      </c>
      <c r="H7" s="37">
        <v>40103</v>
      </c>
      <c r="I7" s="37">
        <v>41084</v>
      </c>
      <c r="J7" s="37">
        <v>41819</v>
      </c>
      <c r="K7" s="3" t="s">
        <v>242</v>
      </c>
    </row>
    <row r="8" spans="1:11" ht="14.65" customHeight="1" x14ac:dyDescent="0.2">
      <c r="A8" s="66"/>
      <c r="B8" s="36" t="s">
        <v>369</v>
      </c>
      <c r="C8" s="11">
        <v>770.9</v>
      </c>
      <c r="D8" s="37">
        <v>781.3</v>
      </c>
      <c r="E8" s="37">
        <v>805.7</v>
      </c>
      <c r="F8" s="37">
        <v>831</v>
      </c>
      <c r="G8" s="37">
        <v>847.5</v>
      </c>
      <c r="H8" s="37">
        <v>856.4</v>
      </c>
      <c r="I8" s="37">
        <v>860.4</v>
      </c>
      <c r="J8" s="37">
        <v>861</v>
      </c>
      <c r="K8" s="3" t="s">
        <v>242</v>
      </c>
    </row>
    <row r="9" spans="1:11" ht="26.45" customHeight="1" x14ac:dyDescent="0.2">
      <c r="A9" s="66"/>
      <c r="B9" s="36" t="s">
        <v>370</v>
      </c>
      <c r="C9" s="11">
        <v>1.1100000000000001</v>
      </c>
      <c r="D9" s="37">
        <v>1.1200000000000001</v>
      </c>
      <c r="E9" s="37">
        <v>1.29</v>
      </c>
      <c r="F9" s="37">
        <v>1.45</v>
      </c>
      <c r="G9" s="37">
        <v>1.62</v>
      </c>
      <c r="H9" s="37">
        <v>1.81</v>
      </c>
      <c r="I9" s="37">
        <v>2.02</v>
      </c>
      <c r="J9" s="37">
        <v>2.2599999999999998</v>
      </c>
      <c r="K9" s="3" t="s">
        <v>242</v>
      </c>
    </row>
    <row r="10" spans="1:11" ht="14.65" customHeight="1" x14ac:dyDescent="0.2">
      <c r="A10" s="66"/>
      <c r="B10" s="36" t="s">
        <v>371</v>
      </c>
      <c r="C10" s="11">
        <v>1.34</v>
      </c>
      <c r="D10" s="37">
        <v>1.37</v>
      </c>
      <c r="E10" s="37">
        <v>1.49</v>
      </c>
      <c r="F10" s="37">
        <v>1.67</v>
      </c>
      <c r="G10" s="37">
        <v>1.86</v>
      </c>
      <c r="H10" s="37">
        <v>2.06</v>
      </c>
      <c r="I10" s="37">
        <v>2.2999999999999998</v>
      </c>
      <c r="J10" s="37">
        <v>2.5499999999999998</v>
      </c>
      <c r="K10" s="3" t="s">
        <v>242</v>
      </c>
    </row>
    <row r="11" spans="1:11" ht="14.65" customHeight="1" x14ac:dyDescent="0.2">
      <c r="A11" s="66"/>
      <c r="B11" s="36" t="s">
        <v>372</v>
      </c>
      <c r="C11" s="37">
        <v>1</v>
      </c>
      <c r="D11" s="38">
        <f t="shared" ref="D11:J11" si="1">(D8-$C8)/$C8+1</f>
        <v>1.0134907251264755</v>
      </c>
      <c r="E11" s="38">
        <f t="shared" si="1"/>
        <v>1.0451420417693607</v>
      </c>
      <c r="F11" s="38">
        <f t="shared" si="1"/>
        <v>1.077960825009729</v>
      </c>
      <c r="G11" s="38">
        <f t="shared" si="1"/>
        <v>1.0993643792969257</v>
      </c>
      <c r="H11" s="38">
        <f t="shared" si="1"/>
        <v>1.1109093267609289</v>
      </c>
      <c r="I11" s="38">
        <f t="shared" si="1"/>
        <v>1.1160980671941887</v>
      </c>
      <c r="J11" s="38">
        <f t="shared" si="1"/>
        <v>1.1168763782591775</v>
      </c>
      <c r="K11" s="3" t="s">
        <v>242</v>
      </c>
    </row>
    <row r="12" spans="1:11" ht="26.45" customHeight="1" x14ac:dyDescent="0.2">
      <c r="A12" s="66" t="s">
        <v>201</v>
      </c>
      <c r="B12" s="36" t="s">
        <v>368</v>
      </c>
      <c r="C12" s="11">
        <v>6314</v>
      </c>
      <c r="D12" s="37">
        <v>6344</v>
      </c>
      <c r="E12" s="37">
        <v>7292</v>
      </c>
      <c r="F12" s="37">
        <v>8037</v>
      </c>
      <c r="G12" s="37">
        <v>8961</v>
      </c>
      <c r="H12" s="37">
        <v>9689</v>
      </c>
      <c r="I12" s="37">
        <v>10389</v>
      </c>
      <c r="J12" s="37">
        <v>11152</v>
      </c>
      <c r="K12" s="3" t="s">
        <v>242</v>
      </c>
    </row>
    <row r="13" spans="1:11" ht="14.65" customHeight="1" x14ac:dyDescent="0.2">
      <c r="A13" s="66"/>
      <c r="B13" s="36" t="s">
        <v>369</v>
      </c>
      <c r="C13" s="11">
        <v>153.6</v>
      </c>
      <c r="D13" s="37">
        <v>159.19999999999999</v>
      </c>
      <c r="E13" s="37">
        <v>171.6</v>
      </c>
      <c r="F13" s="37">
        <v>184.1</v>
      </c>
      <c r="G13" s="37">
        <v>196.4</v>
      </c>
      <c r="H13" s="37">
        <v>206.3</v>
      </c>
      <c r="I13" s="37">
        <v>214.8</v>
      </c>
      <c r="J13" s="37">
        <v>224</v>
      </c>
      <c r="K13" s="3" t="s">
        <v>242</v>
      </c>
    </row>
    <row r="14" spans="1:11" ht="26.45" customHeight="1" x14ac:dyDescent="0.2">
      <c r="A14" s="66"/>
      <c r="B14" s="36" t="s">
        <v>370</v>
      </c>
      <c r="C14" s="11">
        <v>1.1100000000000001</v>
      </c>
      <c r="D14" s="37">
        <v>1.1200000000000001</v>
      </c>
      <c r="E14" s="37">
        <v>1.19</v>
      </c>
      <c r="F14" s="37">
        <v>1.28</v>
      </c>
      <c r="G14" s="37">
        <v>1.41</v>
      </c>
      <c r="H14" s="37">
        <v>1.55</v>
      </c>
      <c r="I14" s="37">
        <v>1.72</v>
      </c>
      <c r="J14" s="37">
        <v>1.88</v>
      </c>
      <c r="K14" s="3" t="s">
        <v>242</v>
      </c>
    </row>
    <row r="15" spans="1:11" ht="14.65" customHeight="1" x14ac:dyDescent="0.2">
      <c r="A15" s="66"/>
      <c r="B15" s="36" t="s">
        <v>371</v>
      </c>
      <c r="C15" s="11">
        <v>1.36</v>
      </c>
      <c r="D15" s="37">
        <v>1.38</v>
      </c>
      <c r="E15" s="37">
        <v>1.51</v>
      </c>
      <c r="F15" s="37">
        <v>1.65</v>
      </c>
      <c r="G15" s="37">
        <v>1.82</v>
      </c>
      <c r="H15" s="37">
        <v>2.02</v>
      </c>
      <c r="I15" s="37">
        <v>2.2400000000000002</v>
      </c>
      <c r="J15" s="37">
        <v>2.48</v>
      </c>
      <c r="K15" s="3" t="s">
        <v>242</v>
      </c>
    </row>
    <row r="16" spans="1:11" ht="14.65" customHeight="1" x14ac:dyDescent="0.2">
      <c r="A16" s="66"/>
      <c r="B16" s="36" t="s">
        <v>372</v>
      </c>
      <c r="C16" s="37">
        <v>1</v>
      </c>
      <c r="D16" s="38">
        <f t="shared" ref="D16:J16" si="2">(D13-$C13)/$C13+1</f>
        <v>1.0364583333333333</v>
      </c>
      <c r="E16" s="38">
        <f t="shared" si="2"/>
        <v>1.1171875</v>
      </c>
      <c r="F16" s="38">
        <f t="shared" si="2"/>
        <v>1.1985677083333333</v>
      </c>
      <c r="G16" s="38">
        <f t="shared" si="2"/>
        <v>1.2786458333333335</v>
      </c>
      <c r="H16" s="38">
        <f t="shared" si="2"/>
        <v>1.3430989583333335</v>
      </c>
      <c r="I16" s="38">
        <f t="shared" si="2"/>
        <v>1.3984375</v>
      </c>
      <c r="J16" s="38">
        <f t="shared" si="2"/>
        <v>1.4583333333333335</v>
      </c>
      <c r="K16" s="3" t="s">
        <v>242</v>
      </c>
    </row>
    <row r="17" spans="1:12" ht="26.45" customHeight="1" x14ac:dyDescent="0.2">
      <c r="A17" s="66" t="s">
        <v>307</v>
      </c>
      <c r="B17" s="36" t="s">
        <v>368</v>
      </c>
      <c r="C17" s="11">
        <v>32406</v>
      </c>
      <c r="D17" s="37">
        <v>30590</v>
      </c>
      <c r="E17" s="37">
        <v>32987</v>
      </c>
      <c r="F17" s="37">
        <v>30017</v>
      </c>
      <c r="G17" s="37">
        <v>30809</v>
      </c>
      <c r="H17" s="37">
        <v>30251</v>
      </c>
      <c r="I17" s="37">
        <v>28532</v>
      </c>
      <c r="J17" s="37">
        <v>27790</v>
      </c>
      <c r="K17" s="3" t="s">
        <v>242</v>
      </c>
    </row>
    <row r="18" spans="1:12" ht="14.65" customHeight="1" x14ac:dyDescent="0.2">
      <c r="A18" s="66"/>
      <c r="B18" s="36" t="s">
        <v>369</v>
      </c>
      <c r="C18" s="11">
        <v>525.6</v>
      </c>
      <c r="D18" s="37">
        <v>520.29999999999995</v>
      </c>
      <c r="E18" s="37">
        <v>512.5</v>
      </c>
      <c r="F18" s="37">
        <v>506</v>
      </c>
      <c r="G18" s="37">
        <v>501.7</v>
      </c>
      <c r="H18" s="37">
        <v>498.1</v>
      </c>
      <c r="I18" s="37">
        <v>487</v>
      </c>
      <c r="J18" s="37">
        <v>480.5</v>
      </c>
      <c r="K18" s="3" t="s">
        <v>242</v>
      </c>
    </row>
    <row r="19" spans="1:12" ht="26.45" customHeight="1" x14ac:dyDescent="0.2">
      <c r="A19" s="66"/>
      <c r="B19" s="36" t="s">
        <v>370</v>
      </c>
      <c r="C19" s="11">
        <v>1.03</v>
      </c>
      <c r="D19" s="37">
        <v>0.97</v>
      </c>
      <c r="E19" s="37">
        <v>1.1399999999999999</v>
      </c>
      <c r="F19" s="37">
        <v>1.35</v>
      </c>
      <c r="G19" s="37">
        <v>1.58</v>
      </c>
      <c r="H19" s="37">
        <v>1.85</v>
      </c>
      <c r="I19" s="37">
        <v>2.21</v>
      </c>
      <c r="J19" s="37">
        <v>2.64</v>
      </c>
      <c r="K19" s="3" t="s">
        <v>242</v>
      </c>
    </row>
    <row r="20" spans="1:12" ht="14.65" customHeight="1" x14ac:dyDescent="0.2">
      <c r="A20" s="66"/>
      <c r="B20" s="36" t="s">
        <v>371</v>
      </c>
      <c r="C20" s="11">
        <v>1.38</v>
      </c>
      <c r="D20" s="37">
        <v>1.4</v>
      </c>
      <c r="E20" s="37">
        <v>1.53</v>
      </c>
      <c r="F20" s="37">
        <v>1.7</v>
      </c>
      <c r="G20" s="37">
        <v>1.89</v>
      </c>
      <c r="H20" s="37">
        <v>2.1</v>
      </c>
      <c r="I20" s="37">
        <v>2.3199999999999998</v>
      </c>
      <c r="J20" s="37">
        <v>2.5499999999999998</v>
      </c>
      <c r="K20" s="3" t="s">
        <v>242</v>
      </c>
    </row>
    <row r="21" spans="1:12" ht="14.65" customHeight="1" x14ac:dyDescent="0.2">
      <c r="A21" s="66"/>
      <c r="B21" s="36" t="s">
        <v>372</v>
      </c>
      <c r="C21" s="38">
        <f t="shared" ref="C21:J21" si="3">(C18-$C18)/$C18+1</f>
        <v>1</v>
      </c>
      <c r="D21" s="38">
        <f t="shared" si="3"/>
        <v>0.98991628614916272</v>
      </c>
      <c r="E21" s="38">
        <f t="shared" si="3"/>
        <v>0.97507610350076102</v>
      </c>
      <c r="F21" s="38">
        <f t="shared" si="3"/>
        <v>0.96270928462709282</v>
      </c>
      <c r="G21" s="38">
        <f t="shared" si="3"/>
        <v>0.95452815829528148</v>
      </c>
      <c r="H21" s="38">
        <f t="shared" si="3"/>
        <v>0.94767884322678841</v>
      </c>
      <c r="I21" s="38">
        <f t="shared" si="3"/>
        <v>0.92656012176560121</v>
      </c>
      <c r="J21" s="38">
        <f t="shared" si="3"/>
        <v>0.91419330289193301</v>
      </c>
      <c r="K21" s="3" t="s">
        <v>242</v>
      </c>
    </row>
    <row r="22" spans="1:12" ht="14.65" customHeight="1" x14ac:dyDescent="0.2">
      <c r="A22" s="25" t="s">
        <v>235</v>
      </c>
      <c r="B22" s="3" t="s">
        <v>373</v>
      </c>
      <c r="C22" s="3"/>
      <c r="D22" s="11">
        <v>1.38</v>
      </c>
      <c r="E22" s="11">
        <v>1.29</v>
      </c>
      <c r="F22" s="11">
        <v>1.27</v>
      </c>
      <c r="G22" s="11">
        <v>1.24</v>
      </c>
      <c r="H22" s="11">
        <v>1.23</v>
      </c>
      <c r="I22" s="11">
        <v>1.22</v>
      </c>
      <c r="J22" s="11">
        <v>1.2</v>
      </c>
      <c r="K22" s="3" t="s">
        <v>242</v>
      </c>
    </row>
    <row r="23" spans="1:12" ht="14.65" customHeight="1" x14ac:dyDescent="0.2">
      <c r="A23" s="66" t="s">
        <v>202</v>
      </c>
      <c r="B23" s="3" t="s">
        <v>374</v>
      </c>
      <c r="C23" s="11"/>
      <c r="D23" s="11">
        <v>250.07</v>
      </c>
      <c r="E23" s="11">
        <v>287.26</v>
      </c>
      <c r="F23" s="11">
        <v>177.47</v>
      </c>
      <c r="G23" s="11">
        <v>165.52</v>
      </c>
      <c r="H23" s="11">
        <v>128.44</v>
      </c>
      <c r="I23" s="11">
        <v>62.88</v>
      </c>
      <c r="J23" s="11">
        <v>23.14</v>
      </c>
      <c r="K23" s="3" t="s">
        <v>242</v>
      </c>
    </row>
    <row r="24" spans="1:12" ht="14.65" customHeight="1" x14ac:dyDescent="0.2">
      <c r="A24" s="66"/>
      <c r="B24" s="3" t="s">
        <v>375</v>
      </c>
      <c r="C24" s="11"/>
      <c r="D24" s="11">
        <f t="shared" ref="D24:J24" si="4">D23*2.182</f>
        <v>545.65273999999999</v>
      </c>
      <c r="E24" s="11">
        <f t="shared" si="4"/>
        <v>626.80131999999992</v>
      </c>
      <c r="F24" s="11">
        <f t="shared" si="4"/>
        <v>387.23953999999998</v>
      </c>
      <c r="G24" s="11">
        <f t="shared" si="4"/>
        <v>361.16464000000002</v>
      </c>
      <c r="H24" s="11">
        <f t="shared" si="4"/>
        <v>280.25608</v>
      </c>
      <c r="I24" s="11">
        <f t="shared" si="4"/>
        <v>137.20416</v>
      </c>
      <c r="J24" s="11">
        <f t="shared" si="4"/>
        <v>50.491480000000003</v>
      </c>
      <c r="K24" s="3" t="s">
        <v>242</v>
      </c>
    </row>
    <row r="25" spans="1:12" ht="14.65" customHeight="1" x14ac:dyDescent="0.2">
      <c r="A25" s="66"/>
      <c r="B25" s="3" t="s">
        <v>376</v>
      </c>
      <c r="C25" s="11"/>
      <c r="D25" s="11">
        <f t="shared" ref="D25:J25" si="5">D23/$D23</f>
        <v>1</v>
      </c>
      <c r="E25" s="11">
        <f t="shared" si="5"/>
        <v>1.1487183588595193</v>
      </c>
      <c r="F25" s="11">
        <f t="shared" si="5"/>
        <v>0.70968128923901308</v>
      </c>
      <c r="G25" s="11">
        <f t="shared" si="5"/>
        <v>0.66189466949254216</v>
      </c>
      <c r="H25" s="11">
        <f t="shared" si="5"/>
        <v>0.51361618746750914</v>
      </c>
      <c r="I25" s="11">
        <f t="shared" si="5"/>
        <v>0.2514495941136482</v>
      </c>
      <c r="J25" s="11">
        <f t="shared" si="5"/>
        <v>9.2534090454672702E-2</v>
      </c>
      <c r="K25" s="3" t="s">
        <v>242</v>
      </c>
    </row>
    <row r="26" spans="1:12" ht="14.65" customHeight="1" x14ac:dyDescent="0.2">
      <c r="A26" s="66" t="s">
        <v>377</v>
      </c>
      <c r="B26" s="3" t="s">
        <v>378</v>
      </c>
      <c r="C26" s="11"/>
      <c r="D26" s="11">
        <v>11402.06</v>
      </c>
      <c r="E26" s="11">
        <v>12272.41</v>
      </c>
      <c r="F26" s="11">
        <v>12472.43</v>
      </c>
      <c r="G26" s="11">
        <v>12759.39</v>
      </c>
      <c r="H26" s="11">
        <v>12958</v>
      </c>
      <c r="I26" s="11">
        <v>13193.77</v>
      </c>
      <c r="J26" s="11">
        <v>13359.06</v>
      </c>
      <c r="K26" s="3" t="s">
        <v>242</v>
      </c>
    </row>
    <row r="27" spans="1:12" ht="14.65" customHeight="1" x14ac:dyDescent="0.2">
      <c r="A27" s="66"/>
      <c r="B27" s="3" t="s">
        <v>379</v>
      </c>
      <c r="C27" s="11"/>
      <c r="D27" s="11">
        <f t="shared" ref="D27:J27" si="6">D26/$D26</f>
        <v>1</v>
      </c>
      <c r="E27" s="11">
        <f t="shared" si="6"/>
        <v>1.0763326977756651</v>
      </c>
      <c r="F27" s="11">
        <f t="shared" si="6"/>
        <v>1.0938751418603305</v>
      </c>
      <c r="G27" s="11">
        <f t="shared" si="6"/>
        <v>1.119042523894805</v>
      </c>
      <c r="H27" s="11">
        <f t="shared" si="6"/>
        <v>1.1364613061148601</v>
      </c>
      <c r="I27" s="11">
        <f t="shared" si="6"/>
        <v>1.1571391485398252</v>
      </c>
      <c r="J27" s="11">
        <f t="shared" si="6"/>
        <v>1.1716356518032707</v>
      </c>
      <c r="K27" s="3" t="s">
        <v>242</v>
      </c>
    </row>
    <row r="31" spans="1:12" ht="14.65" customHeight="1" x14ac:dyDescent="0.25">
      <c r="B31" s="6" t="s">
        <v>380</v>
      </c>
      <c r="C31" s="3">
        <v>1.02</v>
      </c>
      <c r="F31" s="39"/>
      <c r="G31" s="40" t="s">
        <v>381</v>
      </c>
      <c r="H31" s="40" t="s">
        <v>382</v>
      </c>
      <c r="J31" s="39"/>
      <c r="K31" s="40" t="s">
        <v>383</v>
      </c>
      <c r="L31" s="40" t="s">
        <v>285</v>
      </c>
    </row>
    <row r="32" spans="1:12" ht="14.65" customHeight="1" x14ac:dyDescent="0.2">
      <c r="F32" s="40" t="s">
        <v>381</v>
      </c>
      <c r="G32" s="3">
        <v>1</v>
      </c>
      <c r="H32" s="3">
        <f>1/G33</f>
        <v>0.62137273664980675</v>
      </c>
      <c r="J32" s="40" t="s">
        <v>285</v>
      </c>
      <c r="K32" s="3">
        <v>1</v>
      </c>
      <c r="L32" s="20">
        <v>947800</v>
      </c>
    </row>
    <row r="33" spans="2:12" ht="14.65" customHeight="1" x14ac:dyDescent="0.2">
      <c r="F33" s="40" t="s">
        <v>382</v>
      </c>
      <c r="G33" s="3">
        <v>1.60934</v>
      </c>
      <c r="H33" s="3">
        <v>1</v>
      </c>
      <c r="J33" s="40" t="s">
        <v>383</v>
      </c>
      <c r="K33" s="3">
        <f>1/L32</f>
        <v>1.0550749103186325E-6</v>
      </c>
      <c r="L33" s="3">
        <v>1</v>
      </c>
    </row>
    <row r="34" spans="2:12" ht="14.65" customHeight="1" x14ac:dyDescent="0.2">
      <c r="J34" s="41"/>
      <c r="K34" s="39"/>
      <c r="L34" s="39"/>
    </row>
    <row r="35" spans="2:12" ht="14.65" customHeight="1" x14ac:dyDescent="0.25">
      <c r="D35" s="64" t="s">
        <v>384</v>
      </c>
      <c r="E35" s="64"/>
      <c r="F35" s="64"/>
      <c r="G35" s="64"/>
      <c r="H35" s="64"/>
      <c r="J35" s="39"/>
      <c r="K35" s="9"/>
    </row>
    <row r="36" spans="2:12" ht="14.65" customHeight="1" x14ac:dyDescent="0.25">
      <c r="D36" s="6" t="s">
        <v>200</v>
      </c>
      <c r="E36" s="6" t="s">
        <v>195</v>
      </c>
      <c r="F36" s="6" t="s">
        <v>201</v>
      </c>
      <c r="G36" s="6" t="s">
        <v>202</v>
      </c>
      <c r="H36" s="6" t="s">
        <v>367</v>
      </c>
      <c r="J36" s="39"/>
    </row>
    <row r="37" spans="2:12" ht="14.65" customHeight="1" x14ac:dyDescent="0.2">
      <c r="D37" s="3">
        <v>0.90403659896645205</v>
      </c>
      <c r="E37" s="3">
        <v>0.87926948492216805</v>
      </c>
      <c r="F37" s="3">
        <v>0.88430727975879497</v>
      </c>
      <c r="G37" s="10">
        <v>0.87719480587063303</v>
      </c>
      <c r="H37" s="3" t="s">
        <v>385</v>
      </c>
      <c r="J37" s="39"/>
    </row>
    <row r="38" spans="2:12" ht="14.65" customHeight="1" x14ac:dyDescent="0.2">
      <c r="J38" s="39"/>
    </row>
    <row r="39" spans="2:12" ht="14.65" customHeight="1" x14ac:dyDescent="0.25">
      <c r="B39" s="6" t="s">
        <v>386</v>
      </c>
      <c r="C39" s="6"/>
      <c r="D39" s="6" t="s">
        <v>387</v>
      </c>
      <c r="E39" s="6" t="s">
        <v>388</v>
      </c>
    </row>
    <row r="40" spans="2:12" ht="14.65" customHeight="1" x14ac:dyDescent="0.2">
      <c r="B40" s="3" t="s">
        <v>389</v>
      </c>
      <c r="C40" s="3"/>
      <c r="D40" s="3">
        <v>33.5</v>
      </c>
      <c r="E40" s="3">
        <f t="shared" ref="E40:E45" si="7">D40*3.78541</f>
        <v>126.81123500000001</v>
      </c>
      <c r="F40" s="9"/>
      <c r="G40" s="9"/>
      <c r="H40" s="9"/>
    </row>
    <row r="41" spans="2:12" ht="14.65" customHeight="1" x14ac:dyDescent="0.2">
      <c r="B41" s="3" t="s">
        <v>390</v>
      </c>
      <c r="C41" s="3"/>
      <c r="D41" s="3">
        <v>38.4</v>
      </c>
      <c r="E41" s="3">
        <f t="shared" si="7"/>
        <v>145.35974400000001</v>
      </c>
    </row>
    <row r="42" spans="2:12" ht="14.65" customHeight="1" x14ac:dyDescent="0.2">
      <c r="B42" s="3" t="s">
        <v>391</v>
      </c>
      <c r="C42" s="3"/>
      <c r="D42" s="10">
        <v>32.049999999999997</v>
      </c>
      <c r="E42" s="3">
        <f t="shared" si="7"/>
        <v>121.3223905</v>
      </c>
    </row>
    <row r="43" spans="2:12" ht="14.65" customHeight="1" x14ac:dyDescent="0.2">
      <c r="B43" s="3" t="s">
        <v>392</v>
      </c>
      <c r="C43" s="3"/>
      <c r="D43" s="3">
        <v>27.1</v>
      </c>
      <c r="E43" s="3">
        <f t="shared" si="7"/>
        <v>102.58461100000001</v>
      </c>
    </row>
    <row r="44" spans="2:12" ht="14.65" customHeight="1" x14ac:dyDescent="0.2">
      <c r="B44" s="3" t="s">
        <v>393</v>
      </c>
      <c r="C44" s="3"/>
      <c r="D44" s="3">
        <v>25</v>
      </c>
      <c r="E44" s="3">
        <f t="shared" si="7"/>
        <v>94.635249999999999</v>
      </c>
    </row>
    <row r="45" spans="2:12" ht="14.65" customHeight="1" x14ac:dyDescent="0.2">
      <c r="B45" s="3" t="s">
        <v>394</v>
      </c>
      <c r="C45" s="3"/>
      <c r="D45" s="3">
        <v>25</v>
      </c>
      <c r="E45" s="3">
        <f t="shared" si="7"/>
        <v>94.635249999999999</v>
      </c>
    </row>
    <row r="47" spans="2:12" ht="14.65" customHeight="1" x14ac:dyDescent="0.25">
      <c r="B47" s="6" t="s">
        <v>386</v>
      </c>
      <c r="C47" s="6"/>
      <c r="D47" s="6" t="s">
        <v>395</v>
      </c>
      <c r="E47" s="6" t="s">
        <v>388</v>
      </c>
      <c r="F47" s="9"/>
      <c r="G47" s="9"/>
      <c r="H47" s="9"/>
    </row>
    <row r="48" spans="2:12" ht="14.65" customHeight="1" x14ac:dyDescent="0.2">
      <c r="B48" s="3" t="s">
        <v>389</v>
      </c>
      <c r="C48" s="3"/>
      <c r="D48" s="3">
        <v>33.5</v>
      </c>
      <c r="E48" s="3">
        <f t="shared" ref="E48:E53" si="8">D48*3.78541</f>
        <v>126.81123500000001</v>
      </c>
    </row>
    <row r="49" spans="1:12" ht="14.65" customHeight="1" x14ac:dyDescent="0.2">
      <c r="B49" s="3" t="s">
        <v>390</v>
      </c>
      <c r="C49" s="3"/>
      <c r="D49" s="3">
        <v>38.4</v>
      </c>
      <c r="E49" s="3">
        <f t="shared" si="8"/>
        <v>145.35974400000001</v>
      </c>
    </row>
    <row r="50" spans="1:12" ht="14.65" customHeight="1" x14ac:dyDescent="0.2">
      <c r="B50" s="3" t="s">
        <v>391</v>
      </c>
      <c r="C50" s="3"/>
      <c r="D50" s="10">
        <v>32.049999999999997</v>
      </c>
      <c r="E50" s="3">
        <f t="shared" si="8"/>
        <v>121.3223905</v>
      </c>
    </row>
    <row r="51" spans="1:12" ht="14.65" customHeight="1" x14ac:dyDescent="0.2">
      <c r="B51" s="3" t="s">
        <v>392</v>
      </c>
      <c r="C51" s="3"/>
      <c r="D51" s="3">
        <v>27.1</v>
      </c>
      <c r="E51" s="3">
        <f t="shared" si="8"/>
        <v>102.58461100000001</v>
      </c>
    </row>
    <row r="52" spans="1:12" ht="14.65" customHeight="1" x14ac:dyDescent="0.2">
      <c r="B52" s="3" t="s">
        <v>393</v>
      </c>
      <c r="C52" s="3"/>
      <c r="D52" s="3">
        <v>25</v>
      </c>
      <c r="E52" s="3">
        <f t="shared" si="8"/>
        <v>94.635249999999999</v>
      </c>
    </row>
    <row r="53" spans="1:12" ht="14.65" customHeight="1" x14ac:dyDescent="0.2">
      <c r="B53" s="3" t="s">
        <v>396</v>
      </c>
      <c r="C53" s="3"/>
      <c r="D53" s="3">
        <v>25</v>
      </c>
      <c r="E53" s="3">
        <f t="shared" si="8"/>
        <v>94.635249999999999</v>
      </c>
    </row>
    <row r="55" spans="1:12" ht="15.75" x14ac:dyDescent="0.25">
      <c r="A55" s="64" t="s">
        <v>397</v>
      </c>
      <c r="B55" s="64"/>
      <c r="C55" s="64"/>
      <c r="D55" s="64"/>
    </row>
    <row r="56" spans="1:12" ht="15.75" x14ac:dyDescent="0.25">
      <c r="A56" s="6" t="s">
        <v>189</v>
      </c>
      <c r="B56" s="6" t="s">
        <v>398</v>
      </c>
      <c r="C56" s="6" t="s">
        <v>399</v>
      </c>
      <c r="D56" s="6" t="s">
        <v>367</v>
      </c>
      <c r="I56" s="65"/>
      <c r="J56" s="65"/>
      <c r="K56" s="65"/>
      <c r="L56" s="65"/>
    </row>
    <row r="57" spans="1:12" ht="14.65" customHeight="1" x14ac:dyDescent="0.2">
      <c r="A57" s="3" t="s">
        <v>307</v>
      </c>
      <c r="B57" s="42">
        <v>519716</v>
      </c>
      <c r="C57" s="43">
        <f>B57/B57</f>
        <v>1</v>
      </c>
      <c r="D57" s="3" t="s">
        <v>354</v>
      </c>
    </row>
    <row r="58" spans="1:12" ht="14.65" customHeight="1" x14ac:dyDescent="0.2">
      <c r="A58" s="3" t="s">
        <v>203</v>
      </c>
      <c r="B58" s="42">
        <v>27197</v>
      </c>
      <c r="C58" s="3">
        <f>B58/B57</f>
        <v>5.2330503582725951E-2</v>
      </c>
      <c r="D58" s="10" t="s">
        <v>356</v>
      </c>
      <c r="J58" s="44"/>
      <c r="K58" s="45"/>
      <c r="L58" s="46"/>
    </row>
    <row r="59" spans="1:12" ht="14.65" customHeight="1" x14ac:dyDescent="0.2">
      <c r="A59" s="3" t="s">
        <v>202</v>
      </c>
      <c r="B59" s="42">
        <f>B57-B58</f>
        <v>492519</v>
      </c>
      <c r="C59" s="10">
        <f>B59/B57</f>
        <v>0.94766949641727405</v>
      </c>
      <c r="D59" s="3" t="s">
        <v>400</v>
      </c>
      <c r="J59" s="44"/>
      <c r="K59" s="45"/>
      <c r="L59" s="46"/>
    </row>
    <row r="60" spans="1:12" x14ac:dyDescent="0.2">
      <c r="J60" s="44"/>
      <c r="K60" s="45"/>
      <c r="L60" s="46"/>
    </row>
    <row r="62" spans="1:12" ht="14.65" customHeight="1" x14ac:dyDescent="0.2">
      <c r="C62" s="3" t="s">
        <v>264</v>
      </c>
      <c r="D62" s="3" t="s">
        <v>265</v>
      </c>
    </row>
    <row r="63" spans="1:12" ht="14.65" customHeight="1" x14ac:dyDescent="0.2">
      <c r="B63" s="3" t="s">
        <v>401</v>
      </c>
      <c r="C63" s="10">
        <v>1.4645999999999999</v>
      </c>
      <c r="D63" s="3">
        <f>C63*$G$33</f>
        <v>2.3570393639999998</v>
      </c>
    </row>
    <row r="64" spans="1:12" ht="14.65" customHeight="1" x14ac:dyDescent="0.2">
      <c r="B64" s="3" t="s">
        <v>402</v>
      </c>
      <c r="C64" s="3">
        <v>0.43</v>
      </c>
      <c r="D64" s="3">
        <f>C64*$G$33</f>
        <v>0.69201619999999997</v>
      </c>
    </row>
    <row r="65" spans="2:4" ht="14.65" customHeight="1" x14ac:dyDescent="0.2">
      <c r="B65" s="3" t="s">
        <v>403</v>
      </c>
      <c r="C65" s="3">
        <v>3.2342</v>
      </c>
      <c r="D65" s="3">
        <f>C65*$G$33</f>
        <v>5.2049274279999995</v>
      </c>
    </row>
  </sheetData>
  <sheetProtection selectLockedCells="1" selectUnlockedCells="1"/>
  <mergeCells count="9">
    <mergeCell ref="D35:H35"/>
    <mergeCell ref="A55:D55"/>
    <mergeCell ref="I56:L56"/>
    <mergeCell ref="A2:A6"/>
    <mergeCell ref="A7:A11"/>
    <mergeCell ref="A12:A16"/>
    <mergeCell ref="A17:A21"/>
    <mergeCell ref="A23:A25"/>
    <mergeCell ref="A26:A27"/>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F29"/>
  <sheetViews>
    <sheetView showGridLines="0" zoomScale="90" zoomScaleNormal="90" workbookViewId="0">
      <selection activeCell="F53" sqref="F53"/>
    </sheetView>
  </sheetViews>
  <sheetFormatPr defaultColWidth="11.5703125" defaultRowHeight="12.75" x14ac:dyDescent="0.2"/>
  <cols>
    <col min="1" max="1" width="36.140625" style="5" customWidth="1"/>
    <col min="2" max="240" width="11.42578125" style="5" customWidth="1"/>
  </cols>
  <sheetData>
    <row r="1" spans="1:9" ht="14.65" customHeight="1" x14ac:dyDescent="0.2">
      <c r="A1" s="67" t="s">
        <v>404</v>
      </c>
      <c r="B1" s="67" t="s">
        <v>405</v>
      </c>
      <c r="C1" s="67"/>
      <c r="D1" s="67"/>
      <c r="E1" s="67"/>
      <c r="F1" s="67"/>
      <c r="G1" s="67"/>
      <c r="H1" s="67"/>
      <c r="I1" s="67"/>
    </row>
    <row r="2" spans="1:9" ht="14.65" customHeight="1" x14ac:dyDescent="0.2">
      <c r="A2" s="47" t="s">
        <v>406</v>
      </c>
      <c r="B2" s="47">
        <v>2020</v>
      </c>
      <c r="C2" s="47">
        <v>2025</v>
      </c>
      <c r="D2" s="47">
        <v>2030</v>
      </c>
      <c r="E2" s="47">
        <v>2035</v>
      </c>
      <c r="F2" s="47">
        <v>2040</v>
      </c>
      <c r="G2" s="47">
        <v>2045</v>
      </c>
      <c r="H2" s="47">
        <v>2050</v>
      </c>
      <c r="I2" s="47" t="s">
        <v>367</v>
      </c>
    </row>
    <row r="3" spans="1:9" ht="14.65" customHeight="1" x14ac:dyDescent="0.2">
      <c r="A3" s="3" t="s">
        <v>407</v>
      </c>
      <c r="B3" s="3">
        <v>1</v>
      </c>
      <c r="C3" s="3">
        <v>0.53367145330982702</v>
      </c>
      <c r="D3" s="3">
        <v>0.46936401367364999</v>
      </c>
      <c r="E3" s="3">
        <v>0.44408121055678501</v>
      </c>
      <c r="F3" s="3">
        <v>0.43133446087663202</v>
      </c>
      <c r="G3" s="3">
        <v>0.42418289279968802</v>
      </c>
      <c r="H3" s="3">
        <v>0.41998440634073497</v>
      </c>
      <c r="I3" s="3" t="s">
        <v>408</v>
      </c>
    </row>
    <row r="4" spans="1:9" ht="14.65" customHeight="1" x14ac:dyDescent="0.2">
      <c r="A4" s="3" t="s">
        <v>409</v>
      </c>
      <c r="B4" s="3">
        <v>1</v>
      </c>
      <c r="C4" s="3">
        <v>0.93228779355532099</v>
      </c>
      <c r="D4" s="3">
        <v>0.86457558711064197</v>
      </c>
      <c r="E4" s="3">
        <v>0.85700260089744296</v>
      </c>
      <c r="F4" s="3">
        <v>0.84942961468424405</v>
      </c>
      <c r="G4" s="3">
        <v>0.83553653679918305</v>
      </c>
      <c r="H4" s="3">
        <v>0.82164345891412205</v>
      </c>
      <c r="I4" s="3" t="s">
        <v>325</v>
      </c>
    </row>
    <row r="5" spans="1:9" ht="14.65" customHeight="1" x14ac:dyDescent="0.2">
      <c r="A5" s="3" t="s">
        <v>410</v>
      </c>
      <c r="B5" s="3">
        <v>1</v>
      </c>
      <c r="C5" s="3">
        <v>0.60580049079079401</v>
      </c>
      <c r="D5" s="3">
        <v>0.52794447301443603</v>
      </c>
      <c r="E5" s="3">
        <v>0.48983269051719103</v>
      </c>
      <c r="F5" s="3">
        <v>0.46630788508550403</v>
      </c>
      <c r="G5" s="3">
        <v>0.45003614930143598</v>
      </c>
      <c r="H5" s="3">
        <v>0.43798332072021101</v>
      </c>
      <c r="I5" s="3" t="s">
        <v>408</v>
      </c>
    </row>
    <row r="6" spans="1:9" ht="14.65" customHeight="1" x14ac:dyDescent="0.2">
      <c r="A6" s="3" t="s">
        <v>411</v>
      </c>
      <c r="B6" s="3">
        <v>1</v>
      </c>
      <c r="C6" s="3">
        <v>0.91140337147593198</v>
      </c>
      <c r="D6" s="3">
        <v>0.82280674295186396</v>
      </c>
      <c r="E6" s="3">
        <v>0.81236871845712899</v>
      </c>
      <c r="F6" s="3">
        <v>0.80193069396239403</v>
      </c>
      <c r="G6" s="3">
        <v>0.78760264742117103</v>
      </c>
      <c r="H6" s="3">
        <v>0.77327460087994704</v>
      </c>
      <c r="I6" s="3" t="s">
        <v>325</v>
      </c>
    </row>
    <row r="7" spans="1:9" ht="14.65" customHeight="1" x14ac:dyDescent="0.2">
      <c r="A7" s="3" t="s">
        <v>412</v>
      </c>
      <c r="B7" s="3">
        <v>1</v>
      </c>
      <c r="C7" s="3">
        <v>0.92512631637393195</v>
      </c>
      <c r="D7" s="3">
        <v>0.850252632747863</v>
      </c>
      <c r="E7" s="3">
        <v>0.81831726231237201</v>
      </c>
      <c r="F7" s="3">
        <v>0.78638189187688201</v>
      </c>
      <c r="G7" s="3">
        <v>0.76759637985600504</v>
      </c>
      <c r="H7" s="3">
        <v>0.74881086783512796</v>
      </c>
      <c r="I7" s="3" t="s">
        <v>325</v>
      </c>
    </row>
    <row r="8" spans="1:9" ht="14.65" customHeight="1" x14ac:dyDescent="0.2">
      <c r="A8" s="3" t="s">
        <v>413</v>
      </c>
      <c r="B8" s="3">
        <v>1</v>
      </c>
      <c r="C8" s="3">
        <v>0.92288782139189296</v>
      </c>
      <c r="D8" s="3">
        <v>0.84577564278378503</v>
      </c>
      <c r="E8" s="3">
        <v>0.81288550208713795</v>
      </c>
      <c r="F8" s="3">
        <v>0.77999536139049197</v>
      </c>
      <c r="G8" s="3">
        <v>0.76064821980422803</v>
      </c>
      <c r="H8" s="3">
        <v>0.74130107821796498</v>
      </c>
      <c r="I8" s="3" t="s">
        <v>325</v>
      </c>
    </row>
    <row r="9" spans="1:9" ht="14.65" customHeight="1" x14ac:dyDescent="0.2">
      <c r="A9" s="3" t="s">
        <v>414</v>
      </c>
      <c r="B9" s="3">
        <v>1</v>
      </c>
      <c r="C9" s="3">
        <v>0.96496228698425202</v>
      </c>
      <c r="D9" s="3">
        <v>0.92992457396850403</v>
      </c>
      <c r="E9" s="3">
        <v>0.91498017307648305</v>
      </c>
      <c r="F9" s="3">
        <v>0.90003577218446196</v>
      </c>
      <c r="G9" s="3">
        <v>0.89124494813033195</v>
      </c>
      <c r="H9" s="3">
        <v>0.88245412407620105</v>
      </c>
      <c r="I9" s="3" t="s">
        <v>325</v>
      </c>
    </row>
    <row r="11" spans="1:9" ht="14.65" customHeight="1" x14ac:dyDescent="0.2">
      <c r="A11" s="67" t="s">
        <v>415</v>
      </c>
      <c r="B11" s="67" t="s">
        <v>416</v>
      </c>
      <c r="C11" s="67"/>
      <c r="D11" s="67"/>
      <c r="E11" s="67"/>
      <c r="F11" s="67"/>
      <c r="G11" s="67"/>
      <c r="H11" s="67"/>
      <c r="I11" s="67"/>
    </row>
    <row r="12" spans="1:9" ht="14.65" customHeight="1" x14ac:dyDescent="0.2">
      <c r="A12" s="47" t="s">
        <v>417</v>
      </c>
      <c r="B12" s="47">
        <v>2020</v>
      </c>
      <c r="C12" s="47">
        <v>2025</v>
      </c>
      <c r="D12" s="47">
        <v>2030</v>
      </c>
      <c r="E12" s="47">
        <v>2035</v>
      </c>
      <c r="F12" s="47">
        <v>2040</v>
      </c>
      <c r="G12" s="47">
        <v>2045</v>
      </c>
      <c r="H12" s="47">
        <v>2050</v>
      </c>
      <c r="I12" s="47" t="s">
        <v>367</v>
      </c>
    </row>
    <row r="13" spans="1:9" ht="14.65" customHeight="1" x14ac:dyDescent="0.2">
      <c r="A13" s="3" t="s">
        <v>407</v>
      </c>
      <c r="B13" s="3">
        <v>1</v>
      </c>
      <c r="C13" s="3">
        <v>0.91120720829315005</v>
      </c>
      <c r="D13" s="3">
        <v>0.82241441658629999</v>
      </c>
      <c r="E13" s="3">
        <v>0.77842269296178901</v>
      </c>
      <c r="F13" s="3">
        <v>0.73443096933727603</v>
      </c>
      <c r="G13" s="3">
        <v>0.71899646345359403</v>
      </c>
      <c r="H13" s="3">
        <v>0.70356195756991202</v>
      </c>
      <c r="I13" s="3" t="s">
        <v>325</v>
      </c>
    </row>
    <row r="14" spans="1:9" ht="14.65" customHeight="1" x14ac:dyDescent="0.2">
      <c r="A14" s="3" t="s">
        <v>409</v>
      </c>
      <c r="B14" s="3">
        <v>1</v>
      </c>
      <c r="C14" s="3">
        <v>0.93290542107546504</v>
      </c>
      <c r="D14" s="3">
        <v>0.86581084215092996</v>
      </c>
      <c r="E14" s="3">
        <v>0.82066339395867405</v>
      </c>
      <c r="F14" s="3">
        <v>0.77551594576641902</v>
      </c>
      <c r="G14" s="3">
        <v>0.759995170496513</v>
      </c>
      <c r="H14" s="3">
        <v>0.74447439522660697</v>
      </c>
      <c r="I14" s="3" t="s">
        <v>325</v>
      </c>
    </row>
    <row r="15" spans="1:9" ht="14.65" customHeight="1" x14ac:dyDescent="0.2">
      <c r="A15" s="3" t="s">
        <v>410</v>
      </c>
      <c r="B15" s="3">
        <v>1</v>
      </c>
      <c r="C15" s="3">
        <v>0.91760512174792097</v>
      </c>
      <c r="D15" s="3">
        <v>0.83521024349584105</v>
      </c>
      <c r="E15" s="3">
        <v>0.81078707730039501</v>
      </c>
      <c r="F15" s="3">
        <v>0.78636391110494896</v>
      </c>
      <c r="G15" s="3">
        <v>0.77333163544322903</v>
      </c>
      <c r="H15" s="3">
        <v>0.76029935978150998</v>
      </c>
      <c r="I15" s="3" t="s">
        <v>325</v>
      </c>
    </row>
    <row r="16" spans="1:9" ht="14.65" customHeight="1" x14ac:dyDescent="0.2">
      <c r="A16" s="3" t="s">
        <v>411</v>
      </c>
      <c r="B16" s="3">
        <v>1</v>
      </c>
      <c r="C16" s="3">
        <v>0.94550535610795705</v>
      </c>
      <c r="D16" s="3">
        <v>0.89101071221591499</v>
      </c>
      <c r="E16" s="3">
        <v>0.868514441751293</v>
      </c>
      <c r="F16" s="3">
        <v>0.846018171286672</v>
      </c>
      <c r="G16" s="3">
        <v>0.83371631333138896</v>
      </c>
      <c r="H16" s="3">
        <v>0.82141445537610502</v>
      </c>
      <c r="I16" s="3" t="s">
        <v>325</v>
      </c>
    </row>
    <row r="17" spans="1:9" ht="14.65" customHeight="1" x14ac:dyDescent="0.2">
      <c r="A17" s="3" t="s">
        <v>412</v>
      </c>
      <c r="B17" s="3">
        <v>1</v>
      </c>
      <c r="C17" s="3">
        <v>0.94225782730623697</v>
      </c>
      <c r="D17" s="3">
        <v>0.88451565461247295</v>
      </c>
      <c r="E17" s="3">
        <v>0.84001856190191204</v>
      </c>
      <c r="F17" s="3">
        <v>0.79552146919135203</v>
      </c>
      <c r="G17" s="3">
        <v>0.78337197685771898</v>
      </c>
      <c r="H17" s="3">
        <v>0.77122248452408704</v>
      </c>
      <c r="I17" s="3" t="s">
        <v>325</v>
      </c>
    </row>
    <row r="18" spans="1:9" ht="14.65" customHeight="1" x14ac:dyDescent="0.2">
      <c r="A18" s="3" t="s">
        <v>413</v>
      </c>
      <c r="B18" s="3">
        <v>1</v>
      </c>
      <c r="C18" s="3">
        <v>0.90700781958877397</v>
      </c>
      <c r="D18" s="3">
        <v>0.81401563917754904</v>
      </c>
      <c r="E18" s="3">
        <v>0.77003003186924801</v>
      </c>
      <c r="F18" s="3">
        <v>0.72604442456094798</v>
      </c>
      <c r="G18" s="3">
        <v>0.71687938145200902</v>
      </c>
      <c r="H18" s="3">
        <v>0.70771433834307096</v>
      </c>
      <c r="I18" s="3" t="s">
        <v>325</v>
      </c>
    </row>
    <row r="19" spans="1:9" ht="14.65" customHeight="1" x14ac:dyDescent="0.2">
      <c r="A19" s="3" t="s">
        <v>414</v>
      </c>
      <c r="B19" s="3">
        <v>1</v>
      </c>
      <c r="C19" s="3">
        <v>0.94622594862069798</v>
      </c>
      <c r="D19" s="3">
        <v>0.89245189724139595</v>
      </c>
      <c r="E19" s="3">
        <v>0.86323405008533205</v>
      </c>
      <c r="F19" s="3">
        <v>0.83401620292926903</v>
      </c>
      <c r="G19" s="3">
        <v>0.82757340792914602</v>
      </c>
      <c r="H19" s="3">
        <v>0.82113061292902301</v>
      </c>
      <c r="I19" s="3" t="s">
        <v>325</v>
      </c>
    </row>
    <row r="21" spans="1:9" ht="14.65" customHeight="1" x14ac:dyDescent="0.2">
      <c r="A21" s="67" t="s">
        <v>418</v>
      </c>
      <c r="B21" s="67" t="s">
        <v>419</v>
      </c>
      <c r="C21" s="67"/>
      <c r="D21" s="67"/>
      <c r="E21" s="67"/>
      <c r="F21" s="67"/>
      <c r="G21" s="67"/>
      <c r="H21" s="67"/>
      <c r="I21" s="67"/>
    </row>
    <row r="22" spans="1:9" ht="14.65" customHeight="1" x14ac:dyDescent="0.2">
      <c r="A22" s="47" t="s">
        <v>417</v>
      </c>
      <c r="B22" s="47">
        <v>2020</v>
      </c>
      <c r="C22" s="47">
        <v>2025</v>
      </c>
      <c r="D22" s="47">
        <v>2030</v>
      </c>
      <c r="E22" s="47">
        <v>2035</v>
      </c>
      <c r="F22" s="47">
        <v>2040</v>
      </c>
      <c r="G22" s="47">
        <v>2045</v>
      </c>
      <c r="H22" s="47">
        <v>2050</v>
      </c>
      <c r="I22" s="47" t="s">
        <v>367</v>
      </c>
    </row>
    <row r="23" spans="1:9" ht="14.65" customHeight="1" x14ac:dyDescent="0.2">
      <c r="A23" s="3" t="s">
        <v>407</v>
      </c>
      <c r="B23" s="3">
        <v>1</v>
      </c>
      <c r="C23" s="3">
        <f t="shared" ref="C23:C29" si="0">1/C13</f>
        <v>1.0974452252997147</v>
      </c>
      <c r="D23" s="3">
        <f t="shared" ref="D23:D29" si="1">1/D13</f>
        <v>1.2159319922318812</v>
      </c>
      <c r="E23" s="3">
        <f t="shared" ref="E23:E29" si="2">1/E13</f>
        <v>1.2846490846703613</v>
      </c>
      <c r="F23" s="3">
        <f t="shared" ref="F23:F29" si="3">1/F13</f>
        <v>1.3615983553939233</v>
      </c>
      <c r="G23" s="3">
        <f t="shared" ref="G23:G29" si="4">1/G13</f>
        <v>1.3908274252096411</v>
      </c>
      <c r="H23" s="3">
        <f t="shared" ref="H23:H29" si="5">1/H13</f>
        <v>1.4213389300552557</v>
      </c>
      <c r="I23" s="3" t="s">
        <v>325</v>
      </c>
    </row>
    <row r="24" spans="1:9" ht="14.65" customHeight="1" x14ac:dyDescent="0.2">
      <c r="A24" s="3" t="s">
        <v>409</v>
      </c>
      <c r="B24" s="3">
        <v>1</v>
      </c>
      <c r="C24" s="3">
        <f t="shared" si="0"/>
        <v>1.0719200225540415</v>
      </c>
      <c r="D24" s="3">
        <f t="shared" si="1"/>
        <v>1.1549866914529558</v>
      </c>
      <c r="E24" s="3">
        <f t="shared" si="2"/>
        <v>1.218526386532548</v>
      </c>
      <c r="F24" s="3">
        <f t="shared" si="3"/>
        <v>1.2894641373385691</v>
      </c>
      <c r="G24" s="3">
        <f t="shared" si="4"/>
        <v>1.3157978350660955</v>
      </c>
      <c r="H24" s="3">
        <f t="shared" si="5"/>
        <v>1.3432295407495041</v>
      </c>
      <c r="I24" s="3" t="s">
        <v>325</v>
      </c>
    </row>
    <row r="25" spans="1:9" ht="14.65" customHeight="1" x14ac:dyDescent="0.2">
      <c r="A25" s="3" t="s">
        <v>410</v>
      </c>
      <c r="B25" s="3">
        <v>1</v>
      </c>
      <c r="C25" s="3">
        <f t="shared" si="0"/>
        <v>1.0897933940202156</v>
      </c>
      <c r="D25" s="3">
        <f t="shared" si="1"/>
        <v>1.19730332307039</v>
      </c>
      <c r="E25" s="3">
        <f t="shared" si="2"/>
        <v>1.2333694356964966</v>
      </c>
      <c r="F25" s="3">
        <f t="shared" si="3"/>
        <v>1.2716758562773602</v>
      </c>
      <c r="G25" s="3">
        <f t="shared" si="4"/>
        <v>1.2931062873522015</v>
      </c>
      <c r="H25" s="3">
        <f t="shared" si="5"/>
        <v>1.3152713955820949</v>
      </c>
      <c r="I25" s="3" t="s">
        <v>325</v>
      </c>
    </row>
    <row r="26" spans="1:9" ht="14.65" customHeight="1" x14ac:dyDescent="0.2">
      <c r="A26" s="3" t="s">
        <v>411</v>
      </c>
      <c r="B26" s="3">
        <v>1</v>
      </c>
      <c r="C26" s="3">
        <f t="shared" si="0"/>
        <v>1.0576354682075655</v>
      </c>
      <c r="D26" s="3">
        <f t="shared" si="1"/>
        <v>1.1223209623518804</v>
      </c>
      <c r="E26" s="3">
        <f t="shared" si="2"/>
        <v>1.1513913320584244</v>
      </c>
      <c r="F26" s="3">
        <f t="shared" si="3"/>
        <v>1.1820077085095511</v>
      </c>
      <c r="G26" s="3">
        <f t="shared" si="4"/>
        <v>1.1994487621384902</v>
      </c>
      <c r="H26" s="3">
        <f t="shared" si="5"/>
        <v>1.2174122252841595</v>
      </c>
      <c r="I26" s="3" t="s">
        <v>325</v>
      </c>
    </row>
    <row r="27" spans="1:9" ht="14.65" customHeight="1" x14ac:dyDescent="0.2">
      <c r="A27" s="3" t="s">
        <v>412</v>
      </c>
      <c r="B27" s="3">
        <v>1</v>
      </c>
      <c r="C27" s="3">
        <f t="shared" si="0"/>
        <v>1.0612806506037085</v>
      </c>
      <c r="D27" s="3">
        <f t="shared" si="1"/>
        <v>1.1305622402331856</v>
      </c>
      <c r="E27" s="3">
        <f t="shared" si="2"/>
        <v>1.1904498845071578</v>
      </c>
      <c r="F27" s="3">
        <f t="shared" si="3"/>
        <v>1.257037099220591</v>
      </c>
      <c r="G27" s="3">
        <f t="shared" si="4"/>
        <v>1.2765327705635128</v>
      </c>
      <c r="H27" s="3">
        <f t="shared" si="5"/>
        <v>1.2966426939913314</v>
      </c>
      <c r="I27" s="3" t="s">
        <v>325</v>
      </c>
    </row>
    <row r="28" spans="1:9" ht="14.65" customHeight="1" x14ac:dyDescent="0.2">
      <c r="A28" s="3" t="s">
        <v>413</v>
      </c>
      <c r="B28" s="3">
        <v>1</v>
      </c>
      <c r="C28" s="3">
        <f t="shared" si="0"/>
        <v>1.1025263271196355</v>
      </c>
      <c r="D28" s="3">
        <f t="shared" si="1"/>
        <v>1.2284776260691534</v>
      </c>
      <c r="E28" s="3">
        <f t="shared" si="2"/>
        <v>1.2986506481734224</v>
      </c>
      <c r="F28" s="3">
        <f t="shared" si="3"/>
        <v>1.3773261885520542</v>
      </c>
      <c r="G28" s="3">
        <f t="shared" si="4"/>
        <v>1.3949348047568924</v>
      </c>
      <c r="H28" s="3">
        <f t="shared" si="5"/>
        <v>1.4129994912088963</v>
      </c>
      <c r="I28" s="3" t="s">
        <v>325</v>
      </c>
    </row>
    <row r="29" spans="1:9" ht="14.65" customHeight="1" x14ac:dyDescent="0.2">
      <c r="A29" s="3" t="s">
        <v>414</v>
      </c>
      <c r="B29" s="3">
        <v>1</v>
      </c>
      <c r="C29" s="3">
        <f t="shared" si="0"/>
        <v>1.0568300324649602</v>
      </c>
      <c r="D29" s="3">
        <f t="shared" si="1"/>
        <v>1.1205085709280684</v>
      </c>
      <c r="E29" s="3">
        <f t="shared" si="2"/>
        <v>1.1584343781401445</v>
      </c>
      <c r="F29" s="3">
        <f t="shared" si="3"/>
        <v>1.1990174729073071</v>
      </c>
      <c r="G29" s="3">
        <f t="shared" si="4"/>
        <v>1.2083520210035754</v>
      </c>
      <c r="H29" s="3">
        <f t="shared" si="5"/>
        <v>1.2178330514714815</v>
      </c>
      <c r="I29" s="3" t="s">
        <v>325</v>
      </c>
    </row>
  </sheetData>
  <sheetProtection selectLockedCells="1" selectUnlockedCells="1"/>
  <mergeCells count="3">
    <mergeCell ref="A1:I1"/>
    <mergeCell ref="A11:I11"/>
    <mergeCell ref="A21:I21"/>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showGridLines="0" topLeftCell="A37" zoomScale="90" zoomScaleNormal="90" workbookViewId="0">
      <selection activeCell="B85" sqref="B85"/>
    </sheetView>
  </sheetViews>
  <sheetFormatPr defaultColWidth="11.42578125" defaultRowHeight="12.75" x14ac:dyDescent="0.2"/>
  <cols>
    <col min="1" max="1" width="18" style="5" customWidth="1"/>
    <col min="2" max="2" width="15" style="5" customWidth="1"/>
    <col min="3" max="3" width="14.5703125" style="5" customWidth="1"/>
    <col min="4" max="5" width="12.7109375" style="5" customWidth="1"/>
    <col min="6" max="16384" width="11.42578125" style="5"/>
  </cols>
  <sheetData>
    <row r="1" spans="1:14" ht="15" customHeight="1" x14ac:dyDescent="0.25">
      <c r="A1" s="6" t="s">
        <v>1</v>
      </c>
      <c r="B1" s="6" t="s">
        <v>189</v>
      </c>
      <c r="C1" s="6" t="s">
        <v>190</v>
      </c>
      <c r="D1" s="6" t="s">
        <v>191</v>
      </c>
      <c r="E1" s="6" t="s">
        <v>192</v>
      </c>
      <c r="F1" s="6">
        <v>2020</v>
      </c>
      <c r="G1" s="6">
        <v>2025</v>
      </c>
      <c r="H1" s="6">
        <v>2030</v>
      </c>
      <c r="I1" s="6">
        <v>2035</v>
      </c>
      <c r="J1" s="6">
        <v>2040</v>
      </c>
      <c r="K1" s="6">
        <v>2045</v>
      </c>
      <c r="L1" s="6">
        <v>2050</v>
      </c>
      <c r="M1" s="6" t="s">
        <v>193</v>
      </c>
      <c r="N1" s="6" t="s">
        <v>194</v>
      </c>
    </row>
    <row r="2" spans="1:14" ht="14.65" customHeight="1" x14ac:dyDescent="0.2">
      <c r="A2" s="60" t="s">
        <v>4</v>
      </c>
      <c r="B2" s="3" t="s">
        <v>195</v>
      </c>
      <c r="C2" s="7" t="s">
        <v>196</v>
      </c>
      <c r="D2" s="3" t="s">
        <v>197</v>
      </c>
      <c r="E2" s="3" t="s">
        <v>198</v>
      </c>
      <c r="F2" s="8">
        <v>28.34</v>
      </c>
      <c r="G2" s="8">
        <f t="shared" ref="G2:L6" si="0">F2</f>
        <v>28.34</v>
      </c>
      <c r="H2" s="8">
        <f t="shared" si="0"/>
        <v>28.34</v>
      </c>
      <c r="I2" s="8">
        <f t="shared" si="0"/>
        <v>28.34</v>
      </c>
      <c r="J2" s="8">
        <f t="shared" si="0"/>
        <v>28.34</v>
      </c>
      <c r="K2" s="8">
        <f t="shared" si="0"/>
        <v>28.34</v>
      </c>
      <c r="L2" s="8">
        <f t="shared" si="0"/>
        <v>28.34</v>
      </c>
      <c r="M2" s="3" t="s">
        <v>199</v>
      </c>
      <c r="N2" s="3">
        <v>1</v>
      </c>
    </row>
    <row r="3" spans="1:14" ht="14.65" customHeight="1" x14ac:dyDescent="0.2">
      <c r="A3" s="60"/>
      <c r="B3" s="3" t="s">
        <v>200</v>
      </c>
      <c r="C3" s="7" t="s">
        <v>196</v>
      </c>
      <c r="D3" s="3" t="s">
        <v>197</v>
      </c>
      <c r="E3" s="3" t="s">
        <v>198</v>
      </c>
      <c r="F3" s="8">
        <v>28.21</v>
      </c>
      <c r="G3" s="8">
        <f t="shared" si="0"/>
        <v>28.21</v>
      </c>
      <c r="H3" s="8">
        <f t="shared" si="0"/>
        <v>28.21</v>
      </c>
      <c r="I3" s="8">
        <f t="shared" si="0"/>
        <v>28.21</v>
      </c>
      <c r="J3" s="8">
        <f t="shared" si="0"/>
        <v>28.21</v>
      </c>
      <c r="K3" s="8">
        <f t="shared" si="0"/>
        <v>28.21</v>
      </c>
      <c r="L3" s="8">
        <f t="shared" si="0"/>
        <v>28.21</v>
      </c>
      <c r="M3" s="3" t="s">
        <v>199</v>
      </c>
      <c r="N3" s="3">
        <v>1</v>
      </c>
    </row>
    <row r="4" spans="1:14" ht="14.65" customHeight="1" x14ac:dyDescent="0.2">
      <c r="A4" s="60"/>
      <c r="B4" s="3" t="s">
        <v>201</v>
      </c>
      <c r="C4" s="7" t="s">
        <v>196</v>
      </c>
      <c r="D4" s="3" t="s">
        <v>197</v>
      </c>
      <c r="E4" s="3" t="s">
        <v>198</v>
      </c>
      <c r="F4" s="8">
        <v>28.73</v>
      </c>
      <c r="G4" s="8">
        <f t="shared" si="0"/>
        <v>28.73</v>
      </c>
      <c r="H4" s="8">
        <f t="shared" si="0"/>
        <v>28.73</v>
      </c>
      <c r="I4" s="8">
        <f t="shared" si="0"/>
        <v>28.73</v>
      </c>
      <c r="J4" s="8">
        <f t="shared" si="0"/>
        <v>28.73</v>
      </c>
      <c r="K4" s="8">
        <f t="shared" si="0"/>
        <v>28.73</v>
      </c>
      <c r="L4" s="8">
        <f t="shared" si="0"/>
        <v>28.73</v>
      </c>
      <c r="M4" s="3" t="s">
        <v>199</v>
      </c>
      <c r="N4" s="3">
        <v>1</v>
      </c>
    </row>
    <row r="5" spans="1:14" ht="12.75" customHeight="1" x14ac:dyDescent="0.2">
      <c r="A5" s="60"/>
      <c r="B5" s="3" t="s">
        <v>202</v>
      </c>
      <c r="C5" s="7" t="s">
        <v>196</v>
      </c>
      <c r="D5" s="3" t="s">
        <v>197</v>
      </c>
      <c r="E5" s="3" t="s">
        <v>198</v>
      </c>
      <c r="F5" s="8">
        <v>28.73</v>
      </c>
      <c r="G5" s="8">
        <f t="shared" si="0"/>
        <v>28.73</v>
      </c>
      <c r="H5" s="8">
        <f t="shared" si="0"/>
        <v>28.73</v>
      </c>
      <c r="I5" s="8">
        <f t="shared" si="0"/>
        <v>28.73</v>
      </c>
      <c r="J5" s="8">
        <f t="shared" si="0"/>
        <v>28.73</v>
      </c>
      <c r="K5" s="8">
        <f t="shared" si="0"/>
        <v>28.73</v>
      </c>
      <c r="L5" s="8">
        <f t="shared" si="0"/>
        <v>28.73</v>
      </c>
      <c r="M5" s="3" t="s">
        <v>199</v>
      </c>
      <c r="N5" s="3">
        <v>1</v>
      </c>
    </row>
    <row r="6" spans="1:14" ht="14.65" customHeight="1" x14ac:dyDescent="0.2">
      <c r="A6" s="60"/>
      <c r="B6" s="3" t="s">
        <v>203</v>
      </c>
      <c r="C6" s="7" t="s">
        <v>196</v>
      </c>
      <c r="D6" s="3" t="s">
        <v>197</v>
      </c>
      <c r="E6" s="3" t="s">
        <v>198</v>
      </c>
      <c r="F6" s="8">
        <v>28.73</v>
      </c>
      <c r="G6" s="8">
        <f t="shared" si="0"/>
        <v>28.73</v>
      </c>
      <c r="H6" s="8">
        <f t="shared" si="0"/>
        <v>28.73</v>
      </c>
      <c r="I6" s="8">
        <f t="shared" si="0"/>
        <v>28.73</v>
      </c>
      <c r="J6" s="8">
        <f t="shared" si="0"/>
        <v>28.73</v>
      </c>
      <c r="K6" s="8">
        <f t="shared" si="0"/>
        <v>28.73</v>
      </c>
      <c r="L6" s="8">
        <f t="shared" si="0"/>
        <v>28.73</v>
      </c>
      <c r="M6" s="3" t="s">
        <v>199</v>
      </c>
      <c r="N6" s="3">
        <v>1</v>
      </c>
    </row>
    <row r="7" spans="1:14" ht="14.65" customHeight="1" x14ac:dyDescent="0.2">
      <c r="A7" s="60" t="s">
        <v>7</v>
      </c>
      <c r="B7" s="3" t="s">
        <v>195</v>
      </c>
      <c r="C7" s="7" t="s">
        <v>196</v>
      </c>
      <c r="D7" s="3" t="s">
        <v>197</v>
      </c>
      <c r="E7" s="3" t="s">
        <v>198</v>
      </c>
      <c r="F7" s="8">
        <v>31.8825</v>
      </c>
      <c r="G7" s="8">
        <v>31.8825</v>
      </c>
      <c r="H7" s="8">
        <v>31.8825</v>
      </c>
      <c r="I7" s="8">
        <v>31.8825</v>
      </c>
      <c r="J7" s="8">
        <v>31.8825</v>
      </c>
      <c r="K7" s="8">
        <v>31.8825</v>
      </c>
      <c r="L7" s="8">
        <v>31.8825</v>
      </c>
      <c r="M7" s="3" t="s">
        <v>199</v>
      </c>
      <c r="N7" s="3">
        <v>1</v>
      </c>
    </row>
    <row r="8" spans="1:14" ht="12.75" customHeight="1" x14ac:dyDescent="0.2">
      <c r="A8" s="60"/>
      <c r="B8" s="3" t="s">
        <v>200</v>
      </c>
      <c r="C8" s="7" t="s">
        <v>196</v>
      </c>
      <c r="D8" s="3" t="s">
        <v>197</v>
      </c>
      <c r="E8" s="3" t="s">
        <v>198</v>
      </c>
      <c r="F8" s="8">
        <v>31.736249999999998</v>
      </c>
      <c r="G8" s="8">
        <v>31.736249999999998</v>
      </c>
      <c r="H8" s="8">
        <v>31.736249999999998</v>
      </c>
      <c r="I8" s="8">
        <v>31.736249999999998</v>
      </c>
      <c r="J8" s="8">
        <v>31.736249999999998</v>
      </c>
      <c r="K8" s="8">
        <v>31.736249999999998</v>
      </c>
      <c r="L8" s="8">
        <v>31.736249999999998</v>
      </c>
      <c r="M8" s="3" t="s">
        <v>199</v>
      </c>
      <c r="N8" s="3">
        <v>1</v>
      </c>
    </row>
    <row r="9" spans="1:14" ht="12.75" customHeight="1" x14ac:dyDescent="0.2">
      <c r="A9" s="60"/>
      <c r="B9" s="3" t="s">
        <v>201</v>
      </c>
      <c r="C9" s="7" t="s">
        <v>196</v>
      </c>
      <c r="D9" s="3" t="s">
        <v>197</v>
      </c>
      <c r="E9" s="3" t="s">
        <v>198</v>
      </c>
      <c r="F9" s="8">
        <v>32.321249999999999</v>
      </c>
      <c r="G9" s="8">
        <v>32.321249999999999</v>
      </c>
      <c r="H9" s="8">
        <v>32.321249999999999</v>
      </c>
      <c r="I9" s="8">
        <v>32.321249999999999</v>
      </c>
      <c r="J9" s="8">
        <v>32.321249999999999</v>
      </c>
      <c r="K9" s="8">
        <v>32.321249999999999</v>
      </c>
      <c r="L9" s="8">
        <v>32.321249999999999</v>
      </c>
      <c r="M9" s="3" t="s">
        <v>199</v>
      </c>
      <c r="N9" s="3">
        <v>1</v>
      </c>
    </row>
    <row r="10" spans="1:14" ht="12.75" customHeight="1" x14ac:dyDescent="0.2">
      <c r="A10" s="60"/>
      <c r="B10" s="3" t="s">
        <v>202</v>
      </c>
      <c r="C10" s="7" t="s">
        <v>196</v>
      </c>
      <c r="D10" s="3" t="s">
        <v>197</v>
      </c>
      <c r="E10" s="3" t="s">
        <v>198</v>
      </c>
      <c r="F10" s="8">
        <v>32.321249999999999</v>
      </c>
      <c r="G10" s="8">
        <v>32.321249999999999</v>
      </c>
      <c r="H10" s="8">
        <v>32.321249999999999</v>
      </c>
      <c r="I10" s="8">
        <v>32.321249999999999</v>
      </c>
      <c r="J10" s="8">
        <v>32.321249999999999</v>
      </c>
      <c r="K10" s="8">
        <v>32.321249999999999</v>
      </c>
      <c r="L10" s="8">
        <v>32.321249999999999</v>
      </c>
      <c r="M10" s="3" t="s">
        <v>199</v>
      </c>
      <c r="N10" s="3">
        <v>1</v>
      </c>
    </row>
    <row r="11" spans="1:14" ht="12.75" customHeight="1" x14ac:dyDescent="0.2">
      <c r="A11" s="60"/>
      <c r="B11" s="3" t="s">
        <v>203</v>
      </c>
      <c r="C11" s="7" t="s">
        <v>196</v>
      </c>
      <c r="D11" s="3" t="s">
        <v>197</v>
      </c>
      <c r="E11" s="3" t="s">
        <v>198</v>
      </c>
      <c r="F11" s="8">
        <v>32.321249999999999</v>
      </c>
      <c r="G11" s="8">
        <v>32.321249999999999</v>
      </c>
      <c r="H11" s="8">
        <v>32.321249999999999</v>
      </c>
      <c r="I11" s="8">
        <v>32.321249999999999</v>
      </c>
      <c r="J11" s="8">
        <v>32.321249999999999</v>
      </c>
      <c r="K11" s="8">
        <v>32.321249999999999</v>
      </c>
      <c r="L11" s="8">
        <v>32.321249999999999</v>
      </c>
      <c r="M11" s="3" t="s">
        <v>199</v>
      </c>
      <c r="N11" s="3">
        <v>1</v>
      </c>
    </row>
    <row r="12" spans="1:14" ht="14.65" customHeight="1" x14ac:dyDescent="0.2">
      <c r="A12" s="60" t="s">
        <v>9</v>
      </c>
      <c r="B12" s="3" t="s">
        <v>195</v>
      </c>
      <c r="C12" s="7" t="s">
        <v>196</v>
      </c>
      <c r="D12" s="3" t="s">
        <v>197</v>
      </c>
      <c r="E12" s="3" t="s">
        <v>198</v>
      </c>
      <c r="F12" s="8">
        <v>52.429000000000002</v>
      </c>
      <c r="G12" s="8">
        <f>$F12*'Performance Curves'!C$3</f>
        <v>27.979860625580923</v>
      </c>
      <c r="H12" s="8">
        <f>$F12*'Performance Curves'!D$3</f>
        <v>24.608285872895795</v>
      </c>
      <c r="I12" s="8">
        <f>$F12*'Performance Curves'!E$3</f>
        <v>23.282733788281682</v>
      </c>
      <c r="J12" s="8">
        <f>$F12*'Performance Curves'!F$3</f>
        <v>22.614434449300941</v>
      </c>
      <c r="K12" s="8">
        <f>$F12*'Performance Curves'!G$3</f>
        <v>22.239484886594845</v>
      </c>
      <c r="L12" s="8">
        <f>$F12*'Performance Curves'!H$3</f>
        <v>22.019362440038396</v>
      </c>
      <c r="M12" s="3" t="s">
        <v>204</v>
      </c>
      <c r="N12" s="3">
        <v>1</v>
      </c>
    </row>
    <row r="13" spans="1:14" ht="14.65" customHeight="1" x14ac:dyDescent="0.2">
      <c r="A13" s="60"/>
      <c r="B13" s="3" t="s">
        <v>200</v>
      </c>
      <c r="C13" s="7" t="s">
        <v>196</v>
      </c>
      <c r="D13" s="3" t="s">
        <v>197</v>
      </c>
      <c r="E13" s="3" t="s">
        <v>198</v>
      </c>
      <c r="F13" s="8">
        <v>52.188499999999998</v>
      </c>
      <c r="G13" s="8">
        <f>$F13*'Performance Curves'!C$3</f>
        <v>27.851512641059905</v>
      </c>
      <c r="H13" s="8">
        <f>$F13*'Performance Curves'!D$3</f>
        <v>24.49540382760728</v>
      </c>
      <c r="I13" s="8">
        <f>$F13*'Performance Curves'!E$3</f>
        <v>23.175932257142772</v>
      </c>
      <c r="J13" s="8">
        <f>$F13*'Performance Curves'!F$3</f>
        <v>22.510698511460109</v>
      </c>
      <c r="K13" s="8">
        <f>$F13*'Performance Curves'!G$3</f>
        <v>22.137468900876517</v>
      </c>
      <c r="L13" s="8">
        <f>$F13*'Performance Curves'!H$3</f>
        <v>21.918356190313446</v>
      </c>
      <c r="M13" s="3" t="s">
        <v>204</v>
      </c>
      <c r="N13" s="3">
        <v>1</v>
      </c>
    </row>
    <row r="14" spans="1:14" ht="14.65" customHeight="1" x14ac:dyDescent="0.2">
      <c r="A14" s="60"/>
      <c r="B14" s="3" t="s">
        <v>201</v>
      </c>
      <c r="C14" s="7" t="s">
        <v>196</v>
      </c>
      <c r="D14" s="3" t="s">
        <v>197</v>
      </c>
      <c r="E14" s="3" t="s">
        <v>198</v>
      </c>
      <c r="F14" s="8">
        <v>53.150500000000001</v>
      </c>
      <c r="G14" s="8">
        <f>$F14*'Performance Curves'!C$3</f>
        <v>28.36490457914396</v>
      </c>
      <c r="H14" s="8">
        <f>$F14*'Performance Curves'!D$3</f>
        <v>24.946932008761333</v>
      </c>
      <c r="I14" s="8">
        <f>$F14*'Performance Curves'!E$3</f>
        <v>23.6031383816984</v>
      </c>
      <c r="J14" s="8">
        <f>$F14*'Performance Curves'!F$3</f>
        <v>22.92564226282343</v>
      </c>
      <c r="K14" s="8">
        <f>$F14*'Performance Curves'!G$3</f>
        <v>22.545532843749818</v>
      </c>
      <c r="L14" s="8">
        <f>$F14*'Performance Curves'!H$3</f>
        <v>22.322381189213235</v>
      </c>
      <c r="M14" s="3" t="s">
        <v>204</v>
      </c>
      <c r="N14" s="3">
        <v>1</v>
      </c>
    </row>
    <row r="15" spans="1:14" ht="14.65" customHeight="1" x14ac:dyDescent="0.2">
      <c r="A15" s="60"/>
      <c r="B15" s="3" t="s">
        <v>202</v>
      </c>
      <c r="C15" s="7" t="s">
        <v>196</v>
      </c>
      <c r="D15" s="3" t="s">
        <v>197</v>
      </c>
      <c r="E15" s="3" t="s">
        <v>198</v>
      </c>
      <c r="F15" s="8">
        <v>53.150500000000001</v>
      </c>
      <c r="G15" s="8">
        <f>$F15*'Performance Curves'!C$3</f>
        <v>28.36490457914396</v>
      </c>
      <c r="H15" s="8">
        <f>$F15*'Performance Curves'!D$3</f>
        <v>24.946932008761333</v>
      </c>
      <c r="I15" s="8">
        <f>$F15*'Performance Curves'!E$3</f>
        <v>23.6031383816984</v>
      </c>
      <c r="J15" s="8">
        <f>$F15*'Performance Curves'!F$3</f>
        <v>22.92564226282343</v>
      </c>
      <c r="K15" s="8">
        <f>$F15*'Performance Curves'!G$3</f>
        <v>22.545532843749818</v>
      </c>
      <c r="L15" s="8">
        <f>$F15*'Performance Curves'!H$3</f>
        <v>22.322381189213235</v>
      </c>
      <c r="M15" s="3" t="s">
        <v>204</v>
      </c>
      <c r="N15" s="3">
        <v>1</v>
      </c>
    </row>
    <row r="16" spans="1:14" ht="14.65" customHeight="1" x14ac:dyDescent="0.2">
      <c r="A16" s="60"/>
      <c r="B16" s="3" t="s">
        <v>203</v>
      </c>
      <c r="C16" s="7" t="s">
        <v>196</v>
      </c>
      <c r="D16" s="3" t="s">
        <v>197</v>
      </c>
      <c r="E16" s="3" t="s">
        <v>198</v>
      </c>
      <c r="F16" s="8">
        <v>53.150500000000001</v>
      </c>
      <c r="G16" s="8">
        <f>$F16*'Performance Curves'!C$3</f>
        <v>28.36490457914396</v>
      </c>
      <c r="H16" s="8">
        <f>$F16*'Performance Curves'!D$3</f>
        <v>24.946932008761333</v>
      </c>
      <c r="I16" s="8">
        <f>$F16*'Performance Curves'!E$3</f>
        <v>23.6031383816984</v>
      </c>
      <c r="J16" s="8">
        <f>$F16*'Performance Curves'!F$3</f>
        <v>22.92564226282343</v>
      </c>
      <c r="K16" s="8">
        <f>$F16*'Performance Curves'!G$3</f>
        <v>22.545532843749818</v>
      </c>
      <c r="L16" s="8">
        <f>$F16*'Performance Curves'!H$3</f>
        <v>22.322381189213235</v>
      </c>
      <c r="M16" s="3" t="s">
        <v>204</v>
      </c>
      <c r="N16" s="3">
        <v>1</v>
      </c>
    </row>
    <row r="17" spans="1:14" ht="12.75" customHeight="1" x14ac:dyDescent="0.2">
      <c r="A17" s="60" t="s">
        <v>11</v>
      </c>
      <c r="B17" s="3" t="s">
        <v>195</v>
      </c>
      <c r="C17" s="7" t="s">
        <v>196</v>
      </c>
      <c r="D17" s="3" t="s">
        <v>197</v>
      </c>
      <c r="E17" s="3" t="s">
        <v>198</v>
      </c>
      <c r="F17" s="8">
        <v>39.676000000000002</v>
      </c>
      <c r="G17" s="8">
        <f>$F17*'Performance Curves'!C$4</f>
        <v>36.989450497100918</v>
      </c>
      <c r="H17" s="8">
        <f>$F17*'Performance Curves'!D$4</f>
        <v>34.302900994201835</v>
      </c>
      <c r="I17" s="8">
        <f>$F17*'Performance Curves'!E$4</f>
        <v>34.002435193206949</v>
      </c>
      <c r="J17" s="8">
        <f>$F17*'Performance Curves'!F$4</f>
        <v>33.701969392212071</v>
      </c>
      <c r="K17" s="8">
        <f>$F17*'Performance Curves'!G$4</f>
        <v>33.150747634044386</v>
      </c>
      <c r="L17" s="8">
        <f>$F17*'Performance Curves'!H$4</f>
        <v>32.599525875876708</v>
      </c>
      <c r="M17" s="3" t="s">
        <v>205</v>
      </c>
      <c r="N17" s="3">
        <v>1</v>
      </c>
    </row>
    <row r="18" spans="1:14" ht="12.75" customHeight="1" x14ac:dyDescent="0.2">
      <c r="A18" s="60"/>
      <c r="B18" s="3" t="s">
        <v>200</v>
      </c>
      <c r="C18" s="7" t="s">
        <v>196</v>
      </c>
      <c r="D18" s="3" t="s">
        <v>197</v>
      </c>
      <c r="E18" s="3" t="s">
        <v>198</v>
      </c>
      <c r="F18" s="8">
        <v>39.494</v>
      </c>
      <c r="G18" s="8">
        <f>$F18*'Performance Curves'!C$4</f>
        <v>36.819774118673848</v>
      </c>
      <c r="H18" s="8">
        <f>$F18*'Performance Curves'!D$4</f>
        <v>34.145548237347697</v>
      </c>
      <c r="I18" s="8">
        <f>$F18*'Performance Curves'!E$4</f>
        <v>33.846460719843613</v>
      </c>
      <c r="J18" s="8">
        <f>$F18*'Performance Curves'!F$4</f>
        <v>33.547373202339536</v>
      </c>
      <c r="K18" s="8">
        <f>$F18*'Performance Curves'!G$4</f>
        <v>32.998679984346936</v>
      </c>
      <c r="L18" s="8">
        <f>$F18*'Performance Curves'!H$4</f>
        <v>32.449986766354336</v>
      </c>
      <c r="M18" s="3" t="s">
        <v>205</v>
      </c>
      <c r="N18" s="3">
        <v>1</v>
      </c>
    </row>
    <row r="19" spans="1:14" ht="12.75" customHeight="1" x14ac:dyDescent="0.2">
      <c r="A19" s="60"/>
      <c r="B19" s="3" t="s">
        <v>201</v>
      </c>
      <c r="C19" s="7" t="s">
        <v>196</v>
      </c>
      <c r="D19" s="3" t="s">
        <v>197</v>
      </c>
      <c r="E19" s="3" t="s">
        <v>198</v>
      </c>
      <c r="F19" s="8">
        <v>40.222000000000001</v>
      </c>
      <c r="G19" s="8">
        <f>$F19*'Performance Curves'!C$4</f>
        <v>37.498479632382121</v>
      </c>
      <c r="H19" s="8">
        <f>$F19*'Performance Curves'!D$4</f>
        <v>34.774959264764242</v>
      </c>
      <c r="I19" s="8">
        <f>$F19*'Performance Curves'!E$4</f>
        <v>34.470358613296952</v>
      </c>
      <c r="J19" s="8">
        <f>$F19*'Performance Curves'!F$4</f>
        <v>34.165757961829662</v>
      </c>
      <c r="K19" s="8">
        <f>$F19*'Performance Curves'!G$4</f>
        <v>33.606950583136744</v>
      </c>
      <c r="L19" s="8">
        <f>$F19*'Performance Curves'!H$4</f>
        <v>33.048143204443818</v>
      </c>
      <c r="M19" s="3" t="s">
        <v>205</v>
      </c>
      <c r="N19" s="3">
        <v>1</v>
      </c>
    </row>
    <row r="20" spans="1:14" ht="12.75" customHeight="1" x14ac:dyDescent="0.2">
      <c r="A20" s="60"/>
      <c r="B20" s="3" t="s">
        <v>202</v>
      </c>
      <c r="C20" s="7" t="s">
        <v>196</v>
      </c>
      <c r="D20" s="3" t="s">
        <v>197</v>
      </c>
      <c r="E20" s="3" t="s">
        <v>198</v>
      </c>
      <c r="F20" s="8">
        <v>40.222000000000001</v>
      </c>
      <c r="G20" s="8">
        <f>$F20*'Performance Curves'!C$4</f>
        <v>37.498479632382121</v>
      </c>
      <c r="H20" s="8">
        <f>$F20*'Performance Curves'!D$4</f>
        <v>34.774959264764242</v>
      </c>
      <c r="I20" s="8">
        <f>$F20*'Performance Curves'!E$4</f>
        <v>34.470358613296952</v>
      </c>
      <c r="J20" s="8">
        <f>$F20*'Performance Curves'!F$4</f>
        <v>34.165757961829662</v>
      </c>
      <c r="K20" s="8">
        <f>$F20*'Performance Curves'!G$4</f>
        <v>33.606950583136744</v>
      </c>
      <c r="L20" s="8">
        <f>$F20*'Performance Curves'!H$4</f>
        <v>33.048143204443818</v>
      </c>
      <c r="M20" s="3" t="s">
        <v>205</v>
      </c>
      <c r="N20" s="3">
        <v>1</v>
      </c>
    </row>
    <row r="21" spans="1:14" ht="12.75" customHeight="1" x14ac:dyDescent="0.2">
      <c r="A21" s="60"/>
      <c r="B21" s="3" t="s">
        <v>203</v>
      </c>
      <c r="C21" s="7" t="s">
        <v>196</v>
      </c>
      <c r="D21" s="3" t="s">
        <v>197</v>
      </c>
      <c r="E21" s="3" t="s">
        <v>198</v>
      </c>
      <c r="F21" s="8">
        <v>40.222000000000001</v>
      </c>
      <c r="G21" s="8">
        <f>$F21*'Performance Curves'!C$4</f>
        <v>37.498479632382121</v>
      </c>
      <c r="H21" s="8">
        <f>$F21*'Performance Curves'!D$4</f>
        <v>34.774959264764242</v>
      </c>
      <c r="I21" s="8">
        <f>$F21*'Performance Curves'!E$4</f>
        <v>34.470358613296952</v>
      </c>
      <c r="J21" s="8">
        <f>$F21*'Performance Curves'!F$4</f>
        <v>34.165757961829662</v>
      </c>
      <c r="K21" s="8">
        <f>$F21*'Performance Curves'!G$4</f>
        <v>33.606950583136744</v>
      </c>
      <c r="L21" s="8">
        <f>$F21*'Performance Curves'!H$4</f>
        <v>33.048143204443818</v>
      </c>
      <c r="M21" s="3" t="s">
        <v>205</v>
      </c>
      <c r="N21" s="3">
        <v>1</v>
      </c>
    </row>
    <row r="22" spans="1:14" ht="12.75" customHeight="1" x14ac:dyDescent="0.2">
      <c r="A22" s="60" t="s">
        <v>13</v>
      </c>
      <c r="B22" s="3" t="s">
        <v>206</v>
      </c>
      <c r="C22" s="7" t="s">
        <v>207</v>
      </c>
      <c r="D22" s="3" t="s">
        <v>197</v>
      </c>
      <c r="E22" s="3" t="s">
        <v>208</v>
      </c>
      <c r="F22" s="8">
        <v>74.782852000000005</v>
      </c>
      <c r="G22" s="8">
        <v>67.847251999999997</v>
      </c>
      <c r="H22" s="8">
        <v>62.377445000000002</v>
      </c>
      <c r="I22" s="8">
        <v>58.055649000000003</v>
      </c>
      <c r="J22" s="8">
        <v>54.578709000000003</v>
      </c>
      <c r="K22" s="8">
        <v>51.852432</v>
      </c>
      <c r="L22" s="8">
        <v>49.686912999999997</v>
      </c>
      <c r="M22" s="3" t="s">
        <v>209</v>
      </c>
      <c r="N22" s="3"/>
    </row>
    <row r="23" spans="1:14" ht="14.65" customHeight="1" x14ac:dyDescent="0.2">
      <c r="A23" s="60"/>
      <c r="B23" s="3" t="s">
        <v>206</v>
      </c>
      <c r="C23" s="7" t="s">
        <v>207</v>
      </c>
      <c r="D23" s="3" t="s">
        <v>197</v>
      </c>
      <c r="E23" s="3" t="s">
        <v>210</v>
      </c>
      <c r="F23" s="8">
        <f>F22*'Conversion Factors'!D$22</f>
        <v>103.20033576</v>
      </c>
      <c r="G23" s="8">
        <f>G22*'Conversion Factors'!E$22</f>
        <v>87.522955080000003</v>
      </c>
      <c r="H23" s="8">
        <f>H22*'Conversion Factors'!F$22</f>
        <v>79.219355149999998</v>
      </c>
      <c r="I23" s="8">
        <f>I22*'Conversion Factors'!G$22</f>
        <v>71.98900476</v>
      </c>
      <c r="J23" s="8">
        <f>J22*'Conversion Factors'!H$22</f>
        <v>67.131812070000009</v>
      </c>
      <c r="K23" s="8">
        <f>K22*'Conversion Factors'!I$22</f>
        <v>63.259967039999999</v>
      </c>
      <c r="L23" s="8">
        <f>L22*'Conversion Factors'!J$22</f>
        <v>59.624295599999996</v>
      </c>
      <c r="M23" s="3" t="s">
        <v>209</v>
      </c>
      <c r="N23" s="3"/>
    </row>
    <row r="24" spans="1:14" ht="12.75" customHeight="1" x14ac:dyDescent="0.2">
      <c r="A24" s="60"/>
      <c r="B24" s="3" t="s">
        <v>206</v>
      </c>
      <c r="C24" s="7" t="s">
        <v>207</v>
      </c>
      <c r="D24" s="3" t="s">
        <v>197</v>
      </c>
      <c r="E24" s="3" t="s">
        <v>198</v>
      </c>
      <c r="F24" s="8">
        <f>F23*'Conversion Factors'!$C$31^-2</f>
        <v>99.192940945790085</v>
      </c>
      <c r="G24" s="8">
        <f>G23*'Conversion Factors'!$C$31^-2</f>
        <v>84.124332064590547</v>
      </c>
      <c r="H24" s="8">
        <f>H23*'Conversion Factors'!$C$31^-2</f>
        <v>76.143171039984622</v>
      </c>
      <c r="I24" s="8">
        <f>I23*'Conversion Factors'!$C$31^-2</f>
        <v>69.193583967704726</v>
      </c>
      <c r="J24" s="8">
        <f>J23*'Conversion Factors'!$C$31^-2</f>
        <v>64.525001989619383</v>
      </c>
      <c r="K24" s="8">
        <f>K23*'Conversion Factors'!$C$31^-2</f>
        <v>60.803505420991925</v>
      </c>
      <c r="L24" s="8">
        <f>L23*'Conversion Factors'!$C$31^-2</f>
        <v>57.309011534025373</v>
      </c>
      <c r="M24" s="3" t="s">
        <v>209</v>
      </c>
      <c r="N24" s="3">
        <v>1</v>
      </c>
    </row>
    <row r="25" spans="1:14" ht="12.75" customHeight="1" x14ac:dyDescent="0.2">
      <c r="A25" s="60" t="s">
        <v>15</v>
      </c>
      <c r="B25" s="3" t="s">
        <v>195</v>
      </c>
      <c r="C25" s="7" t="s">
        <v>196</v>
      </c>
      <c r="D25" s="3" t="s">
        <v>197</v>
      </c>
      <c r="E25" s="3" t="s">
        <v>198</v>
      </c>
      <c r="F25" s="8">
        <v>42.155749999999998</v>
      </c>
      <c r="G25" s="8">
        <f t="shared" ref="G25:G34" si="1">F25</f>
        <v>42.155749999999998</v>
      </c>
      <c r="H25" s="8">
        <f t="shared" ref="H25:H34" si="2">G25</f>
        <v>42.155749999999998</v>
      </c>
      <c r="I25" s="8">
        <f t="shared" ref="I25:I34" si="3">H25</f>
        <v>42.155749999999998</v>
      </c>
      <c r="J25" s="8">
        <f t="shared" ref="J25:J34" si="4">I25</f>
        <v>42.155749999999998</v>
      </c>
      <c r="K25" s="8">
        <f t="shared" ref="K25:K34" si="5">J25</f>
        <v>42.155749999999998</v>
      </c>
      <c r="L25" s="8">
        <f t="shared" ref="L25:L34" si="6">K25</f>
        <v>42.155749999999998</v>
      </c>
      <c r="M25" s="3" t="s">
        <v>199</v>
      </c>
      <c r="N25" s="3">
        <v>1</v>
      </c>
    </row>
    <row r="26" spans="1:14" ht="12.75" customHeight="1" x14ac:dyDescent="0.2">
      <c r="A26" s="60"/>
      <c r="B26" s="3" t="s">
        <v>200</v>
      </c>
      <c r="C26" s="7" t="s">
        <v>196</v>
      </c>
      <c r="D26" s="3" t="s">
        <v>197</v>
      </c>
      <c r="E26" s="3" t="s">
        <v>198</v>
      </c>
      <c r="F26" s="8">
        <v>41.962375000000002</v>
      </c>
      <c r="G26" s="8">
        <f t="shared" si="1"/>
        <v>41.962375000000002</v>
      </c>
      <c r="H26" s="8">
        <f t="shared" si="2"/>
        <v>41.962375000000002</v>
      </c>
      <c r="I26" s="8">
        <f t="shared" si="3"/>
        <v>41.962375000000002</v>
      </c>
      <c r="J26" s="8">
        <f t="shared" si="4"/>
        <v>41.962375000000002</v>
      </c>
      <c r="K26" s="8">
        <f t="shared" si="5"/>
        <v>41.962375000000002</v>
      </c>
      <c r="L26" s="8">
        <f t="shared" si="6"/>
        <v>41.962375000000002</v>
      </c>
      <c r="M26" s="3" t="s">
        <v>199</v>
      </c>
      <c r="N26" s="3">
        <v>1</v>
      </c>
    </row>
    <row r="27" spans="1:14" ht="12.75" customHeight="1" x14ac:dyDescent="0.2">
      <c r="A27" s="60"/>
      <c r="B27" s="3" t="s">
        <v>201</v>
      </c>
      <c r="C27" s="7" t="s">
        <v>196</v>
      </c>
      <c r="D27" s="3" t="s">
        <v>197</v>
      </c>
      <c r="E27" s="3" t="s">
        <v>198</v>
      </c>
      <c r="F27" s="8">
        <v>42.735875</v>
      </c>
      <c r="G27" s="8">
        <f t="shared" si="1"/>
        <v>42.735875</v>
      </c>
      <c r="H27" s="8">
        <f t="shared" si="2"/>
        <v>42.735875</v>
      </c>
      <c r="I27" s="8">
        <f t="shared" si="3"/>
        <v>42.735875</v>
      </c>
      <c r="J27" s="8">
        <f t="shared" si="4"/>
        <v>42.735875</v>
      </c>
      <c r="K27" s="8">
        <f t="shared" si="5"/>
        <v>42.735875</v>
      </c>
      <c r="L27" s="8">
        <f t="shared" si="6"/>
        <v>42.735875</v>
      </c>
      <c r="M27" s="3" t="s">
        <v>199</v>
      </c>
      <c r="N27" s="3">
        <v>1</v>
      </c>
    </row>
    <row r="28" spans="1:14" ht="12.75" customHeight="1" x14ac:dyDescent="0.2">
      <c r="A28" s="60"/>
      <c r="B28" s="3" t="s">
        <v>202</v>
      </c>
      <c r="C28" s="7" t="s">
        <v>196</v>
      </c>
      <c r="D28" s="3" t="s">
        <v>197</v>
      </c>
      <c r="E28" s="3" t="s">
        <v>198</v>
      </c>
      <c r="F28" s="8">
        <v>42.735875</v>
      </c>
      <c r="G28" s="8">
        <f t="shared" si="1"/>
        <v>42.735875</v>
      </c>
      <c r="H28" s="8">
        <f t="shared" si="2"/>
        <v>42.735875</v>
      </c>
      <c r="I28" s="8">
        <f t="shared" si="3"/>
        <v>42.735875</v>
      </c>
      <c r="J28" s="8">
        <f t="shared" si="4"/>
        <v>42.735875</v>
      </c>
      <c r="K28" s="8">
        <f t="shared" si="5"/>
        <v>42.735875</v>
      </c>
      <c r="L28" s="8">
        <f t="shared" si="6"/>
        <v>42.735875</v>
      </c>
      <c r="M28" s="3" t="s">
        <v>199</v>
      </c>
      <c r="N28" s="3">
        <v>1</v>
      </c>
    </row>
    <row r="29" spans="1:14" ht="12.75" customHeight="1" x14ac:dyDescent="0.2">
      <c r="A29" s="60"/>
      <c r="B29" s="3" t="s">
        <v>203</v>
      </c>
      <c r="C29" s="7" t="s">
        <v>196</v>
      </c>
      <c r="D29" s="3" t="s">
        <v>197</v>
      </c>
      <c r="E29" s="3" t="s">
        <v>198</v>
      </c>
      <c r="F29" s="8">
        <v>42.735875</v>
      </c>
      <c r="G29" s="8">
        <f t="shared" si="1"/>
        <v>42.735875</v>
      </c>
      <c r="H29" s="8">
        <f t="shared" si="2"/>
        <v>42.735875</v>
      </c>
      <c r="I29" s="8">
        <f t="shared" si="3"/>
        <v>42.735875</v>
      </c>
      <c r="J29" s="8">
        <f t="shared" si="4"/>
        <v>42.735875</v>
      </c>
      <c r="K29" s="8">
        <f t="shared" si="5"/>
        <v>42.735875</v>
      </c>
      <c r="L29" s="8">
        <f t="shared" si="6"/>
        <v>42.735875</v>
      </c>
      <c r="M29" s="3" t="s">
        <v>199</v>
      </c>
      <c r="N29" s="3">
        <v>1</v>
      </c>
    </row>
    <row r="30" spans="1:14" ht="12.75" customHeight="1" x14ac:dyDescent="0.2">
      <c r="A30" s="60" t="s">
        <v>18</v>
      </c>
      <c r="B30" s="3" t="s">
        <v>195</v>
      </c>
      <c r="C30" s="7" t="s">
        <v>196</v>
      </c>
      <c r="D30" s="3" t="s">
        <v>197</v>
      </c>
      <c r="E30" s="3" t="s">
        <v>198</v>
      </c>
      <c r="F30" s="8">
        <v>49.240749999999998</v>
      </c>
      <c r="G30" s="8">
        <f t="shared" si="1"/>
        <v>49.240749999999998</v>
      </c>
      <c r="H30" s="8">
        <f t="shared" si="2"/>
        <v>49.240749999999998</v>
      </c>
      <c r="I30" s="8">
        <f t="shared" si="3"/>
        <v>49.240749999999998</v>
      </c>
      <c r="J30" s="8">
        <f t="shared" si="4"/>
        <v>49.240749999999998</v>
      </c>
      <c r="K30" s="8">
        <f t="shared" si="5"/>
        <v>49.240749999999998</v>
      </c>
      <c r="L30" s="8">
        <f t="shared" si="6"/>
        <v>49.240749999999998</v>
      </c>
      <c r="M30" s="3" t="s">
        <v>199</v>
      </c>
      <c r="N30" s="3">
        <v>1</v>
      </c>
    </row>
    <row r="31" spans="1:14" ht="12.75" customHeight="1" x14ac:dyDescent="0.2">
      <c r="A31" s="60"/>
      <c r="B31" s="3" t="s">
        <v>200</v>
      </c>
      <c r="C31" s="7" t="s">
        <v>196</v>
      </c>
      <c r="D31" s="3" t="s">
        <v>197</v>
      </c>
      <c r="E31" s="3" t="s">
        <v>198</v>
      </c>
      <c r="F31" s="8">
        <v>49.014875000000004</v>
      </c>
      <c r="G31" s="8">
        <f t="shared" si="1"/>
        <v>49.014875000000004</v>
      </c>
      <c r="H31" s="8">
        <f t="shared" si="2"/>
        <v>49.014875000000004</v>
      </c>
      <c r="I31" s="8">
        <f t="shared" si="3"/>
        <v>49.014875000000004</v>
      </c>
      <c r="J31" s="8">
        <f t="shared" si="4"/>
        <v>49.014875000000004</v>
      </c>
      <c r="K31" s="8">
        <f t="shared" si="5"/>
        <v>49.014875000000004</v>
      </c>
      <c r="L31" s="8">
        <f t="shared" si="6"/>
        <v>49.014875000000004</v>
      </c>
      <c r="M31" s="3" t="s">
        <v>199</v>
      </c>
      <c r="N31" s="3">
        <v>1</v>
      </c>
    </row>
    <row r="32" spans="1:14" ht="12.75" customHeight="1" x14ac:dyDescent="0.2">
      <c r="A32" s="60"/>
      <c r="B32" s="3" t="s">
        <v>201</v>
      </c>
      <c r="C32" s="7" t="s">
        <v>196</v>
      </c>
      <c r="D32" s="3" t="s">
        <v>197</v>
      </c>
      <c r="E32" s="3" t="s">
        <v>198</v>
      </c>
      <c r="F32" s="8">
        <v>49.918374999999997</v>
      </c>
      <c r="G32" s="8">
        <f t="shared" si="1"/>
        <v>49.918374999999997</v>
      </c>
      <c r="H32" s="8">
        <f t="shared" si="2"/>
        <v>49.918374999999997</v>
      </c>
      <c r="I32" s="8">
        <f t="shared" si="3"/>
        <v>49.918374999999997</v>
      </c>
      <c r="J32" s="8">
        <f t="shared" si="4"/>
        <v>49.918374999999997</v>
      </c>
      <c r="K32" s="8">
        <f t="shared" si="5"/>
        <v>49.918374999999997</v>
      </c>
      <c r="L32" s="8">
        <f t="shared" si="6"/>
        <v>49.918374999999997</v>
      </c>
      <c r="M32" s="3" t="s">
        <v>199</v>
      </c>
      <c r="N32" s="3">
        <v>1</v>
      </c>
    </row>
    <row r="33" spans="1:14" ht="12.75" customHeight="1" x14ac:dyDescent="0.2">
      <c r="A33" s="60"/>
      <c r="B33" s="3" t="s">
        <v>202</v>
      </c>
      <c r="C33" s="7" t="s">
        <v>196</v>
      </c>
      <c r="D33" s="3" t="s">
        <v>197</v>
      </c>
      <c r="E33" s="3" t="s">
        <v>198</v>
      </c>
      <c r="F33" s="8">
        <v>49.918374999999997</v>
      </c>
      <c r="G33" s="8">
        <f t="shared" si="1"/>
        <v>49.918374999999997</v>
      </c>
      <c r="H33" s="8">
        <f t="shared" si="2"/>
        <v>49.918374999999997</v>
      </c>
      <c r="I33" s="8">
        <f t="shared" si="3"/>
        <v>49.918374999999997</v>
      </c>
      <c r="J33" s="8">
        <f t="shared" si="4"/>
        <v>49.918374999999997</v>
      </c>
      <c r="K33" s="8">
        <f t="shared" si="5"/>
        <v>49.918374999999997</v>
      </c>
      <c r="L33" s="8">
        <f t="shared" si="6"/>
        <v>49.918374999999997</v>
      </c>
      <c r="M33" s="3" t="s">
        <v>199</v>
      </c>
      <c r="N33" s="3">
        <v>1</v>
      </c>
    </row>
    <row r="34" spans="1:14" ht="12.75" customHeight="1" x14ac:dyDescent="0.2">
      <c r="A34" s="60"/>
      <c r="B34" s="3" t="s">
        <v>203</v>
      </c>
      <c r="C34" s="7" t="s">
        <v>196</v>
      </c>
      <c r="D34" s="3" t="s">
        <v>197</v>
      </c>
      <c r="E34" s="3" t="s">
        <v>198</v>
      </c>
      <c r="F34" s="8">
        <v>49.918374999999997</v>
      </c>
      <c r="G34" s="8">
        <f t="shared" si="1"/>
        <v>49.918374999999997</v>
      </c>
      <c r="H34" s="8">
        <f t="shared" si="2"/>
        <v>49.918374999999997</v>
      </c>
      <c r="I34" s="8">
        <f t="shared" si="3"/>
        <v>49.918374999999997</v>
      </c>
      <c r="J34" s="8">
        <f t="shared" si="4"/>
        <v>49.918374999999997</v>
      </c>
      <c r="K34" s="8">
        <f t="shared" si="5"/>
        <v>49.918374999999997</v>
      </c>
      <c r="L34" s="8">
        <f t="shared" si="6"/>
        <v>49.918374999999997</v>
      </c>
      <c r="M34" s="3" t="s">
        <v>199</v>
      </c>
      <c r="N34" s="3">
        <v>1</v>
      </c>
    </row>
    <row r="35" spans="1:14" ht="12.75" customHeight="1" x14ac:dyDescent="0.2">
      <c r="A35" s="60" t="s">
        <v>20</v>
      </c>
      <c r="B35" s="3" t="s">
        <v>195</v>
      </c>
      <c r="C35" s="7" t="s">
        <v>196</v>
      </c>
      <c r="D35" s="3" t="s">
        <v>197</v>
      </c>
      <c r="E35" s="3" t="s">
        <v>198</v>
      </c>
      <c r="F35" s="8">
        <v>77.935000000000002</v>
      </c>
      <c r="G35" s="8">
        <f>$F35*'Performance Curves'!C$5</f>
        <v>47.21306124978053</v>
      </c>
      <c r="H35" s="8">
        <f>$F35*'Performance Curves'!D$5</f>
        <v>41.145352504380071</v>
      </c>
      <c r="I35" s="8">
        <f>$F35*'Performance Curves'!E$5</f>
        <v>38.175110735457281</v>
      </c>
      <c r="J35" s="8">
        <f>$F35*'Performance Curves'!F$5</f>
        <v>36.341705024138754</v>
      </c>
      <c r="K35" s="8">
        <f>$F35*'Performance Curves'!G$5</f>
        <v>35.073567295807415</v>
      </c>
      <c r="L35" s="8">
        <f>$F35*'Performance Curves'!H$5</f>
        <v>34.134230100329646</v>
      </c>
      <c r="M35" s="3" t="s">
        <v>204</v>
      </c>
      <c r="N35" s="3">
        <v>1</v>
      </c>
    </row>
    <row r="36" spans="1:14" ht="12.75" customHeight="1" x14ac:dyDescent="0.2">
      <c r="A36" s="60"/>
      <c r="B36" s="3" t="s">
        <v>200</v>
      </c>
      <c r="C36" s="7" t="s">
        <v>196</v>
      </c>
      <c r="D36" s="3" t="s">
        <v>197</v>
      </c>
      <c r="E36" s="3" t="s">
        <v>198</v>
      </c>
      <c r="F36" s="8">
        <v>77.577500000000001</v>
      </c>
      <c r="G36" s="8">
        <f>$F36*'Performance Curves'!C$5</f>
        <v>46.996487574322821</v>
      </c>
      <c r="H36" s="8">
        <f>$F36*'Performance Curves'!D$5</f>
        <v>40.956612355277414</v>
      </c>
      <c r="I36" s="8">
        <f>$F36*'Performance Curves'!E$5</f>
        <v>37.99999554859739</v>
      </c>
      <c r="J36" s="8">
        <f>$F36*'Performance Curves'!F$5</f>
        <v>36.174999955220692</v>
      </c>
      <c r="K36" s="8">
        <f>$F36*'Performance Curves'!G$5</f>
        <v>34.912679372432152</v>
      </c>
      <c r="L36" s="8">
        <f>$F36*'Performance Curves'!H$5</f>
        <v>33.977651063172168</v>
      </c>
      <c r="M36" s="3" t="s">
        <v>204</v>
      </c>
      <c r="N36" s="3">
        <v>1</v>
      </c>
    </row>
    <row r="37" spans="1:14" ht="12.75" customHeight="1" x14ac:dyDescent="0.2">
      <c r="A37" s="60"/>
      <c r="B37" s="3" t="s">
        <v>201</v>
      </c>
      <c r="C37" s="7" t="s">
        <v>196</v>
      </c>
      <c r="D37" s="3" t="s">
        <v>197</v>
      </c>
      <c r="E37" s="3" t="s">
        <v>198</v>
      </c>
      <c r="F37" s="8">
        <v>79.007499999999993</v>
      </c>
      <c r="G37" s="8">
        <f>$F37*'Performance Curves'!C$5</f>
        <v>47.862782276153652</v>
      </c>
      <c r="H37" s="8">
        <f>$F37*'Performance Curves'!D$5</f>
        <v>41.711572951688048</v>
      </c>
      <c r="I37" s="8">
        <f>$F37*'Performance Curves'!E$5</f>
        <v>38.700456296036968</v>
      </c>
      <c r="J37" s="8">
        <f>$F37*'Performance Curves'!F$5</f>
        <v>36.841820230892957</v>
      </c>
      <c r="K37" s="8">
        <f>$F37*'Performance Curves'!G$5</f>
        <v>35.556231065933197</v>
      </c>
      <c r="L37" s="8">
        <f>$F37*'Performance Curves'!H$5</f>
        <v>34.603967211802072</v>
      </c>
      <c r="M37" s="3" t="s">
        <v>204</v>
      </c>
      <c r="N37" s="3">
        <v>1</v>
      </c>
    </row>
    <row r="38" spans="1:14" ht="12.75" customHeight="1" x14ac:dyDescent="0.2">
      <c r="A38" s="60"/>
      <c r="B38" s="3" t="s">
        <v>202</v>
      </c>
      <c r="C38" s="7" t="s">
        <v>196</v>
      </c>
      <c r="D38" s="3" t="s">
        <v>197</v>
      </c>
      <c r="E38" s="3" t="s">
        <v>198</v>
      </c>
      <c r="F38" s="8">
        <v>79.007499999999993</v>
      </c>
      <c r="G38" s="8">
        <f>$F38*'Performance Curves'!C$5</f>
        <v>47.862782276153652</v>
      </c>
      <c r="H38" s="8">
        <f>$F38*'Performance Curves'!D$5</f>
        <v>41.711572951688048</v>
      </c>
      <c r="I38" s="8">
        <f>$F38*'Performance Curves'!E$5</f>
        <v>38.700456296036968</v>
      </c>
      <c r="J38" s="8">
        <f>$F38*'Performance Curves'!F$5</f>
        <v>36.841820230892957</v>
      </c>
      <c r="K38" s="8">
        <f>$F38*'Performance Curves'!G$5</f>
        <v>35.556231065933197</v>
      </c>
      <c r="L38" s="8">
        <f>$F38*'Performance Curves'!H$5</f>
        <v>34.603967211802072</v>
      </c>
      <c r="M38" s="3" t="s">
        <v>204</v>
      </c>
      <c r="N38" s="3">
        <v>1</v>
      </c>
    </row>
    <row r="39" spans="1:14" ht="12.75" customHeight="1" x14ac:dyDescent="0.2">
      <c r="A39" s="60"/>
      <c r="B39" s="3" t="s">
        <v>203</v>
      </c>
      <c r="C39" s="7" t="s">
        <v>196</v>
      </c>
      <c r="D39" s="3" t="s">
        <v>197</v>
      </c>
      <c r="E39" s="3" t="s">
        <v>198</v>
      </c>
      <c r="F39" s="8">
        <v>79.007499999999993</v>
      </c>
      <c r="G39" s="8">
        <f>$F39*'Performance Curves'!C$5</f>
        <v>47.862782276153652</v>
      </c>
      <c r="H39" s="8">
        <f>$F39*'Performance Curves'!D$5</f>
        <v>41.711572951688048</v>
      </c>
      <c r="I39" s="8">
        <f>$F39*'Performance Curves'!E$5</f>
        <v>38.700456296036968</v>
      </c>
      <c r="J39" s="8">
        <f>$F39*'Performance Curves'!F$5</f>
        <v>36.841820230892957</v>
      </c>
      <c r="K39" s="8">
        <f>$F39*'Performance Curves'!G$5</f>
        <v>35.556231065933197</v>
      </c>
      <c r="L39" s="8">
        <f>$F39*'Performance Curves'!H$5</f>
        <v>34.603967211802072</v>
      </c>
      <c r="M39" s="3" t="s">
        <v>204</v>
      </c>
      <c r="N39" s="3">
        <v>1</v>
      </c>
    </row>
    <row r="40" spans="1:14" ht="12.95" customHeight="1" x14ac:dyDescent="0.2">
      <c r="A40" s="60" t="s">
        <v>22</v>
      </c>
      <c r="B40" s="3" t="s">
        <v>195</v>
      </c>
      <c r="C40" s="7" t="s">
        <v>196</v>
      </c>
      <c r="D40" s="3" t="s">
        <v>197</v>
      </c>
      <c r="E40" s="3" t="s">
        <v>198</v>
      </c>
      <c r="F40" s="8">
        <v>78.884</v>
      </c>
      <c r="G40" s="8">
        <f>$F40*'Performance Curves'!C$5</f>
        <v>47.787965915540994</v>
      </c>
      <c r="H40" s="8">
        <f>$F40*'Performance Curves'!D$5</f>
        <v>41.646371809270775</v>
      </c>
      <c r="I40" s="8">
        <f>$F40*'Performance Curves'!E$5</f>
        <v>38.6399619587581</v>
      </c>
      <c r="J40" s="8">
        <f>$F40*'Performance Curves'!F$5</f>
        <v>36.7842312070849</v>
      </c>
      <c r="K40" s="8">
        <f>$F40*'Performance Curves'!G$5</f>
        <v>35.500651601494475</v>
      </c>
      <c r="L40" s="8">
        <f>$F40*'Performance Curves'!H$5</f>
        <v>34.549876271693122</v>
      </c>
      <c r="M40" s="3" t="s">
        <v>211</v>
      </c>
      <c r="N40" s="3">
        <v>1</v>
      </c>
    </row>
    <row r="41" spans="1:14" ht="12.75" customHeight="1" x14ac:dyDescent="0.2">
      <c r="A41" s="60"/>
      <c r="B41" s="3" t="s">
        <v>200</v>
      </c>
      <c r="C41" s="7" t="s">
        <v>196</v>
      </c>
      <c r="D41" s="3" t="s">
        <v>197</v>
      </c>
      <c r="E41" s="3" t="s">
        <v>198</v>
      </c>
      <c r="F41" s="8">
        <v>78.708500000000001</v>
      </c>
      <c r="G41" s="8">
        <f>$F41*'Performance Curves'!C$5</f>
        <v>47.681647929407212</v>
      </c>
      <c r="H41" s="8">
        <f>$F41*'Performance Curves'!D$5</f>
        <v>41.553717554256735</v>
      </c>
      <c r="I41" s="8">
        <f>$F41*'Performance Curves'!E$5</f>
        <v>38.553996321572328</v>
      </c>
      <c r="J41" s="8">
        <f>$F41*'Performance Curves'!F$5</f>
        <v>36.702394173252394</v>
      </c>
      <c r="K41" s="8">
        <f>$F41*'Performance Curves'!G$5</f>
        <v>35.421670257292071</v>
      </c>
      <c r="L41" s="8">
        <f>$F41*'Performance Curves'!H$5</f>
        <v>34.473010198906728</v>
      </c>
      <c r="M41" s="3" t="s">
        <v>211</v>
      </c>
      <c r="N41" s="3">
        <v>1</v>
      </c>
    </row>
    <row r="42" spans="1:14" ht="12.75" customHeight="1" x14ac:dyDescent="0.2">
      <c r="A42" s="60"/>
      <c r="B42" s="3" t="s">
        <v>201</v>
      </c>
      <c r="C42" s="7" t="s">
        <v>196</v>
      </c>
      <c r="D42" s="3" t="s">
        <v>197</v>
      </c>
      <c r="E42" s="3" t="s">
        <v>198</v>
      </c>
      <c r="F42" s="8">
        <v>79.826499999999996</v>
      </c>
      <c r="G42" s="8">
        <f>$F42*'Performance Curves'!C$5</f>
        <v>48.358932878111318</v>
      </c>
      <c r="H42" s="8">
        <f>$F42*'Performance Curves'!D$5</f>
        <v>42.143959475086874</v>
      </c>
      <c r="I42" s="8">
        <f>$F42*'Performance Curves'!E$5</f>
        <v>39.101629269570545</v>
      </c>
      <c r="J42" s="8">
        <f>$F42*'Performance Curves'!F$5</f>
        <v>37.223726388777983</v>
      </c>
      <c r="K42" s="8">
        <f>$F42*'Performance Curves'!G$5</f>
        <v>35.92481067221108</v>
      </c>
      <c r="L42" s="8">
        <f>$F42*'Performance Curves'!H$5</f>
        <v>34.962675551471925</v>
      </c>
      <c r="M42" s="3" t="s">
        <v>211</v>
      </c>
      <c r="N42" s="3">
        <v>1</v>
      </c>
    </row>
    <row r="43" spans="1:14" ht="12.75" customHeight="1" x14ac:dyDescent="0.2">
      <c r="A43" s="60"/>
      <c r="B43" s="3" t="s">
        <v>202</v>
      </c>
      <c r="C43" s="7" t="s">
        <v>196</v>
      </c>
      <c r="D43" s="3" t="s">
        <v>197</v>
      </c>
      <c r="E43" s="3" t="s">
        <v>198</v>
      </c>
      <c r="F43" s="8">
        <v>80.177499999999995</v>
      </c>
      <c r="G43" s="8">
        <f>$F43*'Performance Curves'!C$5</f>
        <v>48.571568850378881</v>
      </c>
      <c r="H43" s="8">
        <f>$F43*'Performance Curves'!D$5</f>
        <v>42.329267985114946</v>
      </c>
      <c r="I43" s="8">
        <f>$F43*'Performance Curves'!E$5</f>
        <v>39.273560543942082</v>
      </c>
      <c r="J43" s="8">
        <f>$F43*'Performance Curves'!F$5</f>
        <v>37.387400456442997</v>
      </c>
      <c r="K43" s="8">
        <f>$F43*'Performance Curves'!G$5</f>
        <v>36.082773360615882</v>
      </c>
      <c r="L43" s="8">
        <f>$F43*'Performance Curves'!H$5</f>
        <v>35.116407697044714</v>
      </c>
      <c r="M43" s="3" t="s">
        <v>211</v>
      </c>
      <c r="N43" s="3">
        <v>1</v>
      </c>
    </row>
    <row r="44" spans="1:14" ht="12.75" customHeight="1" x14ac:dyDescent="0.2">
      <c r="A44" s="60"/>
      <c r="B44" s="3" t="s">
        <v>203</v>
      </c>
      <c r="C44" s="7" t="s">
        <v>196</v>
      </c>
      <c r="D44" s="3" t="s">
        <v>197</v>
      </c>
      <c r="E44" s="3" t="s">
        <v>198</v>
      </c>
      <c r="F44" s="8">
        <v>80.177499999999995</v>
      </c>
      <c r="G44" s="8">
        <f>$F44*'Performance Curves'!C$5</f>
        <v>48.571568850378881</v>
      </c>
      <c r="H44" s="8">
        <f>$F44*'Performance Curves'!D$5</f>
        <v>42.329267985114946</v>
      </c>
      <c r="I44" s="8">
        <f>$F44*'Performance Curves'!E$5</f>
        <v>39.273560543942082</v>
      </c>
      <c r="J44" s="8">
        <f>$F44*'Performance Curves'!F$5</f>
        <v>37.387400456442997</v>
      </c>
      <c r="K44" s="8">
        <f>$F44*'Performance Curves'!G$5</f>
        <v>36.082773360615882</v>
      </c>
      <c r="L44" s="8">
        <f>$F44*'Performance Curves'!H$5</f>
        <v>35.116407697044714</v>
      </c>
      <c r="M44" s="3" t="s">
        <v>211</v>
      </c>
      <c r="N44" s="3">
        <v>1</v>
      </c>
    </row>
    <row r="45" spans="1:14" ht="12.75" customHeight="1" x14ac:dyDescent="0.2">
      <c r="A45" s="60" t="s">
        <v>26</v>
      </c>
      <c r="B45" s="3" t="s">
        <v>195</v>
      </c>
      <c r="C45" s="7" t="s">
        <v>196</v>
      </c>
      <c r="D45" s="3" t="s">
        <v>197</v>
      </c>
      <c r="E45" s="3" t="s">
        <v>198</v>
      </c>
      <c r="F45" s="8">
        <v>51.012</v>
      </c>
      <c r="G45" s="8">
        <v>51.012</v>
      </c>
      <c r="H45" s="8">
        <v>51.012</v>
      </c>
      <c r="I45" s="8">
        <v>51.012</v>
      </c>
      <c r="J45" s="8">
        <v>51.012</v>
      </c>
      <c r="K45" s="8">
        <v>51.012</v>
      </c>
      <c r="L45" s="8">
        <v>51.012</v>
      </c>
      <c r="M45" s="3" t="s">
        <v>199</v>
      </c>
      <c r="N45" s="3">
        <v>1</v>
      </c>
    </row>
    <row r="46" spans="1:14" ht="12.75" customHeight="1" x14ac:dyDescent="0.2">
      <c r="A46" s="60"/>
      <c r="B46" s="3" t="s">
        <v>200</v>
      </c>
      <c r="C46" s="7" t="s">
        <v>196</v>
      </c>
      <c r="D46" s="3" t="s">
        <v>197</v>
      </c>
      <c r="E46" s="3" t="s">
        <v>198</v>
      </c>
      <c r="F46" s="8">
        <v>50.777999999999999</v>
      </c>
      <c r="G46" s="8">
        <v>50.777999999999999</v>
      </c>
      <c r="H46" s="8">
        <v>50.777999999999999</v>
      </c>
      <c r="I46" s="8">
        <v>50.777999999999999</v>
      </c>
      <c r="J46" s="8">
        <v>50.777999999999999</v>
      </c>
      <c r="K46" s="8">
        <v>50.777999999999999</v>
      </c>
      <c r="L46" s="8">
        <v>50.777999999999999</v>
      </c>
      <c r="M46" s="3" t="s">
        <v>199</v>
      </c>
      <c r="N46" s="3">
        <v>1</v>
      </c>
    </row>
    <row r="47" spans="1:14" ht="12.75" customHeight="1" x14ac:dyDescent="0.2">
      <c r="A47" s="60"/>
      <c r="B47" s="3" t="s">
        <v>201</v>
      </c>
      <c r="C47" s="7" t="s">
        <v>196</v>
      </c>
      <c r="D47" s="3" t="s">
        <v>197</v>
      </c>
      <c r="E47" s="3" t="s">
        <v>198</v>
      </c>
      <c r="F47" s="8">
        <v>51.713999999999999</v>
      </c>
      <c r="G47" s="8">
        <v>51.713999999999999</v>
      </c>
      <c r="H47" s="8">
        <v>51.713999999999999</v>
      </c>
      <c r="I47" s="8">
        <v>51.713999999999999</v>
      </c>
      <c r="J47" s="8">
        <v>51.713999999999999</v>
      </c>
      <c r="K47" s="8">
        <v>51.713999999999999</v>
      </c>
      <c r="L47" s="8">
        <v>51.713999999999999</v>
      </c>
      <c r="M47" s="3" t="s">
        <v>199</v>
      </c>
      <c r="N47" s="3">
        <v>1</v>
      </c>
    </row>
    <row r="48" spans="1:14" ht="12.75" customHeight="1" x14ac:dyDescent="0.2">
      <c r="A48" s="60"/>
      <c r="B48" s="3" t="s">
        <v>202</v>
      </c>
      <c r="C48" s="7" t="s">
        <v>196</v>
      </c>
      <c r="D48" s="3" t="s">
        <v>197</v>
      </c>
      <c r="E48" s="3" t="s">
        <v>198</v>
      </c>
      <c r="F48" s="8">
        <v>51.713999999999999</v>
      </c>
      <c r="G48" s="8">
        <v>51.713999999999999</v>
      </c>
      <c r="H48" s="8">
        <v>51.713999999999999</v>
      </c>
      <c r="I48" s="8">
        <v>51.713999999999999</v>
      </c>
      <c r="J48" s="8">
        <v>51.713999999999999</v>
      </c>
      <c r="K48" s="8">
        <v>51.713999999999999</v>
      </c>
      <c r="L48" s="8">
        <v>51.713999999999999</v>
      </c>
      <c r="M48" s="3" t="s">
        <v>199</v>
      </c>
      <c r="N48" s="3">
        <v>1</v>
      </c>
    </row>
    <row r="49" spans="1:14" ht="12.75" customHeight="1" x14ac:dyDescent="0.2">
      <c r="A49" s="60"/>
      <c r="B49" s="3" t="s">
        <v>203</v>
      </c>
      <c r="C49" s="7" t="s">
        <v>196</v>
      </c>
      <c r="D49" s="3" t="s">
        <v>197</v>
      </c>
      <c r="E49" s="3" t="s">
        <v>198</v>
      </c>
      <c r="F49" s="8">
        <v>51.713999999999999</v>
      </c>
      <c r="G49" s="8">
        <v>51.713999999999999</v>
      </c>
      <c r="H49" s="8">
        <v>51.713999999999999</v>
      </c>
      <c r="I49" s="8">
        <v>51.713999999999999</v>
      </c>
      <c r="J49" s="8">
        <v>51.713999999999999</v>
      </c>
      <c r="K49" s="8">
        <v>51.713999999999999</v>
      </c>
      <c r="L49" s="8">
        <v>51.713999999999999</v>
      </c>
      <c r="M49" s="3" t="s">
        <v>199</v>
      </c>
      <c r="N49" s="3">
        <v>1</v>
      </c>
    </row>
    <row r="50" spans="1:14" ht="12.75" customHeight="1" x14ac:dyDescent="0.2">
      <c r="A50" s="60" t="s">
        <v>29</v>
      </c>
      <c r="B50" s="3" t="s">
        <v>195</v>
      </c>
      <c r="C50" s="7" t="s">
        <v>196</v>
      </c>
      <c r="D50" s="3" t="s">
        <v>197</v>
      </c>
      <c r="E50" s="3" t="s">
        <v>198</v>
      </c>
      <c r="F50" s="8">
        <v>65.890500000000003</v>
      </c>
      <c r="G50" s="8">
        <v>65.890500000000003</v>
      </c>
      <c r="H50" s="8">
        <v>65.890500000000003</v>
      </c>
      <c r="I50" s="8">
        <v>65.890500000000003</v>
      </c>
      <c r="J50" s="8">
        <v>65.890500000000003</v>
      </c>
      <c r="K50" s="8">
        <v>65.890500000000003</v>
      </c>
      <c r="L50" s="8">
        <v>65.890500000000003</v>
      </c>
      <c r="M50" s="3" t="s">
        <v>199</v>
      </c>
      <c r="N50" s="3">
        <v>1</v>
      </c>
    </row>
    <row r="51" spans="1:14" ht="12.75" customHeight="1" x14ac:dyDescent="0.2">
      <c r="A51" s="60"/>
      <c r="B51" s="3" t="s">
        <v>200</v>
      </c>
      <c r="C51" s="7" t="s">
        <v>196</v>
      </c>
      <c r="D51" s="3" t="s">
        <v>197</v>
      </c>
      <c r="E51" s="3" t="s">
        <v>198</v>
      </c>
      <c r="F51" s="8">
        <v>65.588250000000002</v>
      </c>
      <c r="G51" s="8">
        <v>65.588250000000002</v>
      </c>
      <c r="H51" s="8">
        <v>65.588250000000002</v>
      </c>
      <c r="I51" s="8">
        <v>65.588250000000002</v>
      </c>
      <c r="J51" s="8">
        <v>65.588250000000002</v>
      </c>
      <c r="K51" s="8">
        <v>65.588250000000002</v>
      </c>
      <c r="L51" s="8">
        <v>65.588250000000002</v>
      </c>
      <c r="M51" s="3" t="s">
        <v>199</v>
      </c>
      <c r="N51" s="3">
        <v>1</v>
      </c>
    </row>
    <row r="52" spans="1:14" ht="14.65" customHeight="1" x14ac:dyDescent="0.2">
      <c r="A52" s="60"/>
      <c r="B52" s="3" t="s">
        <v>201</v>
      </c>
      <c r="C52" s="7" t="s">
        <v>196</v>
      </c>
      <c r="D52" s="3" t="s">
        <v>197</v>
      </c>
      <c r="E52" s="3" t="s">
        <v>198</v>
      </c>
      <c r="F52" s="8">
        <v>66.797250000000005</v>
      </c>
      <c r="G52" s="8">
        <v>66.797250000000005</v>
      </c>
      <c r="H52" s="8">
        <v>66.797250000000005</v>
      </c>
      <c r="I52" s="8">
        <v>66.797250000000005</v>
      </c>
      <c r="J52" s="8">
        <v>66.797250000000005</v>
      </c>
      <c r="K52" s="8">
        <v>66.797250000000005</v>
      </c>
      <c r="L52" s="8">
        <v>66.797250000000005</v>
      </c>
      <c r="M52" s="3" t="s">
        <v>199</v>
      </c>
      <c r="N52" s="3">
        <v>1</v>
      </c>
    </row>
    <row r="53" spans="1:14" ht="14.65" customHeight="1" x14ac:dyDescent="0.2">
      <c r="A53" s="60"/>
      <c r="B53" s="3" t="s">
        <v>202</v>
      </c>
      <c r="C53" s="7" t="s">
        <v>196</v>
      </c>
      <c r="D53" s="3" t="s">
        <v>197</v>
      </c>
      <c r="E53" s="3" t="s">
        <v>198</v>
      </c>
      <c r="F53" s="8">
        <v>66.797250000000005</v>
      </c>
      <c r="G53" s="8">
        <v>66.797250000000005</v>
      </c>
      <c r="H53" s="8">
        <v>66.797250000000005</v>
      </c>
      <c r="I53" s="8">
        <v>66.797250000000005</v>
      </c>
      <c r="J53" s="8">
        <v>66.797250000000005</v>
      </c>
      <c r="K53" s="8">
        <v>66.797250000000005</v>
      </c>
      <c r="L53" s="8">
        <v>66.797250000000005</v>
      </c>
      <c r="M53" s="3" t="s">
        <v>199</v>
      </c>
      <c r="N53" s="3">
        <v>1</v>
      </c>
    </row>
    <row r="54" spans="1:14" ht="14.65" customHeight="1" x14ac:dyDescent="0.2">
      <c r="A54" s="60"/>
      <c r="B54" s="3" t="s">
        <v>203</v>
      </c>
      <c r="C54" s="7" t="s">
        <v>196</v>
      </c>
      <c r="D54" s="3" t="s">
        <v>197</v>
      </c>
      <c r="E54" s="3" t="s">
        <v>198</v>
      </c>
      <c r="F54" s="8">
        <v>66.797250000000005</v>
      </c>
      <c r="G54" s="8">
        <v>66.797250000000005</v>
      </c>
      <c r="H54" s="8">
        <v>66.797250000000005</v>
      </c>
      <c r="I54" s="8">
        <v>66.797250000000005</v>
      </c>
      <c r="J54" s="8">
        <v>66.797250000000005</v>
      </c>
      <c r="K54" s="8">
        <v>66.797250000000005</v>
      </c>
      <c r="L54" s="8">
        <v>66.797250000000005</v>
      </c>
      <c r="M54" s="3" t="s">
        <v>199</v>
      </c>
      <c r="N54" s="3">
        <v>1</v>
      </c>
    </row>
    <row r="55" spans="1:14" ht="14.65" customHeight="1" x14ac:dyDescent="0.2">
      <c r="A55" s="60" t="s">
        <v>31</v>
      </c>
      <c r="B55" s="3" t="s">
        <v>195</v>
      </c>
      <c r="C55" s="7" t="s">
        <v>196</v>
      </c>
      <c r="D55" s="3" t="s">
        <v>197</v>
      </c>
      <c r="E55" s="3" t="s">
        <v>198</v>
      </c>
      <c r="F55" s="8">
        <v>62.347999999999999</v>
      </c>
      <c r="G55" s="8">
        <f>$F55*'Performance Curves'!C$5</f>
        <v>37.770448999824424</v>
      </c>
      <c r="H55" s="8">
        <f>$F55*'Performance Curves'!D$5</f>
        <v>32.916282003504058</v>
      </c>
      <c r="I55" s="8">
        <f>$F55*'Performance Curves'!E$5</f>
        <v>30.540088588365826</v>
      </c>
      <c r="J55" s="8">
        <f>$F55*'Performance Curves'!F$5</f>
        <v>29.073364019311004</v>
      </c>
      <c r="K55" s="8">
        <f>$F55*'Performance Curves'!G$5</f>
        <v>28.05885383664593</v>
      </c>
      <c r="L55" s="8">
        <f>$F55*'Performance Curves'!H$5</f>
        <v>27.307384080263716</v>
      </c>
      <c r="M55" s="3" t="s">
        <v>204</v>
      </c>
      <c r="N55" s="3">
        <v>1</v>
      </c>
    </row>
    <row r="56" spans="1:14" ht="14.65" customHeight="1" x14ac:dyDescent="0.2">
      <c r="A56" s="60"/>
      <c r="B56" s="3" t="s">
        <v>200</v>
      </c>
      <c r="C56" s="7" t="s">
        <v>196</v>
      </c>
      <c r="D56" s="3" t="s">
        <v>197</v>
      </c>
      <c r="E56" s="3" t="s">
        <v>198</v>
      </c>
      <c r="F56" s="8">
        <v>62.061999999999998</v>
      </c>
      <c r="G56" s="8">
        <f>$F56*'Performance Curves'!C$5</f>
        <v>37.597190059458256</v>
      </c>
      <c r="H56" s="8">
        <f>$F56*'Performance Curves'!D$5</f>
        <v>32.765289884221929</v>
      </c>
      <c r="I56" s="8">
        <f>$F56*'Performance Curves'!E$5</f>
        <v>30.39999643887791</v>
      </c>
      <c r="J56" s="8">
        <f>$F56*'Performance Curves'!F$5</f>
        <v>28.93999996417655</v>
      </c>
      <c r="K56" s="8">
        <f>$F56*'Performance Curves'!G$5</f>
        <v>27.930143497945718</v>
      </c>
      <c r="L56" s="8">
        <f>$F56*'Performance Curves'!H$5</f>
        <v>27.182120850537736</v>
      </c>
      <c r="M56" s="3" t="s">
        <v>204</v>
      </c>
      <c r="N56" s="3">
        <v>1</v>
      </c>
    </row>
    <row r="57" spans="1:14" ht="14.65" customHeight="1" x14ac:dyDescent="0.2">
      <c r="A57" s="60"/>
      <c r="B57" s="3" t="s">
        <v>201</v>
      </c>
      <c r="C57" s="7" t="s">
        <v>196</v>
      </c>
      <c r="D57" s="3" t="s">
        <v>197</v>
      </c>
      <c r="E57" s="3" t="s">
        <v>198</v>
      </c>
      <c r="F57" s="8">
        <v>63.206000000000003</v>
      </c>
      <c r="G57" s="8">
        <f>$F57*'Performance Curves'!C$5</f>
        <v>38.290225820922927</v>
      </c>
      <c r="H57" s="8">
        <f>$F57*'Performance Curves'!D$5</f>
        <v>33.369258361350447</v>
      </c>
      <c r="I57" s="8">
        <f>$F57*'Performance Curves'!E$5</f>
        <v>30.960365036829579</v>
      </c>
      <c r="J57" s="8">
        <f>$F57*'Performance Curves'!F$5</f>
        <v>29.473456184714369</v>
      </c>
      <c r="K57" s="8">
        <f>$F57*'Performance Curves'!G$5</f>
        <v>28.444984852746565</v>
      </c>
      <c r="L57" s="8">
        <f>$F57*'Performance Curves'!H$5</f>
        <v>27.683173769441659</v>
      </c>
      <c r="M57" s="3" t="s">
        <v>204</v>
      </c>
      <c r="N57" s="3">
        <v>1</v>
      </c>
    </row>
    <row r="58" spans="1:14" ht="14.65" customHeight="1" x14ac:dyDescent="0.2">
      <c r="A58" s="60"/>
      <c r="B58" s="3" t="s">
        <v>202</v>
      </c>
      <c r="C58" s="7" t="s">
        <v>196</v>
      </c>
      <c r="D58" s="3" t="s">
        <v>197</v>
      </c>
      <c r="E58" s="3" t="s">
        <v>198</v>
      </c>
      <c r="F58" s="8">
        <v>63.206000000000003</v>
      </c>
      <c r="G58" s="8">
        <f>$F58*'Performance Curves'!C$5</f>
        <v>38.290225820922927</v>
      </c>
      <c r="H58" s="8">
        <f>$F58*'Performance Curves'!D$5</f>
        <v>33.369258361350447</v>
      </c>
      <c r="I58" s="8">
        <f>$F58*'Performance Curves'!E$5</f>
        <v>30.960365036829579</v>
      </c>
      <c r="J58" s="8">
        <f>$F58*'Performance Curves'!F$5</f>
        <v>29.473456184714369</v>
      </c>
      <c r="K58" s="8">
        <f>$F58*'Performance Curves'!G$5</f>
        <v>28.444984852746565</v>
      </c>
      <c r="L58" s="8">
        <f>$F58*'Performance Curves'!H$5</f>
        <v>27.683173769441659</v>
      </c>
      <c r="M58" s="3" t="s">
        <v>204</v>
      </c>
      <c r="N58" s="3">
        <v>1</v>
      </c>
    </row>
    <row r="59" spans="1:14" ht="14.65" customHeight="1" x14ac:dyDescent="0.2">
      <c r="A59" s="60"/>
      <c r="B59" s="3" t="s">
        <v>203</v>
      </c>
      <c r="C59" s="7" t="s">
        <v>196</v>
      </c>
      <c r="D59" s="3" t="s">
        <v>197</v>
      </c>
      <c r="E59" s="3" t="s">
        <v>198</v>
      </c>
      <c r="F59" s="8">
        <v>63.206000000000003</v>
      </c>
      <c r="G59" s="8">
        <f>$F59*'Performance Curves'!C$5</f>
        <v>38.290225820922927</v>
      </c>
      <c r="H59" s="8">
        <f>$F59*'Performance Curves'!D$5</f>
        <v>33.369258361350447</v>
      </c>
      <c r="I59" s="8">
        <f>$F59*'Performance Curves'!E$5</f>
        <v>30.960365036829579</v>
      </c>
      <c r="J59" s="8">
        <f>$F59*'Performance Curves'!F$5</f>
        <v>29.473456184714369</v>
      </c>
      <c r="K59" s="8">
        <f>$F59*'Performance Curves'!G$5</f>
        <v>28.444984852746565</v>
      </c>
      <c r="L59" s="8">
        <f>$F59*'Performance Curves'!H$5</f>
        <v>27.683173769441659</v>
      </c>
      <c r="M59" s="3" t="s">
        <v>204</v>
      </c>
      <c r="N59" s="3">
        <v>1</v>
      </c>
    </row>
    <row r="60" spans="1:14" ht="14.65" customHeight="1" x14ac:dyDescent="0.2">
      <c r="A60" s="60" t="s">
        <v>35</v>
      </c>
      <c r="B60" s="3" t="s">
        <v>195</v>
      </c>
      <c r="C60" s="7" t="s">
        <v>196</v>
      </c>
      <c r="D60" s="3" t="s">
        <v>197</v>
      </c>
      <c r="E60" s="3" t="s">
        <v>198</v>
      </c>
      <c r="F60" s="8">
        <v>70.849999999999994</v>
      </c>
      <c r="G60" s="8">
        <v>70.849999999999994</v>
      </c>
      <c r="H60" s="8">
        <v>70.849999999999994</v>
      </c>
      <c r="I60" s="8">
        <v>70.849999999999994</v>
      </c>
      <c r="J60" s="8">
        <v>70.849999999999994</v>
      </c>
      <c r="K60" s="8">
        <v>70.849999999999994</v>
      </c>
      <c r="L60" s="8">
        <v>70.849999999999994</v>
      </c>
      <c r="M60" s="3" t="s">
        <v>199</v>
      </c>
      <c r="N60" s="3">
        <v>1</v>
      </c>
    </row>
    <row r="61" spans="1:14" ht="12.75" customHeight="1" x14ac:dyDescent="0.2">
      <c r="A61" s="60"/>
      <c r="B61" s="3" t="s">
        <v>200</v>
      </c>
      <c r="C61" s="7" t="s">
        <v>196</v>
      </c>
      <c r="D61" s="3" t="s">
        <v>197</v>
      </c>
      <c r="E61" s="3" t="s">
        <v>198</v>
      </c>
      <c r="F61" s="8">
        <v>70.525000000000006</v>
      </c>
      <c r="G61" s="8">
        <v>70.525000000000006</v>
      </c>
      <c r="H61" s="8">
        <v>70.525000000000006</v>
      </c>
      <c r="I61" s="8">
        <v>70.525000000000006</v>
      </c>
      <c r="J61" s="8">
        <v>70.525000000000006</v>
      </c>
      <c r="K61" s="8">
        <v>70.525000000000006</v>
      </c>
      <c r="L61" s="8">
        <v>70.525000000000006</v>
      </c>
      <c r="M61" s="3" t="s">
        <v>199</v>
      </c>
      <c r="N61" s="3">
        <v>1</v>
      </c>
    </row>
    <row r="62" spans="1:14" ht="12.75" customHeight="1" x14ac:dyDescent="0.2">
      <c r="A62" s="60"/>
      <c r="B62" s="3" t="s">
        <v>201</v>
      </c>
      <c r="C62" s="7" t="s">
        <v>196</v>
      </c>
      <c r="D62" s="3" t="s">
        <v>197</v>
      </c>
      <c r="E62" s="3" t="s">
        <v>198</v>
      </c>
      <c r="F62" s="8">
        <v>71.825000000000003</v>
      </c>
      <c r="G62" s="8">
        <v>71.825000000000003</v>
      </c>
      <c r="H62" s="8">
        <v>71.825000000000003</v>
      </c>
      <c r="I62" s="8">
        <v>71.825000000000003</v>
      </c>
      <c r="J62" s="8">
        <v>71.825000000000003</v>
      </c>
      <c r="K62" s="8">
        <v>71.825000000000003</v>
      </c>
      <c r="L62" s="8">
        <v>71.825000000000003</v>
      </c>
      <c r="M62" s="3" t="s">
        <v>199</v>
      </c>
      <c r="N62" s="3">
        <v>1</v>
      </c>
    </row>
    <row r="63" spans="1:14" ht="12.75" customHeight="1" x14ac:dyDescent="0.2">
      <c r="A63" s="60"/>
      <c r="B63" s="3" t="s">
        <v>202</v>
      </c>
      <c r="C63" s="7" t="s">
        <v>196</v>
      </c>
      <c r="D63" s="3" t="s">
        <v>197</v>
      </c>
      <c r="E63" s="3" t="s">
        <v>198</v>
      </c>
      <c r="F63" s="8">
        <v>71.825000000000003</v>
      </c>
      <c r="G63" s="8">
        <v>71.825000000000003</v>
      </c>
      <c r="H63" s="8">
        <v>71.825000000000003</v>
      </c>
      <c r="I63" s="8">
        <v>71.825000000000003</v>
      </c>
      <c r="J63" s="8">
        <v>71.825000000000003</v>
      </c>
      <c r="K63" s="8">
        <v>71.825000000000003</v>
      </c>
      <c r="L63" s="8">
        <v>71.825000000000003</v>
      </c>
      <c r="M63" s="3" t="s">
        <v>199</v>
      </c>
      <c r="N63" s="3">
        <v>1</v>
      </c>
    </row>
    <row r="64" spans="1:14" ht="12.75" customHeight="1" x14ac:dyDescent="0.2">
      <c r="A64" s="60"/>
      <c r="B64" s="3" t="s">
        <v>203</v>
      </c>
      <c r="C64" s="7" t="s">
        <v>196</v>
      </c>
      <c r="D64" s="3" t="s">
        <v>197</v>
      </c>
      <c r="E64" s="3" t="s">
        <v>198</v>
      </c>
      <c r="F64" s="8">
        <v>71.825000000000003</v>
      </c>
      <c r="G64" s="8">
        <v>71.825000000000003</v>
      </c>
      <c r="H64" s="8">
        <v>71.825000000000003</v>
      </c>
      <c r="I64" s="8">
        <v>71.825000000000003</v>
      </c>
      <c r="J64" s="8">
        <v>71.825000000000003</v>
      </c>
      <c r="K64" s="8">
        <v>71.825000000000003</v>
      </c>
      <c r="L64" s="8">
        <v>71.825000000000003</v>
      </c>
      <c r="M64" s="3" t="s">
        <v>199</v>
      </c>
      <c r="N64" s="3">
        <v>1</v>
      </c>
    </row>
    <row r="65" spans="1:14" ht="12.75" customHeight="1" x14ac:dyDescent="0.2">
      <c r="A65" s="60" t="s">
        <v>38</v>
      </c>
      <c r="B65" s="3" t="s">
        <v>195</v>
      </c>
      <c r="C65" s="7" t="s">
        <v>196</v>
      </c>
      <c r="D65" s="3" t="s">
        <v>197</v>
      </c>
      <c r="E65" s="3" t="s">
        <v>198</v>
      </c>
      <c r="F65" s="8">
        <v>70.849999999999994</v>
      </c>
      <c r="G65" s="8">
        <v>70.849999999999994</v>
      </c>
      <c r="H65" s="8">
        <v>70.849999999999994</v>
      </c>
      <c r="I65" s="8">
        <v>70.849999999999994</v>
      </c>
      <c r="J65" s="8">
        <v>70.849999999999994</v>
      </c>
      <c r="K65" s="8">
        <v>70.849999999999994</v>
      </c>
      <c r="L65" s="8">
        <v>70.849999999999994</v>
      </c>
      <c r="M65" s="3" t="s">
        <v>199</v>
      </c>
      <c r="N65" s="3">
        <v>1</v>
      </c>
    </row>
    <row r="66" spans="1:14" ht="12.75" customHeight="1" x14ac:dyDescent="0.2">
      <c r="A66" s="60"/>
      <c r="B66" s="3" t="s">
        <v>200</v>
      </c>
      <c r="C66" s="7" t="s">
        <v>196</v>
      </c>
      <c r="D66" s="3" t="s">
        <v>197</v>
      </c>
      <c r="E66" s="3" t="s">
        <v>198</v>
      </c>
      <c r="F66" s="8">
        <v>70.525000000000006</v>
      </c>
      <c r="G66" s="8">
        <v>70.525000000000006</v>
      </c>
      <c r="H66" s="8">
        <v>70.525000000000006</v>
      </c>
      <c r="I66" s="8">
        <v>70.525000000000006</v>
      </c>
      <c r="J66" s="8">
        <v>70.525000000000006</v>
      </c>
      <c r="K66" s="8">
        <v>70.525000000000006</v>
      </c>
      <c r="L66" s="8">
        <v>70.525000000000006</v>
      </c>
      <c r="M66" s="3" t="s">
        <v>199</v>
      </c>
      <c r="N66" s="3">
        <v>1</v>
      </c>
    </row>
    <row r="67" spans="1:14" ht="12.75" customHeight="1" x14ac:dyDescent="0.2">
      <c r="A67" s="60"/>
      <c r="B67" s="3" t="s">
        <v>201</v>
      </c>
      <c r="C67" s="7" t="s">
        <v>196</v>
      </c>
      <c r="D67" s="3" t="s">
        <v>197</v>
      </c>
      <c r="E67" s="3" t="s">
        <v>198</v>
      </c>
      <c r="F67" s="8">
        <v>71.825000000000003</v>
      </c>
      <c r="G67" s="8">
        <v>71.825000000000003</v>
      </c>
      <c r="H67" s="8">
        <v>71.825000000000003</v>
      </c>
      <c r="I67" s="8">
        <v>71.825000000000003</v>
      </c>
      <c r="J67" s="8">
        <v>71.825000000000003</v>
      </c>
      <c r="K67" s="8">
        <v>71.825000000000003</v>
      </c>
      <c r="L67" s="8">
        <v>71.825000000000003</v>
      </c>
      <c r="M67" s="3" t="s">
        <v>199</v>
      </c>
      <c r="N67" s="3">
        <v>1</v>
      </c>
    </row>
    <row r="68" spans="1:14" ht="12.75" customHeight="1" x14ac:dyDescent="0.2">
      <c r="A68" s="60"/>
      <c r="B68" s="3" t="s">
        <v>202</v>
      </c>
      <c r="C68" s="7" t="s">
        <v>196</v>
      </c>
      <c r="D68" s="3" t="s">
        <v>197</v>
      </c>
      <c r="E68" s="3" t="s">
        <v>198</v>
      </c>
      <c r="F68" s="8">
        <v>71.825000000000003</v>
      </c>
      <c r="G68" s="8">
        <v>71.825000000000003</v>
      </c>
      <c r="H68" s="8">
        <v>71.825000000000003</v>
      </c>
      <c r="I68" s="8">
        <v>71.825000000000003</v>
      </c>
      <c r="J68" s="8">
        <v>71.825000000000003</v>
      </c>
      <c r="K68" s="8">
        <v>71.825000000000003</v>
      </c>
      <c r="L68" s="8">
        <v>71.825000000000003</v>
      </c>
      <c r="M68" s="3" t="s">
        <v>199</v>
      </c>
      <c r="N68" s="3">
        <v>1</v>
      </c>
    </row>
    <row r="69" spans="1:14" ht="12.75" customHeight="1" x14ac:dyDescent="0.2">
      <c r="A69" s="60"/>
      <c r="B69" s="3" t="s">
        <v>203</v>
      </c>
      <c r="C69" s="7" t="s">
        <v>196</v>
      </c>
      <c r="D69" s="3" t="s">
        <v>197</v>
      </c>
      <c r="E69" s="3" t="s">
        <v>198</v>
      </c>
      <c r="F69" s="8">
        <v>71.825000000000003</v>
      </c>
      <c r="G69" s="8">
        <v>71.825000000000003</v>
      </c>
      <c r="H69" s="8">
        <v>71.825000000000003</v>
      </c>
      <c r="I69" s="8">
        <v>71.825000000000003</v>
      </c>
      <c r="J69" s="8">
        <v>71.825000000000003</v>
      </c>
      <c r="K69" s="8">
        <v>71.825000000000003</v>
      </c>
      <c r="L69" s="8">
        <v>71.825000000000003</v>
      </c>
      <c r="M69" s="3" t="s">
        <v>199</v>
      </c>
      <c r="N69" s="3">
        <v>1</v>
      </c>
    </row>
    <row r="70" spans="1:14" ht="12.75" customHeight="1" x14ac:dyDescent="0.2">
      <c r="A70" s="60" t="s">
        <v>40</v>
      </c>
      <c r="B70" s="3" t="s">
        <v>195</v>
      </c>
      <c r="C70" s="7" t="s">
        <v>196</v>
      </c>
      <c r="D70" s="3" t="s">
        <v>197</v>
      </c>
      <c r="E70" s="3" t="s">
        <v>198</v>
      </c>
      <c r="F70" s="8">
        <v>173.34633333333301</v>
      </c>
      <c r="G70" s="8">
        <f>$F70*'Performance Curves'!C$7</f>
        <v>160.36725481359409</v>
      </c>
      <c r="H70" s="8">
        <f>$F70*'Performance Curves'!D$7</f>
        <v>147.38817629385503</v>
      </c>
      <c r="I70" s="8">
        <f>$F70*'Performance Curves'!E$7</f>
        <v>141.85229692522094</v>
      </c>
      <c r="J70" s="8">
        <f>$F70*'Performance Curves'!F$7</f>
        <v>136.31641755658703</v>
      </c>
      <c r="K70" s="8">
        <f>$F70*'Performance Curves'!G$7</f>
        <v>133.06001792797875</v>
      </c>
      <c r="L70" s="8">
        <f>$F70*'Performance Curves'!H$7</f>
        <v>129.80361829937047</v>
      </c>
      <c r="M70" s="3" t="s">
        <v>212</v>
      </c>
      <c r="N70" s="3">
        <v>1</v>
      </c>
    </row>
    <row r="71" spans="1:14" ht="12.75" customHeight="1" x14ac:dyDescent="0.2">
      <c r="A71" s="60"/>
      <c r="B71" s="3" t="s">
        <v>200</v>
      </c>
      <c r="C71" s="7" t="s">
        <v>196</v>
      </c>
      <c r="D71" s="3" t="s">
        <v>197</v>
      </c>
      <c r="E71" s="3" t="s">
        <v>198</v>
      </c>
      <c r="F71" s="8">
        <v>172.551166666667</v>
      </c>
      <c r="G71" s="8">
        <f>$F71*'Performance Curves'!C$7</f>
        <v>159.63162520435804</v>
      </c>
      <c r="H71" s="8">
        <f>$F71*'Performance Curves'!D$7</f>
        <v>146.71208374204892</v>
      </c>
      <c r="I71" s="8">
        <f>$F71*'Performance Curves'!E$7</f>
        <v>141.20159831547275</v>
      </c>
      <c r="J71" s="8">
        <f>$F71*'Performance Curves'!F$7</f>
        <v>135.69111288889678</v>
      </c>
      <c r="K71" s="8">
        <f>$F71*'Performance Curves'!G$7</f>
        <v>132.44965087326375</v>
      </c>
      <c r="L71" s="8">
        <f>$F71*'Performance Curves'!H$7</f>
        <v>129.20818885763072</v>
      </c>
      <c r="M71" s="3" t="s">
        <v>212</v>
      </c>
      <c r="N71" s="3">
        <v>1</v>
      </c>
    </row>
    <row r="72" spans="1:14" ht="12.75" customHeight="1" x14ac:dyDescent="0.2">
      <c r="A72" s="60"/>
      <c r="B72" s="3" t="s">
        <v>201</v>
      </c>
      <c r="C72" s="7" t="s">
        <v>196</v>
      </c>
      <c r="D72" s="3" t="s">
        <v>197</v>
      </c>
      <c r="E72" s="3" t="s">
        <v>198</v>
      </c>
      <c r="F72" s="8">
        <v>175.73183333333299</v>
      </c>
      <c r="G72" s="8">
        <f>$F72*'Performance Curves'!C$7</f>
        <v>162.57414364130409</v>
      </c>
      <c r="H72" s="8">
        <f>$F72*'Performance Curves'!D$7</f>
        <v>149.41645394927505</v>
      </c>
      <c r="I72" s="8">
        <f>$F72*'Performance Curves'!E$7</f>
        <v>143.8043927544671</v>
      </c>
      <c r="J72" s="8">
        <f>$F72*'Performance Curves'!F$7</f>
        <v>138.19233155965932</v>
      </c>
      <c r="K72" s="8">
        <f>$F72*'Performance Curves'!G$7</f>
        <v>134.89111909212522</v>
      </c>
      <c r="L72" s="8">
        <f>$F72*'Performance Curves'!H$7</f>
        <v>131.58990662459115</v>
      </c>
      <c r="M72" s="3" t="s">
        <v>212</v>
      </c>
      <c r="N72" s="3">
        <v>1</v>
      </c>
    </row>
    <row r="73" spans="1:14" ht="12.75" customHeight="1" x14ac:dyDescent="0.2">
      <c r="A73" s="60"/>
      <c r="B73" s="3" t="s">
        <v>202</v>
      </c>
      <c r="C73" s="7" t="s">
        <v>196</v>
      </c>
      <c r="D73" s="3" t="s">
        <v>197</v>
      </c>
      <c r="E73" s="3" t="s">
        <v>198</v>
      </c>
      <c r="F73" s="8">
        <v>175.73183333333299</v>
      </c>
      <c r="G73" s="8">
        <f>$F73*'Performance Curves'!C$7</f>
        <v>162.57414364130409</v>
      </c>
      <c r="H73" s="8">
        <f>$F73*'Performance Curves'!D$7</f>
        <v>149.41645394927505</v>
      </c>
      <c r="I73" s="8">
        <f>$F73*'Performance Curves'!E$7</f>
        <v>143.8043927544671</v>
      </c>
      <c r="J73" s="8">
        <f>$F73*'Performance Curves'!F$7</f>
        <v>138.19233155965932</v>
      </c>
      <c r="K73" s="8">
        <f>$F73*'Performance Curves'!G$7</f>
        <v>134.89111909212522</v>
      </c>
      <c r="L73" s="8">
        <f>$F73*'Performance Curves'!H$7</f>
        <v>131.58990662459115</v>
      </c>
      <c r="M73" s="3" t="s">
        <v>212</v>
      </c>
      <c r="N73" s="3">
        <v>1</v>
      </c>
    </row>
    <row r="74" spans="1:14" ht="12.75" customHeight="1" x14ac:dyDescent="0.2">
      <c r="A74" s="60"/>
      <c r="B74" s="3" t="s">
        <v>203</v>
      </c>
      <c r="C74" s="7" t="s">
        <v>196</v>
      </c>
      <c r="D74" s="3" t="s">
        <v>197</v>
      </c>
      <c r="E74" s="3" t="s">
        <v>198</v>
      </c>
      <c r="F74" s="8">
        <v>175.73183333333299</v>
      </c>
      <c r="G74" s="8">
        <f>$F74*'Performance Curves'!C$7</f>
        <v>162.57414364130409</v>
      </c>
      <c r="H74" s="8">
        <f>$F74*'Performance Curves'!D$7</f>
        <v>149.41645394927505</v>
      </c>
      <c r="I74" s="8">
        <f>$F74*'Performance Curves'!E$7</f>
        <v>143.8043927544671</v>
      </c>
      <c r="J74" s="8">
        <f>$F74*'Performance Curves'!F$7</f>
        <v>138.19233155965932</v>
      </c>
      <c r="K74" s="8">
        <f>$F74*'Performance Curves'!G$7</f>
        <v>134.89111909212522</v>
      </c>
      <c r="L74" s="8">
        <f>$F74*'Performance Curves'!H$7</f>
        <v>131.58990662459115</v>
      </c>
      <c r="M74" s="3" t="s">
        <v>212</v>
      </c>
      <c r="N74" s="3">
        <v>1</v>
      </c>
    </row>
    <row r="75" spans="1:14" ht="12.75" customHeight="1" x14ac:dyDescent="0.2">
      <c r="A75" s="60" t="s">
        <v>44</v>
      </c>
      <c r="B75" s="3" t="s">
        <v>195</v>
      </c>
      <c r="C75" s="7" t="s">
        <v>196</v>
      </c>
      <c r="D75" s="3" t="s">
        <v>197</v>
      </c>
      <c r="E75" s="3" t="s">
        <v>198</v>
      </c>
      <c r="F75" s="8">
        <v>155.87</v>
      </c>
      <c r="G75" s="8">
        <v>155.87</v>
      </c>
      <c r="H75" s="8">
        <v>155.87</v>
      </c>
      <c r="I75" s="8">
        <v>155.87</v>
      </c>
      <c r="J75" s="8">
        <v>155.87</v>
      </c>
      <c r="K75" s="8">
        <v>155.87</v>
      </c>
      <c r="L75" s="8">
        <v>155.87</v>
      </c>
      <c r="M75" s="3" t="s">
        <v>199</v>
      </c>
      <c r="N75" s="3">
        <v>1</v>
      </c>
    </row>
    <row r="76" spans="1:14" ht="12.75" customHeight="1" x14ac:dyDescent="0.2">
      <c r="A76" s="60"/>
      <c r="B76" s="3" t="s">
        <v>200</v>
      </c>
      <c r="C76" s="7" t="s">
        <v>196</v>
      </c>
      <c r="D76" s="3" t="s">
        <v>197</v>
      </c>
      <c r="E76" s="3" t="s">
        <v>198</v>
      </c>
      <c r="F76" s="8">
        <v>155.155</v>
      </c>
      <c r="G76" s="8">
        <v>155.155</v>
      </c>
      <c r="H76" s="8">
        <v>155.155</v>
      </c>
      <c r="I76" s="8">
        <v>155.155</v>
      </c>
      <c r="J76" s="8">
        <v>155.155</v>
      </c>
      <c r="K76" s="8">
        <v>155.155</v>
      </c>
      <c r="L76" s="8">
        <v>155.155</v>
      </c>
      <c r="M76" s="3" t="s">
        <v>199</v>
      </c>
      <c r="N76" s="3">
        <v>1</v>
      </c>
    </row>
    <row r="77" spans="1:14" ht="12.75" customHeight="1" x14ac:dyDescent="0.2">
      <c r="A77" s="60"/>
      <c r="B77" s="3" t="s">
        <v>201</v>
      </c>
      <c r="C77" s="7" t="s">
        <v>196</v>
      </c>
      <c r="D77" s="3" t="s">
        <v>197</v>
      </c>
      <c r="E77" s="3" t="s">
        <v>198</v>
      </c>
      <c r="F77" s="8">
        <v>158.01499999999999</v>
      </c>
      <c r="G77" s="8">
        <v>158.01499999999999</v>
      </c>
      <c r="H77" s="8">
        <v>158.01499999999999</v>
      </c>
      <c r="I77" s="8">
        <v>158.01499999999999</v>
      </c>
      <c r="J77" s="8">
        <v>158.01499999999999</v>
      </c>
      <c r="K77" s="8">
        <v>158.01499999999999</v>
      </c>
      <c r="L77" s="8">
        <v>158.01499999999999</v>
      </c>
      <c r="M77" s="3" t="s">
        <v>199</v>
      </c>
      <c r="N77" s="3">
        <v>1</v>
      </c>
    </row>
    <row r="78" spans="1:14" ht="12.75" customHeight="1" x14ac:dyDescent="0.2">
      <c r="A78" s="60"/>
      <c r="B78" s="3" t="s">
        <v>202</v>
      </c>
      <c r="C78" s="7" t="s">
        <v>196</v>
      </c>
      <c r="D78" s="3" t="s">
        <v>197</v>
      </c>
      <c r="E78" s="3" t="s">
        <v>198</v>
      </c>
      <c r="F78" s="8">
        <v>158.01499999999999</v>
      </c>
      <c r="G78" s="8">
        <v>158.01499999999999</v>
      </c>
      <c r="H78" s="8">
        <v>158.01499999999999</v>
      </c>
      <c r="I78" s="8">
        <v>158.01499999999999</v>
      </c>
      <c r="J78" s="8">
        <v>158.01499999999999</v>
      </c>
      <c r="K78" s="8">
        <v>158.01499999999999</v>
      </c>
      <c r="L78" s="8">
        <v>158.01499999999999</v>
      </c>
      <c r="M78" s="3" t="s">
        <v>199</v>
      </c>
      <c r="N78" s="3">
        <v>1</v>
      </c>
    </row>
    <row r="79" spans="1:14" ht="12.75" customHeight="1" x14ac:dyDescent="0.2">
      <c r="A79" s="60"/>
      <c r="B79" s="3" t="s">
        <v>203</v>
      </c>
      <c r="C79" s="7" t="s">
        <v>196</v>
      </c>
      <c r="D79" s="3" t="s">
        <v>197</v>
      </c>
      <c r="E79" s="3" t="s">
        <v>198</v>
      </c>
      <c r="F79" s="8">
        <v>158.01499999999999</v>
      </c>
      <c r="G79" s="8">
        <v>158.01499999999999</v>
      </c>
      <c r="H79" s="8">
        <v>158.01499999999999</v>
      </c>
      <c r="I79" s="8">
        <v>158.01499999999999</v>
      </c>
      <c r="J79" s="8">
        <v>158.01499999999999</v>
      </c>
      <c r="K79" s="8">
        <v>158.01499999999999</v>
      </c>
      <c r="L79" s="8">
        <v>158.01499999999999</v>
      </c>
      <c r="M79" s="3" t="s">
        <v>199</v>
      </c>
      <c r="N79" s="3">
        <v>1</v>
      </c>
    </row>
    <row r="80" spans="1:14" ht="12.75" customHeight="1" x14ac:dyDescent="0.2">
      <c r="A80" s="60" t="s">
        <v>47</v>
      </c>
      <c r="B80" s="3" t="s">
        <v>195</v>
      </c>
      <c r="C80" s="7" t="s">
        <v>196</v>
      </c>
      <c r="D80" s="3" t="s">
        <v>197</v>
      </c>
      <c r="E80" s="3" t="s">
        <v>198</v>
      </c>
      <c r="F80" s="8">
        <v>354.25</v>
      </c>
      <c r="G80" s="8">
        <f>$F80*'Performance Curves'!C$8</f>
        <v>326.9330107280781</v>
      </c>
      <c r="H80" s="8">
        <f>$F80*'Performance Curves'!D$8</f>
        <v>299.61602145615586</v>
      </c>
      <c r="I80" s="8">
        <f>$F80*'Performance Curves'!E$8</f>
        <v>287.96468911436864</v>
      </c>
      <c r="J80" s="8">
        <f>$F80*'Performance Curves'!F$8</f>
        <v>276.31335677258176</v>
      </c>
      <c r="K80" s="8">
        <f>$F80*'Performance Curves'!G$8</f>
        <v>269.45963186564779</v>
      </c>
      <c r="L80" s="8">
        <f>$F80*'Performance Curves'!H$8</f>
        <v>262.60590695871412</v>
      </c>
      <c r="M80" s="3" t="s">
        <v>212</v>
      </c>
      <c r="N80" s="3">
        <v>1</v>
      </c>
    </row>
    <row r="81" spans="1:14" ht="12.75" customHeight="1" x14ac:dyDescent="0.2">
      <c r="A81" s="60"/>
      <c r="B81" s="3" t="s">
        <v>200</v>
      </c>
      <c r="C81" s="7" t="s">
        <v>196</v>
      </c>
      <c r="D81" s="3" t="s">
        <v>197</v>
      </c>
      <c r="E81" s="3" t="s">
        <v>198</v>
      </c>
      <c r="F81" s="8">
        <v>352.625</v>
      </c>
      <c r="G81" s="8">
        <f>$F81*'Performance Curves'!C$8</f>
        <v>325.43331801831624</v>
      </c>
      <c r="H81" s="8">
        <f>$F81*'Performance Curves'!D$8</f>
        <v>298.2416360366322</v>
      </c>
      <c r="I81" s="8">
        <f>$F81*'Performance Curves'!E$8</f>
        <v>286.64375017347703</v>
      </c>
      <c r="J81" s="8">
        <f>$F81*'Performance Curves'!F$8</f>
        <v>275.04586431032226</v>
      </c>
      <c r="K81" s="8">
        <f>$F81*'Performance Curves'!G$8</f>
        <v>268.22357850846589</v>
      </c>
      <c r="L81" s="8">
        <f>$F81*'Performance Curves'!H$8</f>
        <v>261.40129270660992</v>
      </c>
      <c r="M81" s="3" t="s">
        <v>212</v>
      </c>
      <c r="N81" s="3">
        <v>1</v>
      </c>
    </row>
    <row r="82" spans="1:14" ht="12.75" customHeight="1" x14ac:dyDescent="0.2">
      <c r="A82" s="60"/>
      <c r="B82" s="3" t="s">
        <v>201</v>
      </c>
      <c r="C82" s="7" t="s">
        <v>196</v>
      </c>
      <c r="D82" s="3" t="s">
        <v>197</v>
      </c>
      <c r="E82" s="3" t="s">
        <v>198</v>
      </c>
      <c r="F82" s="8">
        <v>359.125</v>
      </c>
      <c r="G82" s="8">
        <f>$F82*'Performance Curves'!C$8</f>
        <v>331.43208885736357</v>
      </c>
      <c r="H82" s="8">
        <f>$F82*'Performance Curves'!D$8</f>
        <v>303.73917771472679</v>
      </c>
      <c r="I82" s="8">
        <f>$F82*'Performance Curves'!E$8</f>
        <v>291.92750593704341</v>
      </c>
      <c r="J82" s="8">
        <f>$F82*'Performance Curves'!F$8</f>
        <v>280.11583415936042</v>
      </c>
      <c r="K82" s="8">
        <f>$F82*'Performance Curves'!G$8</f>
        <v>273.16779193719339</v>
      </c>
      <c r="L82" s="8">
        <f>$F82*'Performance Curves'!H$8</f>
        <v>266.21974971502669</v>
      </c>
      <c r="M82" s="3" t="s">
        <v>212</v>
      </c>
      <c r="N82" s="3">
        <v>1</v>
      </c>
    </row>
    <row r="83" spans="1:14" ht="14.65" customHeight="1" x14ac:dyDescent="0.2">
      <c r="A83" s="60"/>
      <c r="B83" s="3" t="s">
        <v>202</v>
      </c>
      <c r="C83" s="7" t="s">
        <v>196</v>
      </c>
      <c r="D83" s="3" t="s">
        <v>197</v>
      </c>
      <c r="E83" s="3" t="s">
        <v>198</v>
      </c>
      <c r="F83" s="8">
        <v>359.125</v>
      </c>
      <c r="G83" s="8">
        <f>$F83*'Performance Curves'!C$8</f>
        <v>331.43208885736357</v>
      </c>
      <c r="H83" s="8">
        <f>$F83*'Performance Curves'!D$8</f>
        <v>303.73917771472679</v>
      </c>
      <c r="I83" s="8">
        <f>$F83*'Performance Curves'!E$8</f>
        <v>291.92750593704341</v>
      </c>
      <c r="J83" s="8">
        <f>$F83*'Performance Curves'!F$8</f>
        <v>280.11583415936042</v>
      </c>
      <c r="K83" s="8">
        <f>$F83*'Performance Curves'!G$8</f>
        <v>273.16779193719339</v>
      </c>
      <c r="L83" s="8">
        <f>$F83*'Performance Curves'!H$8</f>
        <v>266.21974971502669</v>
      </c>
      <c r="M83" s="3" t="s">
        <v>212</v>
      </c>
      <c r="N83" s="3">
        <v>1</v>
      </c>
    </row>
    <row r="84" spans="1:14" ht="12.75" customHeight="1" x14ac:dyDescent="0.2">
      <c r="A84" s="60"/>
      <c r="B84" s="3" t="s">
        <v>203</v>
      </c>
      <c r="C84" s="7" t="s">
        <v>196</v>
      </c>
      <c r="D84" s="3" t="s">
        <v>197</v>
      </c>
      <c r="E84" s="3" t="s">
        <v>198</v>
      </c>
      <c r="F84" s="8">
        <v>359.125</v>
      </c>
      <c r="G84" s="8">
        <f>$F84*'Performance Curves'!C$8</f>
        <v>331.43208885736357</v>
      </c>
      <c r="H84" s="8">
        <f>$F84*'Performance Curves'!D$8</f>
        <v>303.73917771472679</v>
      </c>
      <c r="I84" s="8">
        <f>$F84*'Performance Curves'!E$8</f>
        <v>291.92750593704341</v>
      </c>
      <c r="J84" s="8">
        <f>$F84*'Performance Curves'!F$8</f>
        <v>280.11583415936042</v>
      </c>
      <c r="K84" s="8">
        <f>$F84*'Performance Curves'!G$8</f>
        <v>273.16779193719339</v>
      </c>
      <c r="L84" s="8">
        <f>$F84*'Performance Curves'!H$8</f>
        <v>266.21974971502669</v>
      </c>
      <c r="M84" s="3" t="s">
        <v>212</v>
      </c>
      <c r="N84" s="3">
        <v>1</v>
      </c>
    </row>
    <row r="85" spans="1:14" ht="14.65" customHeight="1" x14ac:dyDescent="0.2">
      <c r="A85" s="60" t="s">
        <v>49</v>
      </c>
      <c r="B85" s="3" t="s">
        <v>206</v>
      </c>
      <c r="C85" s="7" t="s">
        <v>213</v>
      </c>
      <c r="D85" s="3" t="s">
        <v>197</v>
      </c>
      <c r="E85" s="3" t="s">
        <v>214</v>
      </c>
      <c r="F85" s="8">
        <v>281</v>
      </c>
      <c r="G85" s="8">
        <v>253</v>
      </c>
      <c r="H85" s="8">
        <v>255</v>
      </c>
      <c r="I85" s="8">
        <v>255</v>
      </c>
      <c r="J85" s="8">
        <v>255</v>
      </c>
      <c r="K85" s="8">
        <v>255</v>
      </c>
      <c r="L85" s="8">
        <v>255</v>
      </c>
      <c r="M85" s="3" t="s">
        <v>215</v>
      </c>
      <c r="N85" s="3"/>
    </row>
    <row r="86" spans="1:14" ht="14.65" customHeight="1" x14ac:dyDescent="0.2">
      <c r="A86" s="60"/>
      <c r="B86" s="3" t="s">
        <v>206</v>
      </c>
      <c r="C86" s="7" t="s">
        <v>213</v>
      </c>
      <c r="D86" s="3" t="s">
        <v>197</v>
      </c>
      <c r="E86" s="3" t="s">
        <v>216</v>
      </c>
      <c r="F86" s="8">
        <f>F85*'Conversion Factors'!$C$31^3</f>
        <v>298.19944799999996</v>
      </c>
      <c r="G86" s="8">
        <f>G85*'Conversion Factors'!$C$31^3</f>
        <v>268.48562399999997</v>
      </c>
      <c r="H86" s="8">
        <f>H85*'Conversion Factors'!$C$31^3</f>
        <v>270.60803999999996</v>
      </c>
      <c r="I86" s="8">
        <f>I85*'Conversion Factors'!$C$31^3</f>
        <v>270.60803999999996</v>
      </c>
      <c r="J86" s="8">
        <f>J85*'Conversion Factors'!$C$31^3</f>
        <v>270.60803999999996</v>
      </c>
      <c r="K86" s="8">
        <f>K85*'Conversion Factors'!$C$31^3</f>
        <v>270.60803999999996</v>
      </c>
      <c r="L86" s="8">
        <f>L85*'Conversion Factors'!$C$31^3</f>
        <v>270.60803999999996</v>
      </c>
      <c r="M86" s="3"/>
      <c r="N86" s="3"/>
    </row>
    <row r="87" spans="1:14" ht="14.65" customHeight="1" x14ac:dyDescent="0.2">
      <c r="A87" s="60"/>
      <c r="B87" s="3" t="s">
        <v>206</v>
      </c>
      <c r="C87" s="7" t="s">
        <v>213</v>
      </c>
      <c r="D87" s="3" t="s">
        <v>197</v>
      </c>
      <c r="E87" s="3" t="s">
        <v>198</v>
      </c>
      <c r="F87" s="8">
        <f>F86*'Conversion Factors'!D$22</f>
        <v>411.51523823999992</v>
      </c>
      <c r="G87" s="8">
        <f>G86*'Conversion Factors'!E$22</f>
        <v>346.34645495999996</v>
      </c>
      <c r="H87" s="8">
        <f>H86*'Conversion Factors'!F$22</f>
        <v>343.67221079999996</v>
      </c>
      <c r="I87" s="8">
        <f>I86*'Conversion Factors'!G$22</f>
        <v>335.55396959999996</v>
      </c>
      <c r="J87" s="8">
        <f>J86*'Conversion Factors'!H$22</f>
        <v>332.84788919999994</v>
      </c>
      <c r="K87" s="8">
        <f>K86*'Conversion Factors'!I$22</f>
        <v>330.14180879999992</v>
      </c>
      <c r="L87" s="8">
        <f>L86*'Conversion Factors'!J$22</f>
        <v>324.72964799999994</v>
      </c>
      <c r="M87" s="3"/>
      <c r="N87" s="3">
        <v>1</v>
      </c>
    </row>
    <row r="88" spans="1:14" ht="12.75" customHeight="1" x14ac:dyDescent="0.2">
      <c r="A88" s="60" t="s">
        <v>51</v>
      </c>
      <c r="B88" s="3" t="s">
        <v>195</v>
      </c>
      <c r="C88" s="7" t="s">
        <v>217</v>
      </c>
      <c r="D88" s="3" t="s">
        <v>197</v>
      </c>
      <c r="E88" s="3" t="s">
        <v>198</v>
      </c>
      <c r="F88" s="8">
        <v>674.49800000000005</v>
      </c>
      <c r="G88" s="8">
        <v>674.49800000000005</v>
      </c>
      <c r="H88" s="8">
        <v>674.49800000000005</v>
      </c>
      <c r="I88" s="8">
        <v>674.49800000000005</v>
      </c>
      <c r="J88" s="8">
        <v>674.49800000000005</v>
      </c>
      <c r="K88" s="8">
        <v>674.49800000000005</v>
      </c>
      <c r="L88" s="8">
        <v>674.49800000000005</v>
      </c>
      <c r="M88" s="3" t="s">
        <v>199</v>
      </c>
      <c r="N88" s="3">
        <v>1</v>
      </c>
    </row>
    <row r="89" spans="1:14" ht="12.75" customHeight="1" x14ac:dyDescent="0.2">
      <c r="A89" s="60"/>
      <c r="B89" s="3" t="s">
        <v>200</v>
      </c>
      <c r="C89" s="7" t="s">
        <v>217</v>
      </c>
      <c r="D89" s="3" t="s">
        <v>197</v>
      </c>
      <c r="E89" s="3" t="s">
        <v>198</v>
      </c>
      <c r="F89" s="8">
        <v>671.40499999999997</v>
      </c>
      <c r="G89" s="8">
        <v>671.40499999999997</v>
      </c>
      <c r="H89" s="8">
        <v>671.40499999999997</v>
      </c>
      <c r="I89" s="8">
        <v>671.40499999999997</v>
      </c>
      <c r="J89" s="8">
        <v>671.40499999999997</v>
      </c>
      <c r="K89" s="8">
        <v>671.40499999999997</v>
      </c>
      <c r="L89" s="8">
        <v>671.40499999999997</v>
      </c>
      <c r="M89" s="3" t="s">
        <v>199</v>
      </c>
      <c r="N89" s="3">
        <v>1</v>
      </c>
    </row>
    <row r="90" spans="1:14" ht="12.75" customHeight="1" x14ac:dyDescent="0.2">
      <c r="A90" s="60"/>
      <c r="B90" s="3" t="s">
        <v>201</v>
      </c>
      <c r="C90" s="7" t="s">
        <v>217</v>
      </c>
      <c r="D90" s="3" t="s">
        <v>197</v>
      </c>
      <c r="E90" s="3" t="s">
        <v>198</v>
      </c>
      <c r="F90" s="8">
        <v>683.78200000000004</v>
      </c>
      <c r="G90" s="8">
        <v>683.78200000000004</v>
      </c>
      <c r="H90" s="8">
        <v>683.78200000000004</v>
      </c>
      <c r="I90" s="8">
        <v>683.78200000000004</v>
      </c>
      <c r="J90" s="8">
        <v>683.78200000000004</v>
      </c>
      <c r="K90" s="8">
        <v>683.78200000000004</v>
      </c>
      <c r="L90" s="8">
        <v>683.78200000000004</v>
      </c>
      <c r="M90" s="3" t="s">
        <v>199</v>
      </c>
      <c r="N90" s="3">
        <v>1</v>
      </c>
    </row>
    <row r="91" spans="1:14" ht="12.75" customHeight="1" x14ac:dyDescent="0.2">
      <c r="A91" s="60"/>
      <c r="B91" s="3" t="s">
        <v>202</v>
      </c>
      <c r="C91" s="7" t="s">
        <v>217</v>
      </c>
      <c r="D91" s="3" t="s">
        <v>197</v>
      </c>
      <c r="E91" s="3" t="s">
        <v>198</v>
      </c>
      <c r="F91" s="8">
        <v>683.78300000000002</v>
      </c>
      <c r="G91" s="8">
        <v>683.78300000000002</v>
      </c>
      <c r="H91" s="8">
        <v>683.78300000000002</v>
      </c>
      <c r="I91" s="8">
        <v>683.78300000000002</v>
      </c>
      <c r="J91" s="8">
        <v>683.78300000000002</v>
      </c>
      <c r="K91" s="8">
        <v>683.78300000000002</v>
      </c>
      <c r="L91" s="8">
        <v>683.78300000000002</v>
      </c>
      <c r="M91" s="3" t="s">
        <v>199</v>
      </c>
      <c r="N91" s="3">
        <v>1</v>
      </c>
    </row>
    <row r="92" spans="1:14" ht="12.75" customHeight="1" x14ac:dyDescent="0.2">
      <c r="A92" s="60" t="s">
        <v>54</v>
      </c>
      <c r="B92" s="3" t="s">
        <v>195</v>
      </c>
      <c r="C92" s="7" t="s">
        <v>217</v>
      </c>
      <c r="D92" s="3" t="s">
        <v>197</v>
      </c>
      <c r="E92" s="3" t="s">
        <v>198</v>
      </c>
      <c r="F92" s="8">
        <v>674.49800000000005</v>
      </c>
      <c r="G92" s="8">
        <v>674.49800000000005</v>
      </c>
      <c r="H92" s="8">
        <v>674.49800000000005</v>
      </c>
      <c r="I92" s="8">
        <v>674.49800000000005</v>
      </c>
      <c r="J92" s="8">
        <v>674.49800000000005</v>
      </c>
      <c r="K92" s="8">
        <v>674.49800000000005</v>
      </c>
      <c r="L92" s="8">
        <v>674.49800000000005</v>
      </c>
      <c r="M92" s="3" t="s">
        <v>199</v>
      </c>
      <c r="N92" s="3">
        <v>1</v>
      </c>
    </row>
    <row r="93" spans="1:14" ht="12.75" customHeight="1" x14ac:dyDescent="0.2">
      <c r="A93" s="60"/>
      <c r="B93" s="3" t="s">
        <v>200</v>
      </c>
      <c r="C93" s="7" t="s">
        <v>217</v>
      </c>
      <c r="D93" s="3" t="s">
        <v>197</v>
      </c>
      <c r="E93" s="3" t="s">
        <v>198</v>
      </c>
      <c r="F93" s="8">
        <v>671.40499999999997</v>
      </c>
      <c r="G93" s="8">
        <v>671.40499999999997</v>
      </c>
      <c r="H93" s="8">
        <v>671.40499999999997</v>
      </c>
      <c r="I93" s="8">
        <v>671.40499999999997</v>
      </c>
      <c r="J93" s="8">
        <v>671.40499999999997</v>
      </c>
      <c r="K93" s="8">
        <v>671.40499999999997</v>
      </c>
      <c r="L93" s="8">
        <v>671.40499999999997</v>
      </c>
      <c r="M93" s="3" t="s">
        <v>199</v>
      </c>
      <c r="N93" s="3">
        <v>1</v>
      </c>
    </row>
    <row r="94" spans="1:14" ht="12.75" customHeight="1" x14ac:dyDescent="0.2">
      <c r="A94" s="60"/>
      <c r="B94" s="3" t="s">
        <v>201</v>
      </c>
      <c r="C94" s="7" t="s">
        <v>217</v>
      </c>
      <c r="D94" s="3" t="s">
        <v>197</v>
      </c>
      <c r="E94" s="3" t="s">
        <v>198</v>
      </c>
      <c r="F94" s="8">
        <v>683.78200000000004</v>
      </c>
      <c r="G94" s="8">
        <v>683.78200000000004</v>
      </c>
      <c r="H94" s="8">
        <v>683.78200000000004</v>
      </c>
      <c r="I94" s="8">
        <v>683.78200000000004</v>
      </c>
      <c r="J94" s="8">
        <v>683.78200000000004</v>
      </c>
      <c r="K94" s="8">
        <v>683.78200000000004</v>
      </c>
      <c r="L94" s="8">
        <v>683.78200000000004</v>
      </c>
      <c r="M94" s="3" t="s">
        <v>199</v>
      </c>
      <c r="N94" s="3">
        <v>1</v>
      </c>
    </row>
    <row r="95" spans="1:14" ht="12.75" customHeight="1" x14ac:dyDescent="0.2">
      <c r="A95" s="60"/>
      <c r="B95" s="3" t="s">
        <v>202</v>
      </c>
      <c r="C95" s="7" t="s">
        <v>217</v>
      </c>
      <c r="D95" s="3" t="s">
        <v>197</v>
      </c>
      <c r="E95" s="3" t="s">
        <v>198</v>
      </c>
      <c r="F95" s="8">
        <v>683.78300000000002</v>
      </c>
      <c r="G95" s="8">
        <v>683.78300000000002</v>
      </c>
      <c r="H95" s="8">
        <v>683.78300000000002</v>
      </c>
      <c r="I95" s="8">
        <v>683.78300000000002</v>
      </c>
      <c r="J95" s="8">
        <v>683.78300000000002</v>
      </c>
      <c r="K95" s="8">
        <v>683.78300000000002</v>
      </c>
      <c r="L95" s="8">
        <v>683.78300000000002</v>
      </c>
      <c r="M95" s="3" t="s">
        <v>199</v>
      </c>
      <c r="N95" s="3">
        <v>1</v>
      </c>
    </row>
    <row r="96" spans="1:14" ht="12.75" customHeight="1" x14ac:dyDescent="0.2">
      <c r="A96" s="60" t="s">
        <v>60</v>
      </c>
      <c r="B96" s="3" t="s">
        <v>195</v>
      </c>
      <c r="C96" s="7" t="s">
        <v>217</v>
      </c>
      <c r="D96" s="3" t="s">
        <v>197</v>
      </c>
      <c r="E96" s="3" t="s">
        <v>198</v>
      </c>
      <c r="F96" s="8">
        <v>674.49800000000005</v>
      </c>
      <c r="G96" s="8">
        <v>674.49800000000005</v>
      </c>
      <c r="H96" s="8">
        <v>674.49800000000005</v>
      </c>
      <c r="I96" s="8">
        <v>674.49800000000005</v>
      </c>
      <c r="J96" s="8">
        <v>674.49800000000005</v>
      </c>
      <c r="K96" s="8">
        <v>674.49800000000005</v>
      </c>
      <c r="L96" s="8">
        <v>674.49800000000005</v>
      </c>
      <c r="M96" s="3" t="s">
        <v>199</v>
      </c>
      <c r="N96" s="3">
        <v>1</v>
      </c>
    </row>
    <row r="97" spans="1:14" ht="12.75" customHeight="1" x14ac:dyDescent="0.2">
      <c r="A97" s="60"/>
      <c r="B97" s="3" t="s">
        <v>200</v>
      </c>
      <c r="C97" s="7" t="s">
        <v>217</v>
      </c>
      <c r="D97" s="3" t="s">
        <v>197</v>
      </c>
      <c r="E97" s="3" t="s">
        <v>198</v>
      </c>
      <c r="F97" s="8">
        <v>671.40499999999997</v>
      </c>
      <c r="G97" s="8">
        <v>671.40499999999997</v>
      </c>
      <c r="H97" s="8">
        <v>671.40499999999997</v>
      </c>
      <c r="I97" s="8">
        <v>671.40499999999997</v>
      </c>
      <c r="J97" s="8">
        <v>671.40499999999997</v>
      </c>
      <c r="K97" s="8">
        <v>671.40499999999997</v>
      </c>
      <c r="L97" s="8">
        <v>671.40499999999997</v>
      </c>
      <c r="M97" s="3" t="s">
        <v>199</v>
      </c>
      <c r="N97" s="3">
        <v>1</v>
      </c>
    </row>
    <row r="98" spans="1:14" ht="12.75" customHeight="1" x14ac:dyDescent="0.2">
      <c r="A98" s="60"/>
      <c r="B98" s="3" t="s">
        <v>201</v>
      </c>
      <c r="C98" s="7" t="s">
        <v>217</v>
      </c>
      <c r="D98" s="3" t="s">
        <v>197</v>
      </c>
      <c r="E98" s="3" t="s">
        <v>198</v>
      </c>
      <c r="F98" s="8">
        <v>683.78200000000004</v>
      </c>
      <c r="G98" s="8">
        <v>683.78200000000004</v>
      </c>
      <c r="H98" s="8">
        <v>683.78200000000004</v>
      </c>
      <c r="I98" s="8">
        <v>683.78200000000004</v>
      </c>
      <c r="J98" s="8">
        <v>683.78200000000004</v>
      </c>
      <c r="K98" s="8">
        <v>683.78200000000004</v>
      </c>
      <c r="L98" s="8">
        <v>683.78200000000004</v>
      </c>
      <c r="M98" s="3" t="s">
        <v>199</v>
      </c>
      <c r="N98" s="3">
        <v>1</v>
      </c>
    </row>
    <row r="99" spans="1:14" ht="12.75" customHeight="1" x14ac:dyDescent="0.2">
      <c r="A99" s="60"/>
      <c r="B99" s="3" t="s">
        <v>202</v>
      </c>
      <c r="C99" s="7" t="s">
        <v>217</v>
      </c>
      <c r="D99" s="3" t="s">
        <v>197</v>
      </c>
      <c r="E99" s="3" t="s">
        <v>198</v>
      </c>
      <c r="F99" s="8">
        <v>683.78300000000002</v>
      </c>
      <c r="G99" s="8">
        <v>683.78300000000002</v>
      </c>
      <c r="H99" s="8">
        <v>683.78300000000002</v>
      </c>
      <c r="I99" s="8">
        <v>683.78300000000002</v>
      </c>
      <c r="J99" s="8">
        <v>683.78300000000002</v>
      </c>
      <c r="K99" s="8">
        <v>683.78300000000002</v>
      </c>
      <c r="L99" s="8">
        <v>683.78300000000002</v>
      </c>
      <c r="M99" s="3" t="s">
        <v>199</v>
      </c>
      <c r="N99" s="3">
        <v>1</v>
      </c>
    </row>
    <row r="100" spans="1:14" ht="12.75" customHeight="1" x14ac:dyDescent="0.2">
      <c r="A100" s="60" t="s">
        <v>56</v>
      </c>
      <c r="B100" s="3" t="s">
        <v>195</v>
      </c>
      <c r="C100" s="7" t="s">
        <v>217</v>
      </c>
      <c r="D100" s="3" t="s">
        <v>197</v>
      </c>
      <c r="E100" s="3" t="s">
        <v>198</v>
      </c>
      <c r="F100" s="8">
        <v>1067.001</v>
      </c>
      <c r="G100" s="8">
        <f>$F100*'Performance Curves'!C$9</f>
        <v>1029.6157251744839</v>
      </c>
      <c r="H100" s="8">
        <f>$F100*'Performance Curves'!D$9</f>
        <v>992.23045034896779</v>
      </c>
      <c r="I100" s="8">
        <f>$F100*'Performance Curves'!E$9</f>
        <v>976.28475965278051</v>
      </c>
      <c r="J100" s="8">
        <f>$F100*'Performance Curves'!F$9</f>
        <v>960.33906895659311</v>
      </c>
      <c r="K100" s="8">
        <f>$F100*'Performance Curves'!G$9</f>
        <v>950.95925090001231</v>
      </c>
      <c r="L100" s="8">
        <f>$F100*'Performance Curves'!H$9</f>
        <v>941.5794328434306</v>
      </c>
      <c r="M100" s="3" t="s">
        <v>212</v>
      </c>
      <c r="N100" s="3">
        <v>1</v>
      </c>
    </row>
    <row r="101" spans="1:14" ht="12.75" customHeight="1" x14ac:dyDescent="0.2">
      <c r="A101" s="60"/>
      <c r="B101" s="3" t="s">
        <v>200</v>
      </c>
      <c r="C101" s="7" t="s">
        <v>217</v>
      </c>
      <c r="D101" s="3" t="s">
        <v>197</v>
      </c>
      <c r="E101" s="3" t="s">
        <v>198</v>
      </c>
      <c r="F101" s="8">
        <v>1062.1065000000001</v>
      </c>
      <c r="G101" s="8">
        <f>$F101*'Performance Curves'!C$9</f>
        <v>1024.8927172608396</v>
      </c>
      <c r="H101" s="8">
        <f>$F101*'Performance Curves'!D$9</f>
        <v>987.67893452167903</v>
      </c>
      <c r="I101" s="8">
        <f>$F101*'Performance Curves'!E$9</f>
        <v>971.80638919565774</v>
      </c>
      <c r="J101" s="8">
        <f>$F101*'Performance Curves'!F$9</f>
        <v>955.93384386963635</v>
      </c>
      <c r="K101" s="8">
        <f>$F101*'Performance Curves'!G$9</f>
        <v>946.59705250138848</v>
      </c>
      <c r="L101" s="8">
        <f>$F101*'Performance Curves'!H$9</f>
        <v>937.26026113313969</v>
      </c>
      <c r="M101" s="3" t="s">
        <v>212</v>
      </c>
      <c r="N101" s="3">
        <v>1</v>
      </c>
    </row>
    <row r="102" spans="1:14" ht="12.75" customHeight="1" x14ac:dyDescent="0.2">
      <c r="A102" s="60"/>
      <c r="B102" s="3" t="s">
        <v>201</v>
      </c>
      <c r="C102" s="7" t="s">
        <v>217</v>
      </c>
      <c r="D102" s="3" t="s">
        <v>197</v>
      </c>
      <c r="E102" s="3" t="s">
        <v>198</v>
      </c>
      <c r="F102" s="8">
        <v>1081.6845000000001</v>
      </c>
      <c r="G102" s="8">
        <f>$F102*'Performance Curves'!C$9</f>
        <v>1043.7847489154171</v>
      </c>
      <c r="H102" s="8">
        <f>$F102*'Performance Curves'!D$9</f>
        <v>1005.8849978308343</v>
      </c>
      <c r="I102" s="8">
        <f>$F102*'Performance Curves'!E$9</f>
        <v>989.71987102414914</v>
      </c>
      <c r="J102" s="8">
        <f>$F102*'Performance Curves'!F$9</f>
        <v>973.55474421746374</v>
      </c>
      <c r="K102" s="8">
        <f>$F102*'Performance Curves'!G$9</f>
        <v>964.04584609588414</v>
      </c>
      <c r="L102" s="8">
        <f>$F102*'Performance Curves'!H$9</f>
        <v>954.53694797430353</v>
      </c>
      <c r="M102" s="3" t="s">
        <v>212</v>
      </c>
      <c r="N102" s="3">
        <v>1</v>
      </c>
    </row>
    <row r="103" spans="1:14" ht="12.75" customHeight="1" x14ac:dyDescent="0.2">
      <c r="A103" s="60"/>
      <c r="B103" s="3" t="s">
        <v>202</v>
      </c>
      <c r="C103" s="7" t="s">
        <v>217</v>
      </c>
      <c r="D103" s="3" t="s">
        <v>197</v>
      </c>
      <c r="E103" s="3" t="s">
        <v>198</v>
      </c>
      <c r="F103" s="8">
        <v>1081.6845000000001</v>
      </c>
      <c r="G103" s="8">
        <f>$F103*'Performance Curves'!C$9</f>
        <v>1043.7847489154171</v>
      </c>
      <c r="H103" s="8">
        <f>$F103*'Performance Curves'!D$9</f>
        <v>1005.8849978308343</v>
      </c>
      <c r="I103" s="8">
        <f>$F103*'Performance Curves'!E$9</f>
        <v>989.71987102414914</v>
      </c>
      <c r="J103" s="8">
        <f>$F103*'Performance Curves'!F$9</f>
        <v>973.55474421746374</v>
      </c>
      <c r="K103" s="8">
        <f>$F103*'Performance Curves'!G$9</f>
        <v>964.04584609588414</v>
      </c>
      <c r="L103" s="8">
        <f>$F103*'Performance Curves'!H$9</f>
        <v>954.53694797430353</v>
      </c>
      <c r="M103" s="3" t="s">
        <v>212</v>
      </c>
      <c r="N103" s="3">
        <v>1</v>
      </c>
    </row>
    <row r="104" spans="1:14" ht="12.75" customHeight="1" x14ac:dyDescent="0.2">
      <c r="A104" s="60" t="s">
        <v>58</v>
      </c>
      <c r="B104" s="3" t="s">
        <v>195</v>
      </c>
      <c r="C104" s="7" t="s">
        <v>217</v>
      </c>
      <c r="D104" s="3" t="s">
        <v>197</v>
      </c>
      <c r="E104" s="3" t="s">
        <v>198</v>
      </c>
      <c r="F104" s="8">
        <v>1067.001</v>
      </c>
      <c r="G104" s="8">
        <f>$F104*'Performance Curves'!C$9</f>
        <v>1029.6157251744839</v>
      </c>
      <c r="H104" s="8">
        <f>$F104*'Performance Curves'!D$9</f>
        <v>992.23045034896779</v>
      </c>
      <c r="I104" s="8">
        <f>$F104*'Performance Curves'!E$9</f>
        <v>976.28475965278051</v>
      </c>
      <c r="J104" s="8">
        <f>$F104*'Performance Curves'!F$9</f>
        <v>960.33906895659311</v>
      </c>
      <c r="K104" s="8">
        <f>$F104*'Performance Curves'!G$9</f>
        <v>950.95925090001231</v>
      </c>
      <c r="L104" s="8">
        <f>$F104*'Performance Curves'!H$9</f>
        <v>941.5794328434306</v>
      </c>
      <c r="M104" s="3" t="s">
        <v>212</v>
      </c>
      <c r="N104" s="3">
        <v>1</v>
      </c>
    </row>
    <row r="105" spans="1:14" ht="12.75" customHeight="1" x14ac:dyDescent="0.2">
      <c r="A105" s="60"/>
      <c r="B105" s="3" t="s">
        <v>200</v>
      </c>
      <c r="C105" s="7" t="s">
        <v>217</v>
      </c>
      <c r="D105" s="3" t="s">
        <v>197</v>
      </c>
      <c r="E105" s="3" t="s">
        <v>198</v>
      </c>
      <c r="F105" s="8">
        <v>1062.1065000000001</v>
      </c>
      <c r="G105" s="8">
        <f>$F105*'Performance Curves'!C$9</f>
        <v>1024.8927172608396</v>
      </c>
      <c r="H105" s="8">
        <f>$F105*'Performance Curves'!D$9</f>
        <v>987.67893452167903</v>
      </c>
      <c r="I105" s="8">
        <f>$F105*'Performance Curves'!E$9</f>
        <v>971.80638919565774</v>
      </c>
      <c r="J105" s="8">
        <f>$F105*'Performance Curves'!F$9</f>
        <v>955.93384386963635</v>
      </c>
      <c r="K105" s="8">
        <f>$F105*'Performance Curves'!G$9</f>
        <v>946.59705250138848</v>
      </c>
      <c r="L105" s="8">
        <f>$F105*'Performance Curves'!H$9</f>
        <v>937.26026113313969</v>
      </c>
      <c r="M105" s="3" t="s">
        <v>212</v>
      </c>
      <c r="N105" s="3">
        <v>1</v>
      </c>
    </row>
    <row r="106" spans="1:14" ht="12.75" customHeight="1" x14ac:dyDescent="0.2">
      <c r="A106" s="60"/>
      <c r="B106" s="3" t="s">
        <v>201</v>
      </c>
      <c r="C106" s="7" t="s">
        <v>217</v>
      </c>
      <c r="D106" s="3" t="s">
        <v>197</v>
      </c>
      <c r="E106" s="3" t="s">
        <v>198</v>
      </c>
      <c r="F106" s="8">
        <v>1081.6845000000001</v>
      </c>
      <c r="G106" s="8">
        <f>$F106*'Performance Curves'!C$9</f>
        <v>1043.7847489154171</v>
      </c>
      <c r="H106" s="8">
        <f>$F106*'Performance Curves'!D$9</f>
        <v>1005.8849978308343</v>
      </c>
      <c r="I106" s="8">
        <f>$F106*'Performance Curves'!E$9</f>
        <v>989.71987102414914</v>
      </c>
      <c r="J106" s="8">
        <f>$F106*'Performance Curves'!F$9</f>
        <v>973.55474421746374</v>
      </c>
      <c r="K106" s="8">
        <f>$F106*'Performance Curves'!G$9</f>
        <v>964.04584609588414</v>
      </c>
      <c r="L106" s="8">
        <f>$F106*'Performance Curves'!H$9</f>
        <v>954.53694797430353</v>
      </c>
      <c r="M106" s="3" t="s">
        <v>212</v>
      </c>
      <c r="N106" s="3">
        <v>1</v>
      </c>
    </row>
    <row r="107" spans="1:14" ht="12.75" customHeight="1" x14ac:dyDescent="0.2">
      <c r="A107" s="60"/>
      <c r="B107" s="3" t="s">
        <v>202</v>
      </c>
      <c r="C107" s="7" t="s">
        <v>217</v>
      </c>
      <c r="D107" s="3" t="s">
        <v>197</v>
      </c>
      <c r="E107" s="3" t="s">
        <v>198</v>
      </c>
      <c r="F107" s="8">
        <v>1081.6845000000001</v>
      </c>
      <c r="G107" s="8">
        <f>$F107*'Performance Curves'!C$9</f>
        <v>1043.7847489154171</v>
      </c>
      <c r="H107" s="8">
        <f>$F107*'Performance Curves'!D$9</f>
        <v>1005.8849978308343</v>
      </c>
      <c r="I107" s="8">
        <f>$F107*'Performance Curves'!E$9</f>
        <v>989.71987102414914</v>
      </c>
      <c r="J107" s="8">
        <f>$F107*'Performance Curves'!F$9</f>
        <v>973.55474421746374</v>
      </c>
      <c r="K107" s="8">
        <f>$F107*'Performance Curves'!G$9</f>
        <v>964.04584609588414</v>
      </c>
      <c r="L107" s="8">
        <f>$F107*'Performance Curves'!H$9</f>
        <v>954.53694797430353</v>
      </c>
      <c r="M107" s="3" t="s">
        <v>212</v>
      </c>
      <c r="N107" s="3">
        <v>1</v>
      </c>
    </row>
    <row r="108" spans="1:14" ht="12.75" customHeight="1" x14ac:dyDescent="0.2">
      <c r="A108" s="60" t="s">
        <v>65</v>
      </c>
      <c r="B108" s="3" t="s">
        <v>218</v>
      </c>
      <c r="C108" s="7" t="s">
        <v>219</v>
      </c>
      <c r="D108" s="3" t="s">
        <v>220</v>
      </c>
      <c r="E108" s="3" t="s">
        <v>216</v>
      </c>
      <c r="F108" s="8">
        <v>157.244</v>
      </c>
      <c r="G108" s="8">
        <v>157.244</v>
      </c>
      <c r="H108" s="8">
        <v>157.244</v>
      </c>
      <c r="I108" s="8">
        <v>157.244</v>
      </c>
      <c r="J108" s="8">
        <v>157.244</v>
      </c>
      <c r="K108" s="8">
        <v>157.244</v>
      </c>
      <c r="L108" s="8">
        <v>157.244</v>
      </c>
      <c r="M108" s="3" t="s">
        <v>221</v>
      </c>
      <c r="N108" s="3"/>
    </row>
    <row r="109" spans="1:14" ht="12.75" customHeight="1" x14ac:dyDescent="0.2">
      <c r="A109" s="60"/>
      <c r="B109" s="3"/>
      <c r="C109" s="7" t="s">
        <v>219</v>
      </c>
      <c r="D109" s="3" t="s">
        <v>222</v>
      </c>
      <c r="E109" s="3" t="s">
        <v>216</v>
      </c>
      <c r="F109" s="8">
        <f>F108*'Conversion Factors'!$H$32</f>
        <v>97.707134601762206</v>
      </c>
      <c r="G109" s="8">
        <f>G108*'Conversion Factors'!$H$32</f>
        <v>97.707134601762206</v>
      </c>
      <c r="H109" s="8">
        <f>H108*'Conversion Factors'!$H$32</f>
        <v>97.707134601762206</v>
      </c>
      <c r="I109" s="8">
        <f>I108*'Conversion Factors'!$H$32</f>
        <v>97.707134601762206</v>
      </c>
      <c r="J109" s="8">
        <f>J108*'Conversion Factors'!$H$32</f>
        <v>97.707134601762206</v>
      </c>
      <c r="K109" s="8">
        <f>K108*'Conversion Factors'!$H$32</f>
        <v>97.707134601762206</v>
      </c>
      <c r="L109" s="8">
        <f>L108*'Conversion Factors'!$H$32</f>
        <v>97.707134601762206</v>
      </c>
      <c r="M109" s="3" t="s">
        <v>221</v>
      </c>
      <c r="N109" s="3"/>
    </row>
    <row r="110" spans="1:14" ht="12.75" customHeight="1" x14ac:dyDescent="0.2">
      <c r="A110" s="60"/>
      <c r="B110" s="3"/>
      <c r="C110" s="7" t="s">
        <v>219</v>
      </c>
      <c r="D110" s="3" t="s">
        <v>222</v>
      </c>
      <c r="E110" s="3" t="s">
        <v>198</v>
      </c>
      <c r="F110" s="8">
        <f>F109*'Conversion Factors'!D$22</f>
        <v>134.83584575043184</v>
      </c>
      <c r="G110" s="8">
        <f>G109*'Conversion Factors'!E$22</f>
        <v>126.04220363627324</v>
      </c>
      <c r="H110" s="8">
        <f>H109*'Conversion Factors'!F$22</f>
        <v>124.08806094423801</v>
      </c>
      <c r="I110" s="8">
        <f>I109*'Conversion Factors'!G$22</f>
        <v>121.15684690618514</v>
      </c>
      <c r="J110" s="8">
        <f>J109*'Conversion Factors'!H$22</f>
        <v>120.17977556016751</v>
      </c>
      <c r="K110" s="8">
        <f>K109*'Conversion Factors'!I$22</f>
        <v>119.20270421414989</v>
      </c>
      <c r="L110" s="8">
        <f>L109*'Conversion Factors'!J$22</f>
        <v>117.24856152211464</v>
      </c>
      <c r="M110" s="3" t="s">
        <v>221</v>
      </c>
      <c r="N110" s="3">
        <v>1</v>
      </c>
    </row>
    <row r="111" spans="1:14" ht="14.65" customHeight="1" x14ac:dyDescent="0.2">
      <c r="A111" s="60" t="s">
        <v>62</v>
      </c>
      <c r="B111" s="3" t="s">
        <v>218</v>
      </c>
      <c r="C111" s="7" t="s">
        <v>219</v>
      </c>
      <c r="D111" s="3" t="s">
        <v>220</v>
      </c>
      <c r="E111" s="3" t="s">
        <v>216</v>
      </c>
      <c r="F111" s="8">
        <v>206.49</v>
      </c>
      <c r="G111" s="8">
        <v>206.49</v>
      </c>
      <c r="H111" s="8">
        <v>206.49</v>
      </c>
      <c r="I111" s="8">
        <v>206.49</v>
      </c>
      <c r="J111" s="8">
        <v>206.49</v>
      </c>
      <c r="K111" s="8">
        <v>206.49</v>
      </c>
      <c r="L111" s="8">
        <v>206.49</v>
      </c>
      <c r="M111" s="3" t="s">
        <v>221</v>
      </c>
      <c r="N111" s="3"/>
    </row>
    <row r="112" spans="1:14" ht="14.65" customHeight="1" x14ac:dyDescent="0.2">
      <c r="A112" s="60"/>
      <c r="B112" s="3"/>
      <c r="C112" s="7" t="s">
        <v>219</v>
      </c>
      <c r="D112" s="3" t="s">
        <v>222</v>
      </c>
      <c r="E112" s="3" t="s">
        <v>216</v>
      </c>
      <c r="F112" s="8">
        <f>F111*'Conversion Factors'!$H$32</f>
        <v>128.30725639081859</v>
      </c>
      <c r="G112" s="8">
        <f>G111*'Conversion Factors'!$H$32</f>
        <v>128.30725639081859</v>
      </c>
      <c r="H112" s="8">
        <f>H111*'Conversion Factors'!$H$32</f>
        <v>128.30725639081859</v>
      </c>
      <c r="I112" s="8">
        <f>I111*'Conversion Factors'!$H$32</f>
        <v>128.30725639081859</v>
      </c>
      <c r="J112" s="8">
        <f>J111*'Conversion Factors'!$H$32</f>
        <v>128.30725639081859</v>
      </c>
      <c r="K112" s="8">
        <f>K111*'Conversion Factors'!$H$32</f>
        <v>128.30725639081859</v>
      </c>
      <c r="L112" s="8">
        <f>L111*'Conversion Factors'!$H$32</f>
        <v>128.30725639081859</v>
      </c>
      <c r="M112" s="3" t="s">
        <v>221</v>
      </c>
      <c r="N112" s="3"/>
    </row>
    <row r="113" spans="1:14" ht="14.65" customHeight="1" x14ac:dyDescent="0.2">
      <c r="A113" s="60"/>
      <c r="B113" s="3"/>
      <c r="C113" s="7" t="s">
        <v>219</v>
      </c>
      <c r="D113" s="3" t="s">
        <v>222</v>
      </c>
      <c r="E113" s="3" t="s">
        <v>198</v>
      </c>
      <c r="F113" s="8">
        <f>F112*'Conversion Factors'!D$22</f>
        <v>177.06401381932966</v>
      </c>
      <c r="G113" s="8">
        <f>G112*'Conversion Factors'!E$22</f>
        <v>165.516360744156</v>
      </c>
      <c r="H113" s="8">
        <f>H112*'Conversion Factors'!F$22</f>
        <v>162.95021561633962</v>
      </c>
      <c r="I113" s="8">
        <f>I112*'Conversion Factors'!G$22</f>
        <v>159.10099792461506</v>
      </c>
      <c r="J113" s="8">
        <f>J112*'Conversion Factors'!H$22</f>
        <v>157.81792536070688</v>
      </c>
      <c r="K113" s="8">
        <f>K112*'Conversion Factors'!I$22</f>
        <v>156.53485279679867</v>
      </c>
      <c r="L113" s="8">
        <f>L112*'Conversion Factors'!J$22</f>
        <v>153.96870766898232</v>
      </c>
      <c r="M113" s="3" t="s">
        <v>221</v>
      </c>
      <c r="N113" s="3">
        <v>1</v>
      </c>
    </row>
    <row r="114" spans="1:14" ht="14.65" customHeight="1" x14ac:dyDescent="0.2">
      <c r="A114" s="60" t="s">
        <v>67</v>
      </c>
      <c r="B114" s="3" t="s">
        <v>218</v>
      </c>
      <c r="C114" s="7" t="s">
        <v>219</v>
      </c>
      <c r="D114" s="3" t="s">
        <v>220</v>
      </c>
      <c r="E114" s="3" t="s">
        <v>216</v>
      </c>
      <c r="F114" s="8" t="s">
        <v>223</v>
      </c>
      <c r="G114" s="8" t="s">
        <v>223</v>
      </c>
      <c r="H114" s="8">
        <v>253.31100000000001</v>
      </c>
      <c r="I114" s="8">
        <v>253.31100000000001</v>
      </c>
      <c r="J114" s="8">
        <v>253.31100000000001</v>
      </c>
      <c r="K114" s="8">
        <v>253.31100000000001</v>
      </c>
      <c r="L114" s="8">
        <v>253.31100000000001</v>
      </c>
      <c r="M114" s="3" t="s">
        <v>221</v>
      </c>
      <c r="N114" s="3"/>
    </row>
    <row r="115" spans="1:14" ht="12.75" customHeight="1" x14ac:dyDescent="0.2">
      <c r="A115" s="60"/>
      <c r="B115" s="3"/>
      <c r="C115" s="7" t="s">
        <v>219</v>
      </c>
      <c r="D115" s="3" t="s">
        <v>222</v>
      </c>
      <c r="E115" s="3" t="s">
        <v>216</v>
      </c>
      <c r="F115" s="8" t="s">
        <v>223</v>
      </c>
      <c r="G115" s="8" t="s">
        <v>223</v>
      </c>
      <c r="H115" s="8">
        <f>H114*'Conversion Factors'!$H$32</f>
        <v>157.40054929349921</v>
      </c>
      <c r="I115" s="8">
        <f>I114*'Conversion Factors'!$H$32</f>
        <v>157.40054929349921</v>
      </c>
      <c r="J115" s="8">
        <f>J114*'Conversion Factors'!$H$32</f>
        <v>157.40054929349921</v>
      </c>
      <c r="K115" s="8">
        <f>K114*'Conversion Factors'!$H$32</f>
        <v>157.40054929349921</v>
      </c>
      <c r="L115" s="8">
        <f>L114*'Conversion Factors'!$H$32</f>
        <v>157.40054929349921</v>
      </c>
      <c r="M115" s="3" t="s">
        <v>221</v>
      </c>
      <c r="N115" s="3"/>
    </row>
    <row r="116" spans="1:14" ht="12.75" customHeight="1" x14ac:dyDescent="0.2">
      <c r="A116" s="60"/>
      <c r="B116" s="3"/>
      <c r="C116" s="7" t="s">
        <v>219</v>
      </c>
      <c r="D116" s="3" t="s">
        <v>222</v>
      </c>
      <c r="E116" s="3" t="s">
        <v>198</v>
      </c>
      <c r="F116" s="8" t="s">
        <v>223</v>
      </c>
      <c r="G116" s="8" t="s">
        <v>223</v>
      </c>
      <c r="H116" s="8">
        <f>H115*'Conversion Factors'!F$22</f>
        <v>199.89869760274399</v>
      </c>
      <c r="I116" s="8">
        <f>I115*'Conversion Factors'!G$22</f>
        <v>195.17668112393903</v>
      </c>
      <c r="J116" s="8">
        <f>J115*'Conversion Factors'!H$22</f>
        <v>193.60267563100402</v>
      </c>
      <c r="K116" s="8">
        <f>K115*'Conversion Factors'!I$22</f>
        <v>192.02867013806903</v>
      </c>
      <c r="L116" s="8">
        <f>L115*'Conversion Factors'!J$22</f>
        <v>188.88065915219906</v>
      </c>
      <c r="M116" s="3" t="s">
        <v>221</v>
      </c>
      <c r="N116" s="3">
        <v>1</v>
      </c>
    </row>
    <row r="117" spans="1:14" ht="12.75" customHeight="1" x14ac:dyDescent="0.2">
      <c r="A117" s="60" t="s">
        <v>69</v>
      </c>
      <c r="B117" s="3" t="s">
        <v>218</v>
      </c>
      <c r="C117" s="3" t="s">
        <v>224</v>
      </c>
      <c r="D117" s="3" t="s">
        <v>225</v>
      </c>
      <c r="E117" s="3" t="s">
        <v>216</v>
      </c>
      <c r="F117" s="8">
        <v>814.53200000000004</v>
      </c>
      <c r="G117" s="8">
        <v>814.53200000000004</v>
      </c>
      <c r="H117" s="8">
        <v>814.53200000000004</v>
      </c>
      <c r="I117" s="8">
        <v>814.53200000000004</v>
      </c>
      <c r="J117" s="8">
        <v>814.53200000000004</v>
      </c>
      <c r="K117" s="8">
        <v>814.53200000000004</v>
      </c>
      <c r="L117" s="8">
        <v>814.53200000000004</v>
      </c>
      <c r="M117" s="3" t="s">
        <v>226</v>
      </c>
      <c r="N117" s="3"/>
    </row>
    <row r="118" spans="1:14" ht="12.75" customHeight="1" x14ac:dyDescent="0.2">
      <c r="A118" s="60"/>
      <c r="B118" s="3"/>
      <c r="C118" s="3" t="s">
        <v>224</v>
      </c>
      <c r="D118" s="3" t="s">
        <v>227</v>
      </c>
      <c r="E118" s="3" t="s">
        <v>216</v>
      </c>
      <c r="F118" s="8">
        <f>F117*'Conversion Factors'!$H$32</f>
        <v>506.12797792884044</v>
      </c>
      <c r="G118" s="8">
        <f>G117*'Conversion Factors'!$H$32</f>
        <v>506.12797792884044</v>
      </c>
      <c r="H118" s="8">
        <f>H117*'Conversion Factors'!$H$32</f>
        <v>506.12797792884044</v>
      </c>
      <c r="I118" s="8">
        <f>I117*'Conversion Factors'!$H$32</f>
        <v>506.12797792884044</v>
      </c>
      <c r="J118" s="8">
        <f>J117*'Conversion Factors'!$H$32</f>
        <v>506.12797792884044</v>
      </c>
      <c r="K118" s="8">
        <f>K117*'Conversion Factors'!$H$32</f>
        <v>506.12797792884044</v>
      </c>
      <c r="L118" s="8">
        <f>L117*'Conversion Factors'!$H$32</f>
        <v>506.12797792884044</v>
      </c>
      <c r="M118" s="3" t="s">
        <v>226</v>
      </c>
      <c r="N118" s="3"/>
    </row>
    <row r="119" spans="1:14" ht="14.65" customHeight="1" x14ac:dyDescent="0.2">
      <c r="A119" s="60"/>
      <c r="B119" s="3"/>
      <c r="C119" s="3" t="s">
        <v>224</v>
      </c>
      <c r="D119" s="3" t="s">
        <v>227</v>
      </c>
      <c r="E119" s="3" t="s">
        <v>198</v>
      </c>
      <c r="F119" s="8">
        <f>F118*'Conversion Factors'!D$22</f>
        <v>698.45660954179971</v>
      </c>
      <c r="G119" s="8">
        <f>G118*'Conversion Factors'!E$22</f>
        <v>652.90509152820414</v>
      </c>
      <c r="H119" s="8">
        <f>H118*'Conversion Factors'!F$22</f>
        <v>642.78253196962737</v>
      </c>
      <c r="I119" s="8">
        <f>I118*'Conversion Factors'!G$22</f>
        <v>627.59869263176211</v>
      </c>
      <c r="J119" s="8">
        <f>J118*'Conversion Factors'!H$22</f>
        <v>622.53741285247372</v>
      </c>
      <c r="K119" s="8">
        <f>K118*'Conversion Factors'!I$22</f>
        <v>617.47613307318534</v>
      </c>
      <c r="L119" s="8">
        <f>L118*'Conversion Factors'!J$22</f>
        <v>607.35357351460846</v>
      </c>
      <c r="M119" s="3" t="s">
        <v>226</v>
      </c>
      <c r="N119" s="3">
        <v>1</v>
      </c>
    </row>
    <row r="120" spans="1:14" ht="14.65" customHeight="1" x14ac:dyDescent="0.2">
      <c r="A120" s="60" t="s">
        <v>72</v>
      </c>
      <c r="B120" s="3" t="s">
        <v>228</v>
      </c>
      <c r="C120" s="3" t="s">
        <v>229</v>
      </c>
      <c r="D120" s="3" t="s">
        <v>220</v>
      </c>
      <c r="E120" s="3" t="s">
        <v>216</v>
      </c>
      <c r="F120" s="8">
        <v>32.753999999999998</v>
      </c>
      <c r="G120" s="8">
        <v>32.753999999999998</v>
      </c>
      <c r="H120" s="8">
        <v>32.753999999999998</v>
      </c>
      <c r="I120" s="8">
        <v>32.753999999999998</v>
      </c>
      <c r="J120" s="8">
        <v>32.753999999999998</v>
      </c>
      <c r="K120" s="8">
        <v>32.753999999999998</v>
      </c>
      <c r="L120" s="8">
        <v>32.753999999999998</v>
      </c>
      <c r="M120" s="3" t="s">
        <v>230</v>
      </c>
      <c r="N120" s="3"/>
    </row>
    <row r="121" spans="1:14" ht="14.65" customHeight="1" x14ac:dyDescent="0.2">
      <c r="A121" s="60"/>
      <c r="B121" s="3"/>
      <c r="C121" s="3" t="s">
        <v>229</v>
      </c>
      <c r="D121" s="3" t="s">
        <v>222</v>
      </c>
      <c r="E121" s="3" t="s">
        <v>216</v>
      </c>
      <c r="F121" s="8">
        <f>F120*'Conversion Factors'!$H$32</f>
        <v>20.352442616227769</v>
      </c>
      <c r="G121" s="8">
        <f>G120*'Conversion Factors'!$H$32</f>
        <v>20.352442616227769</v>
      </c>
      <c r="H121" s="8">
        <f>H120*'Conversion Factors'!$H$32</f>
        <v>20.352442616227769</v>
      </c>
      <c r="I121" s="8">
        <f>I120*'Conversion Factors'!$H$32</f>
        <v>20.352442616227769</v>
      </c>
      <c r="J121" s="8">
        <f>J120*'Conversion Factors'!$H$32</f>
        <v>20.352442616227769</v>
      </c>
      <c r="K121" s="8">
        <f>K120*'Conversion Factors'!$H$32</f>
        <v>20.352442616227769</v>
      </c>
      <c r="L121" s="8">
        <f>L120*'Conversion Factors'!$H$32</f>
        <v>20.352442616227769</v>
      </c>
      <c r="M121" s="3" t="s">
        <v>230</v>
      </c>
      <c r="N121" s="3"/>
    </row>
    <row r="122" spans="1:14" ht="12.75" customHeight="1" x14ac:dyDescent="0.2">
      <c r="A122" s="60"/>
      <c r="B122" s="3"/>
      <c r="C122" s="3" t="s">
        <v>229</v>
      </c>
      <c r="D122" s="3" t="s">
        <v>222</v>
      </c>
      <c r="E122" s="3" t="s">
        <v>198</v>
      </c>
      <c r="F122" s="8">
        <f>F121*'Conversion Factors'!D$22</f>
        <v>28.086370810394321</v>
      </c>
      <c r="G122" s="8">
        <f>G121*'Conversion Factors'!E$22</f>
        <v>26.254650974933824</v>
      </c>
      <c r="H122" s="8">
        <f>H121*'Conversion Factors'!F$22</f>
        <v>25.847602122609267</v>
      </c>
      <c r="I122" s="8">
        <f>I121*'Conversion Factors'!G$22</f>
        <v>25.237028844122435</v>
      </c>
      <c r="J122" s="8">
        <f>J121*'Conversion Factors'!H$22</f>
        <v>25.033504417960156</v>
      </c>
      <c r="K122" s="8">
        <f>K121*'Conversion Factors'!I$22</f>
        <v>24.829979991797877</v>
      </c>
      <c r="L122" s="8">
        <f>L121*'Conversion Factors'!J$22</f>
        <v>24.422931139473324</v>
      </c>
      <c r="M122" s="3" t="s">
        <v>230</v>
      </c>
      <c r="N122" s="3">
        <v>1</v>
      </c>
    </row>
    <row r="123" spans="1:14" ht="12.75" customHeight="1" x14ac:dyDescent="0.2">
      <c r="A123" s="60" t="s">
        <v>75</v>
      </c>
      <c r="B123" s="3" t="s">
        <v>228</v>
      </c>
      <c r="C123" s="3" t="s">
        <v>229</v>
      </c>
      <c r="D123" s="3" t="s">
        <v>220</v>
      </c>
      <c r="E123" s="3" t="s">
        <v>216</v>
      </c>
      <c r="F123" s="8">
        <v>32.753999999999998</v>
      </c>
      <c r="G123" s="8">
        <v>32.753999999999998</v>
      </c>
      <c r="H123" s="8">
        <v>32.753999999999998</v>
      </c>
      <c r="I123" s="8">
        <v>32.753999999999998</v>
      </c>
      <c r="J123" s="8">
        <v>32.753999999999998</v>
      </c>
      <c r="K123" s="8">
        <v>32.753999999999998</v>
      </c>
      <c r="L123" s="8">
        <v>32.753999999999998</v>
      </c>
      <c r="M123" s="3" t="s">
        <v>230</v>
      </c>
      <c r="N123" s="3"/>
    </row>
    <row r="124" spans="1:14" ht="12.75" customHeight="1" x14ac:dyDescent="0.2">
      <c r="A124" s="60"/>
      <c r="B124" s="3"/>
      <c r="C124" s="3" t="s">
        <v>229</v>
      </c>
      <c r="D124" s="3" t="s">
        <v>222</v>
      </c>
      <c r="E124" s="3" t="s">
        <v>216</v>
      </c>
      <c r="F124" s="8">
        <f>F123*'Conversion Factors'!$H$32</f>
        <v>20.352442616227769</v>
      </c>
      <c r="G124" s="8">
        <f>G123*'Conversion Factors'!$H$32</f>
        <v>20.352442616227769</v>
      </c>
      <c r="H124" s="8">
        <f>H123*'Conversion Factors'!$H$32</f>
        <v>20.352442616227769</v>
      </c>
      <c r="I124" s="8">
        <f>I123*'Conversion Factors'!$H$32</f>
        <v>20.352442616227769</v>
      </c>
      <c r="J124" s="8">
        <f>J123*'Conversion Factors'!$H$32</f>
        <v>20.352442616227769</v>
      </c>
      <c r="K124" s="8">
        <f>K123*'Conversion Factors'!$H$32</f>
        <v>20.352442616227769</v>
      </c>
      <c r="L124" s="8">
        <f>L123*'Conversion Factors'!$H$32</f>
        <v>20.352442616227769</v>
      </c>
      <c r="M124" s="3" t="s">
        <v>230</v>
      </c>
      <c r="N124" s="3"/>
    </row>
    <row r="125" spans="1:14" ht="12.75" customHeight="1" x14ac:dyDescent="0.2">
      <c r="A125" s="60"/>
      <c r="B125" s="3"/>
      <c r="C125" s="3" t="s">
        <v>229</v>
      </c>
      <c r="D125" s="3" t="s">
        <v>222</v>
      </c>
      <c r="E125" s="3" t="s">
        <v>198</v>
      </c>
      <c r="F125" s="8">
        <f>F124*'Conversion Factors'!D$22</f>
        <v>28.086370810394321</v>
      </c>
      <c r="G125" s="8">
        <f>G124*'Conversion Factors'!E$22</f>
        <v>26.254650974933824</v>
      </c>
      <c r="H125" s="8">
        <f>H124*'Conversion Factors'!F$22</f>
        <v>25.847602122609267</v>
      </c>
      <c r="I125" s="8">
        <f>I124*'Conversion Factors'!G$22</f>
        <v>25.237028844122435</v>
      </c>
      <c r="J125" s="8">
        <f>J124*'Conversion Factors'!H$22</f>
        <v>25.033504417960156</v>
      </c>
      <c r="K125" s="8">
        <f>K124*'Conversion Factors'!I$22</f>
        <v>24.829979991797877</v>
      </c>
      <c r="L125" s="8">
        <f>L124*'Conversion Factors'!J$22</f>
        <v>24.422931139473324</v>
      </c>
      <c r="M125" s="3" t="s">
        <v>230</v>
      </c>
      <c r="N125" s="3">
        <v>1</v>
      </c>
    </row>
    <row r="126" spans="1:14" ht="12.75" customHeight="1" x14ac:dyDescent="0.2">
      <c r="A126" s="60" t="s">
        <v>77</v>
      </c>
      <c r="B126" s="3" t="s">
        <v>228</v>
      </c>
      <c r="C126" s="3" t="s">
        <v>229</v>
      </c>
      <c r="D126" s="3" t="s">
        <v>220</v>
      </c>
      <c r="E126" s="3" t="s">
        <v>216</v>
      </c>
      <c r="F126" s="8" t="s">
        <v>223</v>
      </c>
      <c r="G126" s="8">
        <v>54.152999999999999</v>
      </c>
      <c r="H126" s="8">
        <v>54.152999999999999</v>
      </c>
      <c r="I126" s="8">
        <v>54.152999999999999</v>
      </c>
      <c r="J126" s="8">
        <v>54.152999999999999</v>
      </c>
      <c r="K126" s="8">
        <v>54.152999999999999</v>
      </c>
      <c r="L126" s="8">
        <v>54.152999999999999</v>
      </c>
      <c r="M126" s="3" t="s">
        <v>230</v>
      </c>
      <c r="N126" s="3"/>
    </row>
    <row r="127" spans="1:14" ht="12.75" customHeight="1" x14ac:dyDescent="0.2">
      <c r="A127" s="60"/>
      <c r="B127" s="3"/>
      <c r="C127" s="3" t="s">
        <v>229</v>
      </c>
      <c r="D127" s="3" t="s">
        <v>222</v>
      </c>
      <c r="E127" s="3" t="s">
        <v>216</v>
      </c>
      <c r="F127" s="8" t="s">
        <v>223</v>
      </c>
      <c r="G127" s="8">
        <f>G126*'Conversion Factors'!$H$32</f>
        <v>33.64919780779698</v>
      </c>
      <c r="H127" s="8">
        <f>H126*'Conversion Factors'!$H$32</f>
        <v>33.64919780779698</v>
      </c>
      <c r="I127" s="8">
        <f>I126*'Conversion Factors'!$H$32</f>
        <v>33.64919780779698</v>
      </c>
      <c r="J127" s="8">
        <f>J126*'Conversion Factors'!$H$32</f>
        <v>33.64919780779698</v>
      </c>
      <c r="K127" s="8">
        <f>K126*'Conversion Factors'!$H$32</f>
        <v>33.64919780779698</v>
      </c>
      <c r="L127" s="8">
        <f>L126*'Conversion Factors'!$H$32</f>
        <v>33.64919780779698</v>
      </c>
      <c r="M127" s="3" t="s">
        <v>230</v>
      </c>
      <c r="N127" s="3"/>
    </row>
    <row r="128" spans="1:14" ht="12.75" customHeight="1" x14ac:dyDescent="0.2">
      <c r="A128" s="60"/>
      <c r="B128" s="3"/>
      <c r="C128" s="3" t="s">
        <v>229</v>
      </c>
      <c r="D128" s="3" t="s">
        <v>222</v>
      </c>
      <c r="E128" s="3" t="s">
        <v>198</v>
      </c>
      <c r="F128" s="8" t="s">
        <v>223</v>
      </c>
      <c r="G128" s="8">
        <f>G127*'Conversion Factors'!E$22</f>
        <v>43.407465172058103</v>
      </c>
      <c r="H128" s="8">
        <f>H127*'Conversion Factors'!F$22</f>
        <v>42.734481215902164</v>
      </c>
      <c r="I128" s="8">
        <f>I127*'Conversion Factors'!G$22</f>
        <v>41.725005281668253</v>
      </c>
      <c r="J128" s="8">
        <f>J127*'Conversion Factors'!H$22</f>
        <v>41.388513303590287</v>
      </c>
      <c r="K128" s="8">
        <f>K127*'Conversion Factors'!I$22</f>
        <v>41.052021325512314</v>
      </c>
      <c r="L128" s="8">
        <f>L127*'Conversion Factors'!J$22</f>
        <v>40.379037369356375</v>
      </c>
      <c r="M128" s="3" t="s">
        <v>230</v>
      </c>
      <c r="N128" s="3">
        <v>1</v>
      </c>
    </row>
    <row r="129" spans="1:14" ht="12.75" customHeight="1" x14ac:dyDescent="0.2">
      <c r="A129" s="59" t="s">
        <v>82</v>
      </c>
      <c r="B129" s="3" t="s">
        <v>218</v>
      </c>
      <c r="C129" s="3" t="s">
        <v>224</v>
      </c>
      <c r="D129" s="3" t="s">
        <v>231</v>
      </c>
      <c r="E129" s="3" t="s">
        <v>216</v>
      </c>
      <c r="F129" s="8">
        <v>136.47999999999999</v>
      </c>
      <c r="G129" s="8">
        <v>136.47999999999999</v>
      </c>
      <c r="H129" s="8">
        <v>136.47999999999999</v>
      </c>
      <c r="I129" s="8">
        <v>136.47999999999999</v>
      </c>
      <c r="J129" s="8">
        <v>136.47999999999999</v>
      </c>
      <c r="K129" s="8">
        <v>136.47999999999999</v>
      </c>
      <c r="L129" s="8">
        <v>136.47999999999999</v>
      </c>
      <c r="M129" s="3" t="s">
        <v>215</v>
      </c>
      <c r="N129" s="3"/>
    </row>
    <row r="130" spans="1:14" ht="12.75" customHeight="1" x14ac:dyDescent="0.2">
      <c r="A130" s="59"/>
      <c r="B130" s="3"/>
      <c r="C130" s="3" t="s">
        <v>224</v>
      </c>
      <c r="D130" s="3" t="s">
        <v>231</v>
      </c>
      <c r="E130" s="3" t="s">
        <v>198</v>
      </c>
      <c r="F130" s="8">
        <f>F129*'Conversion Factors'!D$22</f>
        <v>188.34239999999997</v>
      </c>
      <c r="G130" s="8">
        <f>G129*'Conversion Factors'!E$22</f>
        <v>176.0592</v>
      </c>
      <c r="H130" s="8">
        <f>H129*'Conversion Factors'!F$22</f>
        <v>173.3296</v>
      </c>
      <c r="I130" s="8">
        <f>I129*'Conversion Factors'!G$22</f>
        <v>169.23519999999999</v>
      </c>
      <c r="J130" s="8">
        <f>J129*'Conversion Factors'!H$22</f>
        <v>167.87039999999999</v>
      </c>
      <c r="K130" s="8">
        <f>K129*'Conversion Factors'!I$22</f>
        <v>166.50559999999999</v>
      </c>
      <c r="L130" s="8">
        <f>L129*'Conversion Factors'!J$22</f>
        <v>163.77599999999998</v>
      </c>
      <c r="M130" s="3" t="s">
        <v>215</v>
      </c>
      <c r="N130" s="3">
        <v>1</v>
      </c>
    </row>
    <row r="131" spans="1:14" ht="12.75" customHeight="1" x14ac:dyDescent="0.2">
      <c r="A131" s="59" t="s">
        <v>84</v>
      </c>
      <c r="B131" s="3" t="s">
        <v>218</v>
      </c>
      <c r="C131" s="3" t="s">
        <v>232</v>
      </c>
      <c r="D131" s="3" t="s">
        <v>233</v>
      </c>
      <c r="E131" s="3" t="s">
        <v>216</v>
      </c>
      <c r="F131" s="8">
        <v>132.88999999999999</v>
      </c>
      <c r="G131" s="8">
        <v>132.88999999999999</v>
      </c>
      <c r="H131" s="8">
        <v>132.88999999999999</v>
      </c>
      <c r="I131" s="8">
        <v>132.88999999999999</v>
      </c>
      <c r="J131" s="8">
        <v>132.88999999999999</v>
      </c>
      <c r="K131" s="8">
        <v>132.88999999999999</v>
      </c>
      <c r="L131" s="8">
        <v>132.88999999999999</v>
      </c>
      <c r="M131" s="3"/>
      <c r="N131" s="3"/>
    </row>
    <row r="132" spans="1:14" ht="12.75" customHeight="1" x14ac:dyDescent="0.2">
      <c r="A132" s="59"/>
      <c r="B132" s="3"/>
      <c r="C132" s="3" t="s">
        <v>232</v>
      </c>
      <c r="D132" s="3" t="s">
        <v>233</v>
      </c>
      <c r="E132" s="3" t="s">
        <v>198</v>
      </c>
      <c r="F132" s="8">
        <f>F131*'Conversion Factors'!D$22</f>
        <v>183.38819999999996</v>
      </c>
      <c r="G132" s="8">
        <f>G131*'Conversion Factors'!E$22</f>
        <v>171.4281</v>
      </c>
      <c r="H132" s="8">
        <f>H131*'Conversion Factors'!F$22</f>
        <v>168.77029999999999</v>
      </c>
      <c r="I132" s="8">
        <f>I131*'Conversion Factors'!G$22</f>
        <v>164.78359999999998</v>
      </c>
      <c r="J132" s="8">
        <f>J131*'Conversion Factors'!H$22</f>
        <v>163.45469999999997</v>
      </c>
      <c r="K132" s="8">
        <f>K131*'Conversion Factors'!I$22</f>
        <v>162.12579999999997</v>
      </c>
      <c r="L132" s="8">
        <f>L131*'Conversion Factors'!J$22</f>
        <v>159.46799999999999</v>
      </c>
      <c r="M132" s="3"/>
      <c r="N132" s="3">
        <v>1</v>
      </c>
    </row>
    <row r="133" spans="1:14" ht="12.75" customHeight="1" x14ac:dyDescent="0.2">
      <c r="A133" s="59" t="s">
        <v>104</v>
      </c>
      <c r="B133" s="3" t="s">
        <v>218</v>
      </c>
      <c r="C133" s="3" t="s">
        <v>224</v>
      </c>
      <c r="D133" s="3" t="s">
        <v>233</v>
      </c>
      <c r="E133" s="3" t="s">
        <v>216</v>
      </c>
      <c r="F133" s="8">
        <v>210.5</v>
      </c>
      <c r="G133" s="8">
        <v>166.9</v>
      </c>
      <c r="H133" s="8">
        <v>139.30000000000001</v>
      </c>
      <c r="I133" s="8">
        <v>130.30000000000001</v>
      </c>
      <c r="J133" s="8">
        <v>115.6</v>
      </c>
      <c r="K133" s="8">
        <v>104.4</v>
      </c>
      <c r="L133" s="8">
        <v>95.4</v>
      </c>
      <c r="M133" s="3" t="s">
        <v>234</v>
      </c>
      <c r="N133" s="3"/>
    </row>
    <row r="134" spans="1:14" ht="12.75" customHeight="1" x14ac:dyDescent="0.2">
      <c r="A134" s="59"/>
      <c r="B134" s="3"/>
      <c r="C134" s="3" t="s">
        <v>224</v>
      </c>
      <c r="D134" s="3" t="s">
        <v>233</v>
      </c>
      <c r="E134" s="3" t="s">
        <v>198</v>
      </c>
      <c r="F134" s="8">
        <f>F133*'Conversion Factors'!D$22</f>
        <v>290.48999999999995</v>
      </c>
      <c r="G134" s="8">
        <f>G133*'Conversion Factors'!E$22</f>
        <v>215.30100000000002</v>
      </c>
      <c r="H134" s="8">
        <f>H133*'Conversion Factors'!F$22</f>
        <v>176.91100000000003</v>
      </c>
      <c r="I134" s="8">
        <f>I133*'Conversion Factors'!G$22</f>
        <v>161.572</v>
      </c>
      <c r="J134" s="8">
        <f>J133*'Conversion Factors'!H$22</f>
        <v>142.18799999999999</v>
      </c>
      <c r="K134" s="8">
        <f>K133*'Conversion Factors'!I$22</f>
        <v>127.36800000000001</v>
      </c>
      <c r="L134" s="8">
        <f>L133*'Conversion Factors'!J$22</f>
        <v>114.48</v>
      </c>
      <c r="M134" s="3" t="s">
        <v>234</v>
      </c>
      <c r="N134" s="3">
        <v>1</v>
      </c>
    </row>
    <row r="135" spans="1:14" ht="12.75" customHeight="1" x14ac:dyDescent="0.2">
      <c r="A135" s="59" t="s">
        <v>106</v>
      </c>
      <c r="B135" s="3" t="s">
        <v>218</v>
      </c>
      <c r="C135" s="3" t="s">
        <v>224</v>
      </c>
      <c r="D135" s="3" t="s">
        <v>233</v>
      </c>
      <c r="E135" s="3" t="s">
        <v>216</v>
      </c>
      <c r="F135" s="8">
        <v>408.05</v>
      </c>
      <c r="G135" s="8">
        <v>203.68</v>
      </c>
      <c r="H135" s="8">
        <v>156.61000000000001</v>
      </c>
      <c r="I135" s="8">
        <v>132.13999999999999</v>
      </c>
      <c r="J135" s="8">
        <v>118.1</v>
      </c>
      <c r="K135" s="8">
        <v>110.96</v>
      </c>
      <c r="L135" s="8">
        <v>104.37</v>
      </c>
      <c r="M135" s="3" t="s">
        <v>234</v>
      </c>
      <c r="N135" s="3"/>
    </row>
    <row r="136" spans="1:14" ht="12.75" customHeight="1" x14ac:dyDescent="0.2">
      <c r="A136" s="59"/>
      <c r="B136" s="3"/>
      <c r="C136" s="3" t="s">
        <v>224</v>
      </c>
      <c r="D136" s="3" t="s">
        <v>233</v>
      </c>
      <c r="E136" s="3" t="s">
        <v>198</v>
      </c>
      <c r="F136" s="8">
        <f>F135*'Conversion Factors'!D$22</f>
        <v>563.10899999999992</v>
      </c>
      <c r="G136" s="8">
        <f>G135*'Conversion Factors'!E$22</f>
        <v>262.74720000000002</v>
      </c>
      <c r="H136" s="8">
        <f>H135*'Conversion Factors'!F$22</f>
        <v>198.89470000000003</v>
      </c>
      <c r="I136" s="8">
        <f>I135*'Conversion Factors'!G$22</f>
        <v>163.85359999999997</v>
      </c>
      <c r="J136" s="8">
        <f>J135*'Conversion Factors'!H$22</f>
        <v>145.26299999999998</v>
      </c>
      <c r="K136" s="8">
        <f>K135*'Conversion Factors'!I$22</f>
        <v>135.37119999999999</v>
      </c>
      <c r="L136" s="8">
        <f>L135*'Conversion Factors'!J$22</f>
        <v>125.244</v>
      </c>
      <c r="M136" s="3" t="s">
        <v>234</v>
      </c>
      <c r="N136" s="3">
        <v>1</v>
      </c>
    </row>
    <row r="137" spans="1:14" ht="12.75" customHeight="1" x14ac:dyDescent="0.2">
      <c r="A137" s="59" t="s">
        <v>100</v>
      </c>
      <c r="B137" s="3" t="s">
        <v>235</v>
      </c>
      <c r="C137" s="3" t="s">
        <v>224</v>
      </c>
      <c r="D137" s="3" t="s">
        <v>233</v>
      </c>
      <c r="E137" s="3" t="s">
        <v>216</v>
      </c>
      <c r="F137" s="8">
        <v>317</v>
      </c>
      <c r="G137" s="8">
        <v>261</v>
      </c>
      <c r="H137" s="8">
        <v>205</v>
      </c>
      <c r="I137" s="8">
        <v>205</v>
      </c>
      <c r="J137" s="8">
        <v>205</v>
      </c>
      <c r="K137" s="8">
        <v>205</v>
      </c>
      <c r="L137" s="8">
        <v>205</v>
      </c>
      <c r="M137" s="3" t="s">
        <v>236</v>
      </c>
      <c r="N137" s="3"/>
    </row>
    <row r="138" spans="1:14" ht="12.75" customHeight="1" x14ac:dyDescent="0.2">
      <c r="A138" s="59"/>
      <c r="B138" s="3"/>
      <c r="C138" s="3" t="s">
        <v>224</v>
      </c>
      <c r="D138" s="3" t="s">
        <v>233</v>
      </c>
      <c r="E138" s="3" t="s">
        <v>198</v>
      </c>
      <c r="F138" s="8">
        <f>F137*'Conversion Factors'!D$22</f>
        <v>437.46</v>
      </c>
      <c r="G138" s="8">
        <f>G137*'Conversion Factors'!E$22</f>
        <v>336.69</v>
      </c>
      <c r="H138" s="8">
        <f>H137*'Conversion Factors'!F$22</f>
        <v>260.35000000000002</v>
      </c>
      <c r="I138" s="8">
        <f>I137*'Conversion Factors'!G$22</f>
        <v>254.2</v>
      </c>
      <c r="J138" s="8">
        <f>J137*'Conversion Factors'!H$22</f>
        <v>252.15</v>
      </c>
      <c r="K138" s="8">
        <f>K137*'Conversion Factors'!I$22</f>
        <v>250.1</v>
      </c>
      <c r="L138" s="8">
        <f>L137*'Conversion Factors'!J$22</f>
        <v>246</v>
      </c>
      <c r="M138" s="3" t="s">
        <v>236</v>
      </c>
      <c r="N138" s="3">
        <v>1</v>
      </c>
    </row>
    <row r="139" spans="1:14" ht="12.75" customHeight="1" x14ac:dyDescent="0.2">
      <c r="A139" s="59" t="s">
        <v>102</v>
      </c>
      <c r="B139" s="3" t="s">
        <v>235</v>
      </c>
      <c r="C139" s="3" t="s">
        <v>224</v>
      </c>
      <c r="D139" s="3" t="s">
        <v>233</v>
      </c>
      <c r="E139" s="3" t="s">
        <v>216</v>
      </c>
      <c r="F139" s="8">
        <v>100.12</v>
      </c>
      <c r="G139" s="8">
        <v>100.12</v>
      </c>
      <c r="H139" s="8">
        <v>100.12</v>
      </c>
      <c r="I139" s="8">
        <v>100.12</v>
      </c>
      <c r="J139" s="8">
        <v>100.12</v>
      </c>
      <c r="K139" s="8">
        <v>100.12</v>
      </c>
      <c r="L139" s="8">
        <v>100.12</v>
      </c>
      <c r="M139" s="3" t="s">
        <v>237</v>
      </c>
      <c r="N139" s="3"/>
    </row>
    <row r="140" spans="1:14" ht="12.75" customHeight="1" x14ac:dyDescent="0.2">
      <c r="A140" s="59"/>
      <c r="B140" s="3"/>
      <c r="C140" s="3" t="s">
        <v>224</v>
      </c>
      <c r="D140" s="3" t="s">
        <v>233</v>
      </c>
      <c r="E140" s="3" t="s">
        <v>198</v>
      </c>
      <c r="F140" s="8">
        <f>F139*'Conversion Factors'!D$22</f>
        <v>138.16559999999998</v>
      </c>
      <c r="G140" s="8">
        <f>G139*'Conversion Factors'!E$22</f>
        <v>129.15480000000002</v>
      </c>
      <c r="H140" s="8">
        <f>H139*'Conversion Factors'!F$22</f>
        <v>127.15240000000001</v>
      </c>
      <c r="I140" s="8">
        <f>I139*'Conversion Factors'!G$22</f>
        <v>124.14880000000001</v>
      </c>
      <c r="J140" s="8">
        <f>J139*'Conversion Factors'!H$22</f>
        <v>123.1476</v>
      </c>
      <c r="K140" s="8">
        <f>K139*'Conversion Factors'!I$22</f>
        <v>122.1464</v>
      </c>
      <c r="L140" s="8">
        <f>L139*'Conversion Factors'!J$22</f>
        <v>120.14400000000001</v>
      </c>
      <c r="M140" s="3" t="s">
        <v>237</v>
      </c>
      <c r="N140" s="3">
        <v>1</v>
      </c>
    </row>
  </sheetData>
  <sheetProtection selectLockedCells="1" selectUnlockedCells="1"/>
  <mergeCells count="36">
    <mergeCell ref="A2:A6"/>
    <mergeCell ref="A7:A11"/>
    <mergeCell ref="A12:A16"/>
    <mergeCell ref="A17:A21"/>
    <mergeCell ref="A22:A24"/>
    <mergeCell ref="A25:A29"/>
    <mergeCell ref="A30:A34"/>
    <mergeCell ref="A35:A39"/>
    <mergeCell ref="A40:A44"/>
    <mergeCell ref="A45:A49"/>
    <mergeCell ref="A50:A54"/>
    <mergeCell ref="A55:A59"/>
    <mergeCell ref="A60:A64"/>
    <mergeCell ref="A65:A69"/>
    <mergeCell ref="A70:A74"/>
    <mergeCell ref="A75:A79"/>
    <mergeCell ref="A80:A84"/>
    <mergeCell ref="A85:A87"/>
    <mergeCell ref="A88:A91"/>
    <mergeCell ref="A92:A95"/>
    <mergeCell ref="A96:A99"/>
    <mergeCell ref="A100:A103"/>
    <mergeCell ref="A104:A107"/>
    <mergeCell ref="A108:A110"/>
    <mergeCell ref="A111:A113"/>
    <mergeCell ref="A114:A116"/>
    <mergeCell ref="A117:A119"/>
    <mergeCell ref="A120:A122"/>
    <mergeCell ref="A123:A125"/>
    <mergeCell ref="A126:A128"/>
    <mergeCell ref="A129:A130"/>
    <mergeCell ref="A131:A132"/>
    <mergeCell ref="A133:A134"/>
    <mergeCell ref="A135:A136"/>
    <mergeCell ref="A137:A138"/>
    <mergeCell ref="A139:A140"/>
  </mergeCells>
  <pageMargins left="0.78749999999999998" right="0.78749999999999998" top="0.78749999999999998" bottom="0.78749999999999998" header="0.51181102362204722" footer="0.51181102362204722"/>
  <pageSetup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zoomScale="90" zoomScaleNormal="90" workbookViewId="0">
      <selection activeCell="F36" sqref="F36"/>
    </sheetView>
  </sheetViews>
  <sheetFormatPr defaultColWidth="11.42578125" defaultRowHeight="12.75" x14ac:dyDescent="0.2"/>
  <cols>
    <col min="1" max="1" width="18.7109375" style="5" customWidth="1"/>
    <col min="2" max="2" width="11.42578125" style="5"/>
    <col min="3" max="3" width="14.85546875" style="5" customWidth="1"/>
    <col min="4" max="16384" width="11.42578125" style="5"/>
  </cols>
  <sheetData>
    <row r="1" spans="1:14" ht="17.100000000000001" customHeight="1" x14ac:dyDescent="0.25">
      <c r="A1" s="6" t="s">
        <v>1</v>
      </c>
      <c r="B1" s="6" t="s">
        <v>189</v>
      </c>
      <c r="C1" s="6" t="s">
        <v>190</v>
      </c>
      <c r="D1" s="6" t="s">
        <v>191</v>
      </c>
      <c r="E1" s="6" t="s">
        <v>192</v>
      </c>
      <c r="F1" s="6">
        <v>2020</v>
      </c>
      <c r="G1" s="6">
        <v>2025</v>
      </c>
      <c r="H1" s="6">
        <v>2030</v>
      </c>
      <c r="I1" s="6">
        <v>2035</v>
      </c>
      <c r="J1" s="6">
        <v>2040</v>
      </c>
      <c r="K1" s="6">
        <v>2045</v>
      </c>
      <c r="L1" s="6">
        <v>2050</v>
      </c>
      <c r="M1" s="6" t="s">
        <v>193</v>
      </c>
      <c r="N1" s="6" t="s">
        <v>194</v>
      </c>
    </row>
    <row r="2" spans="1:14" ht="14.65" customHeight="1" x14ac:dyDescent="0.2">
      <c r="A2" s="60" t="s">
        <v>82</v>
      </c>
      <c r="B2" s="3" t="s">
        <v>218</v>
      </c>
      <c r="C2" s="3" t="s">
        <v>224</v>
      </c>
      <c r="D2" s="3" t="s">
        <v>233</v>
      </c>
      <c r="E2" s="3" t="s">
        <v>216</v>
      </c>
      <c r="F2" s="3">
        <v>5.49</v>
      </c>
      <c r="G2" s="3">
        <v>5.49</v>
      </c>
      <c r="H2" s="3">
        <v>5.49</v>
      </c>
      <c r="I2" s="3">
        <v>5.49</v>
      </c>
      <c r="J2" s="3">
        <v>5.49</v>
      </c>
      <c r="K2" s="3">
        <v>5.49</v>
      </c>
      <c r="L2" s="3">
        <v>5.49</v>
      </c>
      <c r="M2" s="3"/>
      <c r="N2" s="3"/>
    </row>
    <row r="3" spans="1:14" ht="14.65" customHeight="1" x14ac:dyDescent="0.2">
      <c r="A3" s="60"/>
      <c r="B3" s="3" t="s">
        <v>218</v>
      </c>
      <c r="C3" s="3" t="s">
        <v>224</v>
      </c>
      <c r="D3" s="3" t="s">
        <v>233</v>
      </c>
      <c r="E3" s="3" t="s">
        <v>198</v>
      </c>
      <c r="F3" s="3">
        <f>F2*'Conversion Factors'!D$22</f>
        <v>7.5762</v>
      </c>
      <c r="G3" s="3">
        <f>G2*'Conversion Factors'!E$22</f>
        <v>7.0821000000000005</v>
      </c>
      <c r="H3" s="3">
        <f>H2*'Conversion Factors'!F$22</f>
        <v>6.9723000000000006</v>
      </c>
      <c r="I3" s="3">
        <f>I2*'Conversion Factors'!G$22</f>
        <v>6.8075999999999999</v>
      </c>
      <c r="J3" s="3">
        <f>J2*'Conversion Factors'!H$22</f>
        <v>6.7526999999999999</v>
      </c>
      <c r="K3" s="3">
        <f>K2*'Conversion Factors'!I$22</f>
        <v>6.6978</v>
      </c>
      <c r="L3" s="3">
        <f>L2*'Conversion Factors'!J$22</f>
        <v>6.5880000000000001</v>
      </c>
      <c r="M3" s="3"/>
      <c r="N3" s="3">
        <v>1</v>
      </c>
    </row>
    <row r="4" spans="1:14" ht="14.65" customHeight="1" x14ac:dyDescent="0.2">
      <c r="A4" s="60" t="s">
        <v>84</v>
      </c>
      <c r="B4" s="3" t="s">
        <v>218</v>
      </c>
      <c r="C4" s="3" t="s">
        <v>232</v>
      </c>
      <c r="D4" s="3" t="s">
        <v>233</v>
      </c>
      <c r="E4" s="3" t="s">
        <v>216</v>
      </c>
      <c r="F4" s="3">
        <v>0.13</v>
      </c>
      <c r="G4" s="3">
        <v>0.13</v>
      </c>
      <c r="H4" s="3">
        <v>0.13</v>
      </c>
      <c r="I4" s="3">
        <v>0.13</v>
      </c>
      <c r="J4" s="3">
        <v>0.13</v>
      </c>
      <c r="K4" s="3">
        <v>0.13</v>
      </c>
      <c r="L4" s="3">
        <v>0.13</v>
      </c>
      <c r="M4" s="3" t="s">
        <v>238</v>
      </c>
      <c r="N4" s="3"/>
    </row>
    <row r="5" spans="1:14" ht="14.65" customHeight="1" x14ac:dyDescent="0.2">
      <c r="A5" s="60"/>
      <c r="B5" s="3" t="s">
        <v>218</v>
      </c>
      <c r="C5" s="3" t="s">
        <v>232</v>
      </c>
      <c r="D5" s="3" t="s">
        <v>233</v>
      </c>
      <c r="E5" s="3" t="s">
        <v>198</v>
      </c>
      <c r="F5" s="3">
        <f>F4*'Conversion Factors'!D$22</f>
        <v>0.1794</v>
      </c>
      <c r="G5" s="3">
        <f>G4*'Conversion Factors'!E$22</f>
        <v>0.16770000000000002</v>
      </c>
      <c r="H5" s="3">
        <f>H4*'Conversion Factors'!F$22</f>
        <v>0.1651</v>
      </c>
      <c r="I5" s="3">
        <f>I4*'Conversion Factors'!G$22</f>
        <v>0.16120000000000001</v>
      </c>
      <c r="J5" s="3">
        <f>J4*'Conversion Factors'!H$22</f>
        <v>0.15990000000000001</v>
      </c>
      <c r="K5" s="3">
        <f>K4*'Conversion Factors'!I$22</f>
        <v>0.15859999999999999</v>
      </c>
      <c r="L5" s="3">
        <f>L4*'Conversion Factors'!J$22</f>
        <v>0.156</v>
      </c>
      <c r="M5" s="3"/>
      <c r="N5" s="3">
        <v>1</v>
      </c>
    </row>
    <row r="6" spans="1:14" ht="12.75" customHeight="1" x14ac:dyDescent="0.2">
      <c r="A6" s="60" t="s">
        <v>104</v>
      </c>
      <c r="B6" s="3" t="s">
        <v>218</v>
      </c>
      <c r="C6" s="3" t="s">
        <v>224</v>
      </c>
      <c r="D6" s="3" t="s">
        <v>233</v>
      </c>
      <c r="E6" s="3" t="s">
        <v>216</v>
      </c>
      <c r="F6" s="3">
        <v>13.1</v>
      </c>
      <c r="G6" s="3">
        <v>10.7</v>
      </c>
      <c r="H6" s="3">
        <v>9.1</v>
      </c>
      <c r="I6" s="3">
        <v>8.6</v>
      </c>
      <c r="J6" s="3">
        <v>7.8</v>
      </c>
      <c r="K6" s="3">
        <v>7.2</v>
      </c>
      <c r="L6" s="3">
        <v>6.7</v>
      </c>
      <c r="M6" s="3" t="s">
        <v>234</v>
      </c>
      <c r="N6" s="3"/>
    </row>
    <row r="7" spans="1:14" ht="12.75" customHeight="1" x14ac:dyDescent="0.2">
      <c r="A7" s="60"/>
      <c r="B7" s="3" t="s">
        <v>218</v>
      </c>
      <c r="C7" s="3" t="s">
        <v>224</v>
      </c>
      <c r="D7" s="3" t="s">
        <v>233</v>
      </c>
      <c r="E7" s="3" t="s">
        <v>198</v>
      </c>
      <c r="F7" s="3">
        <f>F6*'Conversion Factors'!D$22</f>
        <v>18.077999999999999</v>
      </c>
      <c r="G7" s="3">
        <f>G6*'Conversion Factors'!E$22</f>
        <v>13.802999999999999</v>
      </c>
      <c r="H7" s="3">
        <f>H6*'Conversion Factors'!F$22</f>
        <v>11.557</v>
      </c>
      <c r="I7" s="3">
        <f>I6*'Conversion Factors'!G$22</f>
        <v>10.664</v>
      </c>
      <c r="J7" s="3">
        <f>J6*'Conversion Factors'!H$22</f>
        <v>9.5939999999999994</v>
      </c>
      <c r="K7" s="3">
        <f>K6*'Conversion Factors'!I$22</f>
        <v>8.7840000000000007</v>
      </c>
      <c r="L7" s="3">
        <f>L6*'Conversion Factors'!J$22</f>
        <v>8.0399999999999991</v>
      </c>
      <c r="M7" s="3" t="s">
        <v>234</v>
      </c>
      <c r="N7" s="3">
        <v>1</v>
      </c>
    </row>
    <row r="8" spans="1:14" ht="12.75" customHeight="1" x14ac:dyDescent="0.2">
      <c r="A8" s="60" t="s">
        <v>106</v>
      </c>
      <c r="B8" s="3" t="s">
        <v>218</v>
      </c>
      <c r="C8" s="3" t="s">
        <v>224</v>
      </c>
      <c r="D8" s="3" t="s">
        <v>233</v>
      </c>
      <c r="E8" s="3" t="s">
        <v>216</v>
      </c>
      <c r="F8" s="3">
        <v>25.09</v>
      </c>
      <c r="G8" s="3">
        <v>15.17</v>
      </c>
      <c r="H8" s="3">
        <v>12.9</v>
      </c>
      <c r="I8" s="3">
        <v>11.67</v>
      </c>
      <c r="J8" s="3">
        <v>10.98</v>
      </c>
      <c r="K8" s="3">
        <v>10.62</v>
      </c>
      <c r="L8" s="3">
        <v>10.29</v>
      </c>
      <c r="M8" s="3" t="s">
        <v>234</v>
      </c>
      <c r="N8" s="3"/>
    </row>
    <row r="9" spans="1:14" ht="12.75" customHeight="1" x14ac:dyDescent="0.2">
      <c r="A9" s="60"/>
      <c r="B9" s="3" t="s">
        <v>218</v>
      </c>
      <c r="C9" s="3" t="s">
        <v>224</v>
      </c>
      <c r="D9" s="3" t="s">
        <v>233</v>
      </c>
      <c r="E9" s="3" t="s">
        <v>198</v>
      </c>
      <c r="F9" s="3">
        <f>F8*'Conversion Factors'!D$22</f>
        <v>34.624199999999995</v>
      </c>
      <c r="G9" s="3">
        <f>G8*'Conversion Factors'!E$22</f>
        <v>19.569300000000002</v>
      </c>
      <c r="H9" s="3">
        <f>H8*'Conversion Factors'!F$22</f>
        <v>16.382999999999999</v>
      </c>
      <c r="I9" s="3">
        <f>I8*'Conversion Factors'!G$22</f>
        <v>14.470800000000001</v>
      </c>
      <c r="J9" s="3">
        <f>J8*'Conversion Factors'!H$22</f>
        <v>13.5054</v>
      </c>
      <c r="K9" s="3">
        <f>K8*'Conversion Factors'!I$22</f>
        <v>12.956399999999999</v>
      </c>
      <c r="L9" s="3">
        <f>L8*'Conversion Factors'!J$22</f>
        <v>12.347999999999999</v>
      </c>
      <c r="M9" s="3" t="s">
        <v>234</v>
      </c>
      <c r="N9" s="3">
        <v>1</v>
      </c>
    </row>
    <row r="10" spans="1:14" ht="12.75" customHeight="1" x14ac:dyDescent="0.2">
      <c r="A10" s="60" t="s">
        <v>100</v>
      </c>
      <c r="B10" s="3" t="s">
        <v>235</v>
      </c>
      <c r="C10" s="3" t="s">
        <v>224</v>
      </c>
      <c r="D10" s="3" t="s">
        <v>233</v>
      </c>
      <c r="E10" s="3" t="s">
        <v>216</v>
      </c>
      <c r="F10" s="3">
        <v>0.2</v>
      </c>
      <c r="G10" s="3">
        <v>0.17</v>
      </c>
      <c r="H10" s="3">
        <v>0.14000000000000001</v>
      </c>
      <c r="I10" s="3">
        <v>0.14000000000000001</v>
      </c>
      <c r="J10" s="3">
        <v>0.14000000000000001</v>
      </c>
      <c r="K10" s="3">
        <v>0.14000000000000001</v>
      </c>
      <c r="L10" s="3">
        <v>0.14000000000000001</v>
      </c>
      <c r="M10" s="3" t="s">
        <v>239</v>
      </c>
      <c r="N10" s="3"/>
    </row>
    <row r="11" spans="1:14" ht="12.75" customHeight="1" x14ac:dyDescent="0.2">
      <c r="A11" s="60"/>
      <c r="B11" s="3" t="s">
        <v>235</v>
      </c>
      <c r="C11" s="3" t="s">
        <v>224</v>
      </c>
      <c r="D11" s="3" t="s">
        <v>233</v>
      </c>
      <c r="E11" s="3" t="s">
        <v>198</v>
      </c>
      <c r="F11" s="3">
        <f>F10*'Conversion Factors'!D$22</f>
        <v>0.27599999999999997</v>
      </c>
      <c r="G11" s="3">
        <f>G10*'Conversion Factors'!E$22</f>
        <v>0.21930000000000002</v>
      </c>
      <c r="H11" s="3">
        <f>H10*'Conversion Factors'!F$22</f>
        <v>0.17780000000000001</v>
      </c>
      <c r="I11" s="3">
        <f>I10*'Conversion Factors'!G$22</f>
        <v>0.1736</v>
      </c>
      <c r="J11" s="3">
        <f>J10*'Conversion Factors'!H$22</f>
        <v>0.17220000000000002</v>
      </c>
      <c r="K11" s="3">
        <f>K10*'Conversion Factors'!I$22</f>
        <v>0.17080000000000001</v>
      </c>
      <c r="L11" s="3">
        <f>L10*'Conversion Factors'!J$22</f>
        <v>0.16800000000000001</v>
      </c>
      <c r="M11" s="3" t="s">
        <v>239</v>
      </c>
      <c r="N11" s="3">
        <v>1</v>
      </c>
    </row>
    <row r="12" spans="1:14" ht="12.75" customHeight="1" x14ac:dyDescent="0.2">
      <c r="A12" s="60" t="s">
        <v>102</v>
      </c>
      <c r="B12" s="3" t="s">
        <v>235</v>
      </c>
      <c r="C12" s="3" t="s">
        <v>224</v>
      </c>
      <c r="D12" s="3" t="s">
        <v>233</v>
      </c>
      <c r="E12" s="3" t="s">
        <v>216</v>
      </c>
      <c r="F12" s="3">
        <v>7.0000000000000007E-2</v>
      </c>
      <c r="G12" s="3">
        <v>7.0000000000000007E-2</v>
      </c>
      <c r="H12" s="3">
        <v>7.0000000000000007E-2</v>
      </c>
      <c r="I12" s="3">
        <v>7.0000000000000007E-2</v>
      </c>
      <c r="J12" s="3">
        <v>7.0000000000000007E-2</v>
      </c>
      <c r="K12" s="3">
        <v>7.0000000000000007E-2</v>
      </c>
      <c r="L12" s="3">
        <v>7.0000000000000007E-2</v>
      </c>
      <c r="M12" s="3" t="s">
        <v>239</v>
      </c>
      <c r="N12" s="3"/>
    </row>
    <row r="13" spans="1:14" ht="12.75" customHeight="1" x14ac:dyDescent="0.2">
      <c r="A13" s="60"/>
      <c r="B13" s="3" t="s">
        <v>235</v>
      </c>
      <c r="C13" s="3" t="s">
        <v>224</v>
      </c>
      <c r="D13" s="3" t="s">
        <v>233</v>
      </c>
      <c r="E13" s="3" t="s">
        <v>198</v>
      </c>
      <c r="F13" s="3">
        <f>F12*'Conversion Factors'!D$22</f>
        <v>9.6600000000000005E-2</v>
      </c>
      <c r="G13" s="3">
        <f>G12*'Conversion Factors'!E$22</f>
        <v>9.0300000000000005E-2</v>
      </c>
      <c r="H13" s="3">
        <f>H12*'Conversion Factors'!F$22</f>
        <v>8.8900000000000007E-2</v>
      </c>
      <c r="I13" s="3">
        <f>I12*'Conversion Factors'!G$22</f>
        <v>8.6800000000000002E-2</v>
      </c>
      <c r="J13" s="3">
        <f>J12*'Conversion Factors'!H$22</f>
        <v>8.610000000000001E-2</v>
      </c>
      <c r="K13" s="3">
        <f>K12*'Conversion Factors'!I$22</f>
        <v>8.5400000000000004E-2</v>
      </c>
      <c r="L13" s="3">
        <f>L12*'Conversion Factors'!J$22</f>
        <v>8.4000000000000005E-2</v>
      </c>
      <c r="M13" s="3" t="s">
        <v>239</v>
      </c>
      <c r="N13" s="3">
        <v>1</v>
      </c>
    </row>
    <row r="20" spans="7:7" ht="14.65" customHeight="1" x14ac:dyDescent="0.2"/>
    <row r="21" spans="7:7" ht="14.65" customHeight="1" x14ac:dyDescent="0.2">
      <c r="G21" s="9"/>
    </row>
  </sheetData>
  <sheetProtection selectLockedCells="1" selectUnlockedCells="1"/>
  <mergeCells count="6">
    <mergeCell ref="A2:A3"/>
    <mergeCell ref="A4:A5"/>
    <mergeCell ref="A6:A7"/>
    <mergeCell ref="A8:A9"/>
    <mergeCell ref="A10:A11"/>
    <mergeCell ref="A12:A13"/>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3"/>
  <sheetViews>
    <sheetView showGridLines="0" zoomScale="90" zoomScaleNormal="90" workbookViewId="0">
      <selection activeCell="G17" sqref="G17"/>
    </sheetView>
  </sheetViews>
  <sheetFormatPr defaultColWidth="11.42578125" defaultRowHeight="12.75" x14ac:dyDescent="0.2"/>
  <cols>
    <col min="1" max="1" width="20.140625" style="5" customWidth="1"/>
    <col min="2" max="2" width="15" style="5" customWidth="1"/>
    <col min="3" max="3" width="14.85546875" style="5" customWidth="1"/>
    <col min="4" max="16384" width="11.42578125" style="5"/>
  </cols>
  <sheetData>
    <row r="1" spans="1:14" ht="15" customHeight="1" x14ac:dyDescent="0.25">
      <c r="A1" s="6" t="s">
        <v>1</v>
      </c>
      <c r="B1" s="6" t="s">
        <v>189</v>
      </c>
      <c r="C1" s="6" t="s">
        <v>190</v>
      </c>
      <c r="D1" s="6" t="s">
        <v>191</v>
      </c>
      <c r="E1" s="6" t="s">
        <v>192</v>
      </c>
      <c r="F1" s="6">
        <v>2020</v>
      </c>
      <c r="G1" s="6">
        <v>2025</v>
      </c>
      <c r="H1" s="6">
        <v>2030</v>
      </c>
      <c r="I1" s="6">
        <v>2035</v>
      </c>
      <c r="J1" s="6">
        <v>2040</v>
      </c>
      <c r="K1" s="6">
        <v>2045</v>
      </c>
      <c r="L1" s="6">
        <v>2050</v>
      </c>
      <c r="M1" s="6" t="s">
        <v>193</v>
      </c>
      <c r="N1" s="6" t="s">
        <v>194</v>
      </c>
    </row>
    <row r="2" spans="1:14" ht="12.75" customHeight="1" x14ac:dyDescent="0.2">
      <c r="A2" s="4" t="s">
        <v>4</v>
      </c>
      <c r="B2" s="3" t="s">
        <v>235</v>
      </c>
      <c r="C2" s="3" t="s">
        <v>196</v>
      </c>
      <c r="D2" s="3" t="s">
        <v>240</v>
      </c>
      <c r="E2" s="3" t="s">
        <v>198</v>
      </c>
      <c r="F2" s="10">
        <v>121.875</v>
      </c>
      <c r="G2" s="10">
        <f t="shared" ref="G2:L3" si="0">F2</f>
        <v>121.875</v>
      </c>
      <c r="H2" s="10">
        <f t="shared" si="0"/>
        <v>121.875</v>
      </c>
      <c r="I2" s="10">
        <f t="shared" si="0"/>
        <v>121.875</v>
      </c>
      <c r="J2" s="10">
        <f t="shared" si="0"/>
        <v>121.875</v>
      </c>
      <c r="K2" s="10">
        <f t="shared" si="0"/>
        <v>121.875</v>
      </c>
      <c r="L2" s="10">
        <f t="shared" si="0"/>
        <v>121.875</v>
      </c>
      <c r="M2" s="3"/>
      <c r="N2" s="3">
        <v>1</v>
      </c>
    </row>
    <row r="3" spans="1:14" ht="12.75" customHeight="1" x14ac:dyDescent="0.2">
      <c r="A3" s="4" t="s">
        <v>7</v>
      </c>
      <c r="B3" s="3" t="s">
        <v>235</v>
      </c>
      <c r="C3" s="3" t="s">
        <v>196</v>
      </c>
      <c r="D3" s="3" t="s">
        <v>240</v>
      </c>
      <c r="E3" s="3" t="s">
        <v>198</v>
      </c>
      <c r="F3" s="10">
        <v>185.25</v>
      </c>
      <c r="G3" s="10">
        <f t="shared" si="0"/>
        <v>185.25</v>
      </c>
      <c r="H3" s="10">
        <f t="shared" si="0"/>
        <v>185.25</v>
      </c>
      <c r="I3" s="10">
        <f t="shared" si="0"/>
        <v>185.25</v>
      </c>
      <c r="J3" s="10">
        <f t="shared" si="0"/>
        <v>185.25</v>
      </c>
      <c r="K3" s="10">
        <f t="shared" si="0"/>
        <v>185.25</v>
      </c>
      <c r="L3" s="10">
        <f t="shared" si="0"/>
        <v>185.25</v>
      </c>
      <c r="M3" s="3"/>
      <c r="N3" s="3">
        <v>1</v>
      </c>
    </row>
    <row r="4" spans="1:14" ht="12.75" customHeight="1" x14ac:dyDescent="0.2">
      <c r="A4" s="4" t="s">
        <v>9</v>
      </c>
      <c r="B4" s="3" t="s">
        <v>235</v>
      </c>
      <c r="C4" s="3" t="s">
        <v>196</v>
      </c>
      <c r="D4" s="3" t="s">
        <v>240</v>
      </c>
      <c r="E4" s="3" t="s">
        <v>198</v>
      </c>
      <c r="F4" s="10">
        <v>108.0625</v>
      </c>
      <c r="G4" s="10">
        <v>108.0625</v>
      </c>
      <c r="H4" s="10">
        <v>108.0625</v>
      </c>
      <c r="I4" s="10">
        <v>108.0625</v>
      </c>
      <c r="J4" s="10">
        <v>108.0625</v>
      </c>
      <c r="K4" s="10">
        <v>108.0625</v>
      </c>
      <c r="L4" s="10">
        <v>108.0625</v>
      </c>
      <c r="M4" s="3"/>
      <c r="N4" s="3">
        <v>1</v>
      </c>
    </row>
    <row r="5" spans="1:14" ht="12.95" customHeight="1" x14ac:dyDescent="0.2">
      <c r="A5" s="4" t="s">
        <v>11</v>
      </c>
      <c r="B5" s="3" t="s">
        <v>235</v>
      </c>
      <c r="C5" s="3" t="s">
        <v>196</v>
      </c>
      <c r="D5" s="3" t="s">
        <v>240</v>
      </c>
      <c r="E5" s="3" t="s">
        <v>198</v>
      </c>
      <c r="F5" s="10">
        <v>117.8125</v>
      </c>
      <c r="G5" s="10">
        <v>117.8125</v>
      </c>
      <c r="H5" s="10">
        <v>117.8125</v>
      </c>
      <c r="I5" s="10">
        <v>117.8125</v>
      </c>
      <c r="J5" s="10">
        <v>117.8125</v>
      </c>
      <c r="K5" s="10">
        <v>117.8125</v>
      </c>
      <c r="L5" s="10">
        <v>117.8125</v>
      </c>
      <c r="M5" s="3"/>
      <c r="N5" s="3">
        <v>1</v>
      </c>
    </row>
    <row r="6" spans="1:14" ht="12.95" customHeight="1" x14ac:dyDescent="0.2">
      <c r="A6" s="4" t="s">
        <v>13</v>
      </c>
      <c r="B6" s="3" t="s">
        <v>206</v>
      </c>
      <c r="C6" s="3" t="s">
        <v>196</v>
      </c>
      <c r="D6" s="3" t="s">
        <v>240</v>
      </c>
      <c r="E6" s="3" t="s">
        <v>198</v>
      </c>
      <c r="F6" s="10">
        <v>121.875</v>
      </c>
      <c r="G6" s="10">
        <f t="shared" ref="G6:L6" si="1">F6</f>
        <v>121.875</v>
      </c>
      <c r="H6" s="10">
        <f t="shared" si="1"/>
        <v>121.875</v>
      </c>
      <c r="I6" s="10">
        <f t="shared" si="1"/>
        <v>121.875</v>
      </c>
      <c r="J6" s="10">
        <f t="shared" si="1"/>
        <v>121.875</v>
      </c>
      <c r="K6" s="10">
        <f t="shared" si="1"/>
        <v>121.875</v>
      </c>
      <c r="L6" s="10">
        <f t="shared" si="1"/>
        <v>121.875</v>
      </c>
      <c r="M6" s="3"/>
      <c r="N6" s="3">
        <v>1</v>
      </c>
    </row>
    <row r="7" spans="1:14" ht="12.75" customHeight="1" x14ac:dyDescent="0.2">
      <c r="A7" s="4" t="s">
        <v>15</v>
      </c>
      <c r="B7" s="3" t="s">
        <v>235</v>
      </c>
      <c r="C7" s="3" t="s">
        <v>196</v>
      </c>
      <c r="D7" s="3" t="s">
        <v>240</v>
      </c>
      <c r="E7" s="3" t="s">
        <v>198</v>
      </c>
      <c r="F7" s="3">
        <v>127.5625</v>
      </c>
      <c r="G7" s="3">
        <v>127.5625</v>
      </c>
      <c r="H7" s="3">
        <v>127.5625</v>
      </c>
      <c r="I7" s="3">
        <v>127.5625</v>
      </c>
      <c r="J7" s="3">
        <v>127.5625</v>
      </c>
      <c r="K7" s="3">
        <v>127.5625</v>
      </c>
      <c r="L7" s="3">
        <v>127.5625</v>
      </c>
      <c r="M7" s="3"/>
      <c r="N7" s="3">
        <v>1</v>
      </c>
    </row>
    <row r="8" spans="1:14" ht="12.75" customHeight="1" x14ac:dyDescent="0.2">
      <c r="A8" s="4" t="s">
        <v>18</v>
      </c>
      <c r="B8" s="3" t="s">
        <v>235</v>
      </c>
      <c r="C8" s="3" t="s">
        <v>196</v>
      </c>
      <c r="D8" s="3" t="s">
        <v>240</v>
      </c>
      <c r="E8" s="3" t="s">
        <v>198</v>
      </c>
      <c r="F8" s="3">
        <v>194.1875</v>
      </c>
      <c r="G8" s="3">
        <v>194.1875</v>
      </c>
      <c r="H8" s="3">
        <v>194.1875</v>
      </c>
      <c r="I8" s="3">
        <v>194.1875</v>
      </c>
      <c r="J8" s="3">
        <v>194.1875</v>
      </c>
      <c r="K8" s="3">
        <v>194.1875</v>
      </c>
      <c r="L8" s="3">
        <v>194.1875</v>
      </c>
      <c r="M8" s="3"/>
      <c r="N8" s="3">
        <v>1</v>
      </c>
    </row>
    <row r="9" spans="1:14" ht="12.75" customHeight="1" x14ac:dyDescent="0.2">
      <c r="A9" s="4" t="s">
        <v>20</v>
      </c>
      <c r="B9" s="3" t="s">
        <v>235</v>
      </c>
      <c r="C9" s="3" t="s">
        <v>196</v>
      </c>
      <c r="D9" s="3" t="s">
        <v>240</v>
      </c>
      <c r="E9" s="3" t="s">
        <v>198</v>
      </c>
      <c r="F9" s="3">
        <v>113.75</v>
      </c>
      <c r="G9" s="3">
        <v>113.75</v>
      </c>
      <c r="H9" s="3">
        <v>113.75</v>
      </c>
      <c r="I9" s="3">
        <v>113.75</v>
      </c>
      <c r="J9" s="3">
        <v>113.75</v>
      </c>
      <c r="K9" s="3">
        <v>113.75</v>
      </c>
      <c r="L9" s="3">
        <v>113.75</v>
      </c>
      <c r="M9" s="3"/>
      <c r="N9" s="3">
        <v>1</v>
      </c>
    </row>
    <row r="10" spans="1:14" ht="12.75" customHeight="1" x14ac:dyDescent="0.2">
      <c r="A10" s="4" t="s">
        <v>22</v>
      </c>
      <c r="B10" s="3" t="s">
        <v>235</v>
      </c>
      <c r="C10" s="3" t="s">
        <v>196</v>
      </c>
      <c r="D10" s="3" t="s">
        <v>240</v>
      </c>
      <c r="E10" s="3" t="s">
        <v>198</v>
      </c>
      <c r="F10" s="3">
        <v>123.5</v>
      </c>
      <c r="G10" s="3">
        <v>123.5</v>
      </c>
      <c r="H10" s="3">
        <v>123.5</v>
      </c>
      <c r="I10" s="3">
        <v>123.5</v>
      </c>
      <c r="J10" s="3">
        <v>123.5</v>
      </c>
      <c r="K10" s="3">
        <v>123.5</v>
      </c>
      <c r="L10" s="3">
        <v>123.5</v>
      </c>
      <c r="M10" s="3"/>
      <c r="N10" s="3">
        <v>1</v>
      </c>
    </row>
    <row r="11" spans="1:14" ht="12.95" customHeight="1" x14ac:dyDescent="0.2">
      <c r="A11" s="4" t="s">
        <v>26</v>
      </c>
      <c r="B11" s="3" t="s">
        <v>235</v>
      </c>
      <c r="C11" s="3" t="s">
        <v>196</v>
      </c>
      <c r="D11" s="3" t="s">
        <v>240</v>
      </c>
      <c r="E11" s="3" t="s">
        <v>198</v>
      </c>
      <c r="F11" s="10">
        <v>171.4375</v>
      </c>
      <c r="G11" s="10">
        <v>171.4375</v>
      </c>
      <c r="H11" s="10">
        <v>171.4375</v>
      </c>
      <c r="I11" s="10">
        <v>171.4375</v>
      </c>
      <c r="J11" s="10">
        <v>171.4375</v>
      </c>
      <c r="K11" s="10">
        <v>171.4375</v>
      </c>
      <c r="L11" s="10">
        <v>171.4375</v>
      </c>
      <c r="M11" s="3"/>
      <c r="N11" s="3">
        <v>1</v>
      </c>
    </row>
    <row r="12" spans="1:14" ht="12.75" customHeight="1" x14ac:dyDescent="0.2">
      <c r="A12" s="4" t="s">
        <v>29</v>
      </c>
      <c r="B12" s="3" t="s">
        <v>235</v>
      </c>
      <c r="C12" s="3" t="s">
        <v>196</v>
      </c>
      <c r="D12" s="3" t="s">
        <v>240</v>
      </c>
      <c r="E12" s="3" t="s">
        <v>198</v>
      </c>
      <c r="F12" s="3">
        <v>251.875</v>
      </c>
      <c r="G12" s="3">
        <v>251.875</v>
      </c>
      <c r="H12" s="3">
        <v>251.875</v>
      </c>
      <c r="I12" s="3">
        <v>251.875</v>
      </c>
      <c r="J12" s="3">
        <v>251.875</v>
      </c>
      <c r="K12" s="3">
        <v>251.875</v>
      </c>
      <c r="L12" s="3">
        <v>251.875</v>
      </c>
      <c r="M12" s="3"/>
      <c r="N12" s="3">
        <v>1</v>
      </c>
    </row>
    <row r="13" spans="1:14" ht="12.75" customHeight="1" x14ac:dyDescent="0.2">
      <c r="A13" s="4" t="s">
        <v>31</v>
      </c>
      <c r="B13" s="3" t="s">
        <v>235</v>
      </c>
      <c r="C13" s="3" t="s">
        <v>196</v>
      </c>
      <c r="D13" s="3" t="s">
        <v>240</v>
      </c>
      <c r="E13" s="3" t="s">
        <v>198</v>
      </c>
      <c r="F13" s="3">
        <v>170.625</v>
      </c>
      <c r="G13" s="3">
        <v>170.625</v>
      </c>
      <c r="H13" s="3">
        <v>170.625</v>
      </c>
      <c r="I13" s="3">
        <v>170.625</v>
      </c>
      <c r="J13" s="3">
        <v>170.625</v>
      </c>
      <c r="K13" s="3">
        <v>170.625</v>
      </c>
      <c r="L13" s="3">
        <v>170.625</v>
      </c>
      <c r="M13" s="3"/>
      <c r="N13" s="3">
        <v>1</v>
      </c>
    </row>
    <row r="14" spans="1:14" ht="12.75" customHeight="1" x14ac:dyDescent="0.2">
      <c r="A14" s="4" t="s">
        <v>35</v>
      </c>
      <c r="B14" s="3" t="s">
        <v>235</v>
      </c>
      <c r="C14" s="3" t="s">
        <v>196</v>
      </c>
      <c r="D14" s="3" t="s">
        <v>240</v>
      </c>
      <c r="E14" s="3" t="s">
        <v>198</v>
      </c>
      <c r="F14" s="50">
        <v>108.133852691218</v>
      </c>
      <c r="G14" s="50">
        <v>108.133852691218</v>
      </c>
      <c r="H14" s="50">
        <v>108.133852691218</v>
      </c>
      <c r="I14" s="50">
        <v>108.133852691218</v>
      </c>
      <c r="J14" s="50">
        <v>108.133852691218</v>
      </c>
      <c r="K14" s="50">
        <v>108.133852691218</v>
      </c>
      <c r="L14" s="50">
        <v>108.133852691218</v>
      </c>
      <c r="M14" s="3"/>
      <c r="N14" s="3">
        <v>1</v>
      </c>
    </row>
    <row r="15" spans="1:14" ht="12.75" customHeight="1" x14ac:dyDescent="0.2">
      <c r="A15" s="4" t="s">
        <v>38</v>
      </c>
      <c r="B15" s="3" t="s">
        <v>235</v>
      </c>
      <c r="C15" s="3" t="s">
        <v>196</v>
      </c>
      <c r="D15" s="3" t="s">
        <v>240</v>
      </c>
      <c r="E15" s="48" t="s">
        <v>198</v>
      </c>
      <c r="F15" s="52">
        <v>190.666666666667</v>
      </c>
      <c r="G15" s="52">
        <v>190.666666666667</v>
      </c>
      <c r="H15" s="52">
        <v>190.666666666667</v>
      </c>
      <c r="I15" s="52">
        <v>190.666666666667</v>
      </c>
      <c r="J15" s="52">
        <v>190.666666666667</v>
      </c>
      <c r="K15" s="52">
        <v>190.666666666667</v>
      </c>
      <c r="L15" s="52">
        <v>190.666666666667</v>
      </c>
      <c r="M15" s="49"/>
      <c r="N15" s="3">
        <v>1</v>
      </c>
    </row>
    <row r="16" spans="1:14" ht="12.75" customHeight="1" x14ac:dyDescent="0.2">
      <c r="A16" s="4" t="s">
        <v>40</v>
      </c>
      <c r="B16" s="3" t="s">
        <v>235</v>
      </c>
      <c r="C16" s="3" t="s">
        <v>196</v>
      </c>
      <c r="D16" s="3" t="s">
        <v>240</v>
      </c>
      <c r="E16" s="48" t="s">
        <v>198</v>
      </c>
      <c r="F16" s="53">
        <v>113.86822366726743</v>
      </c>
      <c r="G16" s="53">
        <v>113.86822366726743</v>
      </c>
      <c r="H16" s="53">
        <v>113.86822366726743</v>
      </c>
      <c r="I16" s="53">
        <v>113.86822366726743</v>
      </c>
      <c r="J16" s="53">
        <v>113.86822366726743</v>
      </c>
      <c r="K16" s="53">
        <v>113.86822366726743</v>
      </c>
      <c r="L16" s="53">
        <v>113.86822366726743</v>
      </c>
      <c r="M16" s="49"/>
      <c r="N16" s="3">
        <v>1</v>
      </c>
    </row>
    <row r="17" spans="1:14" ht="12.75" customHeight="1" x14ac:dyDescent="0.2">
      <c r="A17" s="4" t="s">
        <v>44</v>
      </c>
      <c r="B17" s="3" t="s">
        <v>235</v>
      </c>
      <c r="C17" s="3" t="s">
        <v>196</v>
      </c>
      <c r="D17" s="3" t="s">
        <v>240</v>
      </c>
      <c r="E17" s="3" t="s">
        <v>198</v>
      </c>
      <c r="F17" s="51">
        <v>154.375</v>
      </c>
      <c r="G17" s="51">
        <v>154.375</v>
      </c>
      <c r="H17" s="51">
        <v>154.375</v>
      </c>
      <c r="I17" s="51">
        <v>154.375</v>
      </c>
      <c r="J17" s="51">
        <v>154.375</v>
      </c>
      <c r="K17" s="51">
        <v>154.375</v>
      </c>
      <c r="L17" s="51">
        <v>154.375</v>
      </c>
      <c r="M17" s="3"/>
      <c r="N17" s="3">
        <v>1</v>
      </c>
    </row>
    <row r="18" spans="1:14" ht="12.75" customHeight="1" x14ac:dyDescent="0.2">
      <c r="A18" s="4" t="s">
        <v>47</v>
      </c>
      <c r="B18" s="3" t="s">
        <v>235</v>
      </c>
      <c r="C18" s="3" t="s">
        <v>196</v>
      </c>
      <c r="D18" s="3" t="s">
        <v>240</v>
      </c>
      <c r="E18" s="3" t="s">
        <v>198</v>
      </c>
      <c r="F18" s="3">
        <v>138.125</v>
      </c>
      <c r="G18" s="3">
        <v>138.125</v>
      </c>
      <c r="H18" s="3">
        <v>138.125</v>
      </c>
      <c r="I18" s="3">
        <v>138.125</v>
      </c>
      <c r="J18" s="3">
        <v>138.125</v>
      </c>
      <c r="K18" s="3">
        <v>138.125</v>
      </c>
      <c r="L18" s="3">
        <v>138.125</v>
      </c>
      <c r="M18" s="3"/>
      <c r="N18" s="3">
        <v>1</v>
      </c>
    </row>
    <row r="19" spans="1:14" ht="12.75" customHeight="1" x14ac:dyDescent="0.2">
      <c r="A19" s="60" t="s">
        <v>49</v>
      </c>
      <c r="B19" s="3" t="s">
        <v>206</v>
      </c>
      <c r="C19" s="3" t="s">
        <v>213</v>
      </c>
      <c r="D19" s="3" t="s">
        <v>240</v>
      </c>
      <c r="E19" s="3" t="s">
        <v>214</v>
      </c>
      <c r="F19" s="3">
        <v>110</v>
      </c>
      <c r="G19" s="3">
        <v>110</v>
      </c>
      <c r="H19" s="3">
        <v>110</v>
      </c>
      <c r="I19" s="3">
        <v>110</v>
      </c>
      <c r="J19" s="3">
        <v>110</v>
      </c>
      <c r="K19" s="3">
        <v>110</v>
      </c>
      <c r="L19" s="3">
        <v>110</v>
      </c>
      <c r="M19" s="3"/>
      <c r="N19" s="3"/>
    </row>
    <row r="20" spans="1:14" ht="12.95" customHeight="1" x14ac:dyDescent="0.2">
      <c r="A20" s="60"/>
      <c r="B20" s="3" t="s">
        <v>206</v>
      </c>
      <c r="C20" s="3" t="s">
        <v>213</v>
      </c>
      <c r="D20" s="3" t="s">
        <v>240</v>
      </c>
      <c r="E20" s="3" t="s">
        <v>216</v>
      </c>
      <c r="F20" s="3">
        <f>F19*'Conversion Factors'!$C$31^3</f>
        <v>116.73287999999999</v>
      </c>
      <c r="G20" s="3">
        <f>G19*'Conversion Factors'!$C$31^3</f>
        <v>116.73287999999999</v>
      </c>
      <c r="H20" s="3">
        <f>H19*'Conversion Factors'!$C$31^3</f>
        <v>116.73287999999999</v>
      </c>
      <c r="I20" s="3">
        <f>I19*'Conversion Factors'!$C$31^3</f>
        <v>116.73287999999999</v>
      </c>
      <c r="J20" s="3">
        <f>J19*'Conversion Factors'!$C$31^3</f>
        <v>116.73287999999999</v>
      </c>
      <c r="K20" s="3">
        <f>K19*'Conversion Factors'!$C$31^3</f>
        <v>116.73287999999999</v>
      </c>
      <c r="L20" s="3">
        <f>L19*'Conversion Factors'!$C$31^3</f>
        <v>116.73287999999999</v>
      </c>
      <c r="M20" s="3"/>
      <c r="N20" s="3"/>
    </row>
    <row r="21" spans="1:14" ht="12.75" customHeight="1" x14ac:dyDescent="0.2">
      <c r="A21" s="60"/>
      <c r="B21" s="3" t="s">
        <v>206</v>
      </c>
      <c r="C21" s="3" t="s">
        <v>213</v>
      </c>
      <c r="D21" s="3" t="s">
        <v>240</v>
      </c>
      <c r="E21" s="3" t="s">
        <v>198</v>
      </c>
      <c r="F21" s="3">
        <f>F20*'Conversion Factors'!D$22</f>
        <v>161.09137439999998</v>
      </c>
      <c r="G21" s="3">
        <f>G20*'Conversion Factors'!E$22</f>
        <v>150.5854152</v>
      </c>
      <c r="H21" s="3">
        <f>H20*'Conversion Factors'!F$22</f>
        <v>148.25075759999999</v>
      </c>
      <c r="I21" s="3">
        <f>I20*'Conversion Factors'!G$22</f>
        <v>144.74877119999999</v>
      </c>
      <c r="J21" s="3">
        <f>J20*'Conversion Factors'!H$22</f>
        <v>143.58144239999999</v>
      </c>
      <c r="K21" s="3">
        <f>K20*'Conversion Factors'!I$22</f>
        <v>142.41411359999998</v>
      </c>
      <c r="L21" s="3">
        <f>L20*'Conversion Factors'!J$22</f>
        <v>140.07945599999999</v>
      </c>
      <c r="M21" s="3"/>
      <c r="N21" s="3">
        <v>1</v>
      </c>
    </row>
    <row r="22" spans="1:14" ht="12.75" customHeight="1" x14ac:dyDescent="0.2">
      <c r="A22" s="4" t="s">
        <v>51</v>
      </c>
      <c r="B22" s="3" t="s">
        <v>218</v>
      </c>
      <c r="C22" s="3" t="s">
        <v>196</v>
      </c>
      <c r="D22" s="3"/>
      <c r="E22" s="3"/>
      <c r="F22" s="3">
        <v>641.875</v>
      </c>
      <c r="G22" s="3">
        <v>641.875</v>
      </c>
      <c r="H22" s="3">
        <v>641.875</v>
      </c>
      <c r="I22" s="3">
        <v>641.875</v>
      </c>
      <c r="J22" s="3">
        <v>641.875</v>
      </c>
      <c r="K22" s="3">
        <v>641.875</v>
      </c>
      <c r="L22" s="3">
        <v>641.875</v>
      </c>
      <c r="M22" s="3"/>
      <c r="N22" s="3">
        <v>1</v>
      </c>
    </row>
    <row r="23" spans="1:14" ht="12.75" customHeight="1" x14ac:dyDescent="0.2">
      <c r="A23" s="4" t="s">
        <v>54</v>
      </c>
      <c r="B23" s="3" t="s">
        <v>218</v>
      </c>
      <c r="C23" s="3" t="s">
        <v>196</v>
      </c>
      <c r="D23" s="3"/>
      <c r="E23" s="3"/>
      <c r="F23" s="3">
        <v>641.875</v>
      </c>
      <c r="G23" s="3">
        <v>641.875</v>
      </c>
      <c r="H23" s="3">
        <v>641.875</v>
      </c>
      <c r="I23" s="3">
        <v>641.875</v>
      </c>
      <c r="J23" s="3">
        <v>641.875</v>
      </c>
      <c r="K23" s="3">
        <v>641.875</v>
      </c>
      <c r="L23" s="3">
        <v>641.875</v>
      </c>
      <c r="M23" s="3"/>
      <c r="N23" s="3">
        <v>1</v>
      </c>
    </row>
    <row r="24" spans="1:14" ht="12.75" customHeight="1" x14ac:dyDescent="0.2">
      <c r="A24" s="4" t="s">
        <v>60</v>
      </c>
      <c r="B24" s="3" t="s">
        <v>218</v>
      </c>
      <c r="C24" s="3" t="s">
        <v>196</v>
      </c>
      <c r="D24" s="3"/>
      <c r="E24" s="3"/>
      <c r="F24" s="3">
        <v>690.625</v>
      </c>
      <c r="G24" s="3">
        <v>690.625</v>
      </c>
      <c r="H24" s="3">
        <v>690.625</v>
      </c>
      <c r="I24" s="3">
        <v>690.625</v>
      </c>
      <c r="J24" s="3">
        <v>690.625</v>
      </c>
      <c r="K24" s="3">
        <v>690.625</v>
      </c>
      <c r="L24" s="3">
        <v>690.625</v>
      </c>
      <c r="M24" s="3"/>
      <c r="N24" s="3">
        <v>1</v>
      </c>
    </row>
    <row r="25" spans="1:14" ht="12.75" customHeight="1" x14ac:dyDescent="0.2">
      <c r="A25" s="4" t="s">
        <v>56</v>
      </c>
      <c r="B25" s="3" t="s">
        <v>218</v>
      </c>
      <c r="C25" s="3" t="s">
        <v>217</v>
      </c>
      <c r="D25" s="3"/>
      <c r="E25" s="3"/>
      <c r="F25" s="10">
        <v>487.5</v>
      </c>
      <c r="G25" s="10">
        <v>487.5</v>
      </c>
      <c r="H25" s="10">
        <v>487.5</v>
      </c>
      <c r="I25" s="10">
        <v>487.5</v>
      </c>
      <c r="J25" s="10">
        <v>487.5</v>
      </c>
      <c r="K25" s="10">
        <v>487.5</v>
      </c>
      <c r="L25" s="10">
        <v>487.5</v>
      </c>
      <c r="M25" s="3"/>
      <c r="N25" s="3">
        <v>1</v>
      </c>
    </row>
    <row r="26" spans="1:14" ht="12.75" customHeight="1" x14ac:dyDescent="0.2">
      <c r="A26" s="4" t="s">
        <v>58</v>
      </c>
      <c r="B26" s="3" t="s">
        <v>218</v>
      </c>
      <c r="C26" s="3" t="s">
        <v>217</v>
      </c>
      <c r="D26" s="3"/>
      <c r="E26" s="3"/>
      <c r="F26" s="10">
        <v>487.5</v>
      </c>
      <c r="G26" s="10">
        <v>487.5</v>
      </c>
      <c r="H26" s="10">
        <v>487.5</v>
      </c>
      <c r="I26" s="10">
        <v>487.5</v>
      </c>
      <c r="J26" s="10">
        <v>487.5</v>
      </c>
      <c r="K26" s="10">
        <v>487.5</v>
      </c>
      <c r="L26" s="10">
        <v>487.5</v>
      </c>
      <c r="M26" s="3"/>
      <c r="N26" s="3">
        <v>1</v>
      </c>
    </row>
    <row r="27" spans="1:14" ht="12.75" customHeight="1" x14ac:dyDescent="0.2">
      <c r="A27" s="60" t="s">
        <v>65</v>
      </c>
      <c r="B27" s="3" t="s">
        <v>218</v>
      </c>
      <c r="C27" s="3" t="s">
        <v>224</v>
      </c>
      <c r="D27" s="3" t="s">
        <v>220</v>
      </c>
      <c r="E27" s="3" t="s">
        <v>216</v>
      </c>
      <c r="F27" s="3">
        <v>0.26700000000000002</v>
      </c>
      <c r="G27" s="3">
        <v>0.26700000000000002</v>
      </c>
      <c r="H27" s="3">
        <v>0.26700000000000002</v>
      </c>
      <c r="I27" s="3">
        <v>0.26700000000000002</v>
      </c>
      <c r="J27" s="3">
        <v>0.26700000000000002</v>
      </c>
      <c r="K27" s="3">
        <v>0.26700000000000002</v>
      </c>
      <c r="L27" s="3">
        <v>0.26700000000000002</v>
      </c>
      <c r="M27" s="3"/>
      <c r="N27" s="3"/>
    </row>
    <row r="28" spans="1:14" ht="12.75" customHeight="1" x14ac:dyDescent="0.2">
      <c r="A28" s="60"/>
      <c r="B28" s="3" t="s">
        <v>218</v>
      </c>
      <c r="C28" s="3" t="s">
        <v>224</v>
      </c>
      <c r="D28" s="3" t="s">
        <v>222</v>
      </c>
      <c r="E28" s="3" t="s">
        <v>216</v>
      </c>
      <c r="F28" s="3">
        <f>F27*'Conversion Factors'!$H$32</f>
        <v>0.16590652068549841</v>
      </c>
      <c r="G28" s="3">
        <f>G27*'Conversion Factors'!$H$32</f>
        <v>0.16590652068549841</v>
      </c>
      <c r="H28" s="3">
        <f>H27*'Conversion Factors'!$H$32</f>
        <v>0.16590652068549841</v>
      </c>
      <c r="I28" s="3">
        <f>I27*'Conversion Factors'!$H$32</f>
        <v>0.16590652068549841</v>
      </c>
      <c r="J28" s="3">
        <f>J27*'Conversion Factors'!$H$32</f>
        <v>0.16590652068549841</v>
      </c>
      <c r="K28" s="3">
        <f>K27*'Conversion Factors'!$H$32</f>
        <v>0.16590652068549841</v>
      </c>
      <c r="L28" s="3">
        <f>L27*'Conversion Factors'!$H$32</f>
        <v>0.16590652068549841</v>
      </c>
      <c r="M28" s="3"/>
      <c r="N28" s="3"/>
    </row>
    <row r="29" spans="1:14" ht="12.75" customHeight="1" x14ac:dyDescent="0.2">
      <c r="A29" s="60"/>
      <c r="B29" s="3" t="s">
        <v>218</v>
      </c>
      <c r="C29" s="3" t="s">
        <v>224</v>
      </c>
      <c r="D29" s="3" t="s">
        <v>222</v>
      </c>
      <c r="E29" s="3" t="s">
        <v>198</v>
      </c>
      <c r="F29" s="3">
        <f>F28*'Conversion Factors'!D$22</f>
        <v>0.2289509985459878</v>
      </c>
      <c r="G29" s="3">
        <f>G28*'Conversion Factors'!E$22</f>
        <v>0.21401941168429295</v>
      </c>
      <c r="H29" s="3">
        <f>H28*'Conversion Factors'!F$22</f>
        <v>0.21070128127058299</v>
      </c>
      <c r="I29" s="3">
        <f>I28*'Conversion Factors'!G$22</f>
        <v>0.20572408565001804</v>
      </c>
      <c r="J29" s="3">
        <f>J28*'Conversion Factors'!H$22</f>
        <v>0.20406502044316305</v>
      </c>
      <c r="K29" s="3">
        <f>K28*'Conversion Factors'!I$22</f>
        <v>0.20240595523630805</v>
      </c>
      <c r="L29" s="3">
        <f>L28*'Conversion Factors'!J$22</f>
        <v>0.1990878248225981</v>
      </c>
      <c r="M29" s="3"/>
      <c r="N29" s="3">
        <v>1</v>
      </c>
    </row>
    <row r="30" spans="1:14" ht="12.75" customHeight="1" x14ac:dyDescent="0.2">
      <c r="A30" s="60" t="s">
        <v>62</v>
      </c>
      <c r="B30" s="3" t="s">
        <v>218</v>
      </c>
      <c r="C30" s="3" t="s">
        <v>224</v>
      </c>
      <c r="D30" s="3" t="s">
        <v>220</v>
      </c>
      <c r="E30" s="3" t="s">
        <v>216</v>
      </c>
      <c r="F30" s="3">
        <v>0.27600000000000002</v>
      </c>
      <c r="G30" s="3">
        <v>0.27600000000000002</v>
      </c>
      <c r="H30" s="3">
        <v>0.27600000000000002</v>
      </c>
      <c r="I30" s="3">
        <v>0.27600000000000002</v>
      </c>
      <c r="J30" s="3">
        <v>0.27600000000000002</v>
      </c>
      <c r="K30" s="3">
        <v>0.27600000000000002</v>
      </c>
      <c r="L30" s="3">
        <v>0.27600000000000002</v>
      </c>
      <c r="M30" s="3"/>
      <c r="N30" s="3"/>
    </row>
    <row r="31" spans="1:14" ht="12.75" customHeight="1" x14ac:dyDescent="0.2">
      <c r="A31" s="60"/>
      <c r="B31" s="3" t="s">
        <v>218</v>
      </c>
      <c r="C31" s="3" t="s">
        <v>224</v>
      </c>
      <c r="D31" s="3" t="s">
        <v>222</v>
      </c>
      <c r="E31" s="3" t="s">
        <v>216</v>
      </c>
      <c r="F31" s="3">
        <f>F30*'Conversion Factors'!$H$32</f>
        <v>0.17149887531534669</v>
      </c>
      <c r="G31" s="3">
        <f>G30*'Conversion Factors'!$H$32</f>
        <v>0.17149887531534669</v>
      </c>
      <c r="H31" s="3">
        <f>H30*'Conversion Factors'!$H$32</f>
        <v>0.17149887531534669</v>
      </c>
      <c r="I31" s="3">
        <f>I30*'Conversion Factors'!$H$32</f>
        <v>0.17149887531534669</v>
      </c>
      <c r="J31" s="3">
        <f>J30*'Conversion Factors'!$H$32</f>
        <v>0.17149887531534669</v>
      </c>
      <c r="K31" s="3">
        <f>K30*'Conversion Factors'!$H$32</f>
        <v>0.17149887531534669</v>
      </c>
      <c r="L31" s="3">
        <f>L30*'Conversion Factors'!$H$32</f>
        <v>0.17149887531534669</v>
      </c>
      <c r="M31" s="3"/>
      <c r="N31" s="3"/>
    </row>
    <row r="32" spans="1:14" ht="12.75" customHeight="1" x14ac:dyDescent="0.2">
      <c r="A32" s="60"/>
      <c r="B32" s="3" t="s">
        <v>218</v>
      </c>
      <c r="C32" s="3" t="s">
        <v>224</v>
      </c>
      <c r="D32" s="3" t="s">
        <v>222</v>
      </c>
      <c r="E32" s="3" t="s">
        <v>198</v>
      </c>
      <c r="F32" s="3">
        <f>F31*'Conversion Factors'!D$22</f>
        <v>0.23666844793517841</v>
      </c>
      <c r="G32" s="3">
        <f>G31*'Conversion Factors'!E$22</f>
        <v>0.22123354915679724</v>
      </c>
      <c r="H32" s="3">
        <f>H31*'Conversion Factors'!F$22</f>
        <v>0.2178035716504903</v>
      </c>
      <c r="I32" s="3">
        <f>I31*'Conversion Factors'!G$22</f>
        <v>0.2126586053910299</v>
      </c>
      <c r="J32" s="3">
        <f>J31*'Conversion Factors'!H$22</f>
        <v>0.21094361663787642</v>
      </c>
      <c r="K32" s="3">
        <f>K31*'Conversion Factors'!I$22</f>
        <v>0.20922862788472296</v>
      </c>
      <c r="L32" s="3">
        <f>L31*'Conversion Factors'!J$22</f>
        <v>0.20579865037841602</v>
      </c>
      <c r="M32" s="3"/>
      <c r="N32" s="3">
        <v>1</v>
      </c>
    </row>
    <row r="33" spans="1:14" ht="12.75" customHeight="1" x14ac:dyDescent="0.2">
      <c r="A33" s="60" t="s">
        <v>67</v>
      </c>
      <c r="B33" s="3" t="s">
        <v>218</v>
      </c>
      <c r="C33" s="3" t="s">
        <v>224</v>
      </c>
      <c r="D33" s="3" t="s">
        <v>220</v>
      </c>
      <c r="E33" s="3" t="s">
        <v>216</v>
      </c>
      <c r="F33" s="3" t="s">
        <v>223</v>
      </c>
      <c r="G33" s="3" t="s">
        <v>223</v>
      </c>
      <c r="H33" s="10">
        <v>0.42</v>
      </c>
      <c r="I33" s="10">
        <v>0.42</v>
      </c>
      <c r="J33" s="10">
        <v>0.42</v>
      </c>
      <c r="K33" s="10">
        <v>0.42</v>
      </c>
      <c r="L33" s="10">
        <v>0.42</v>
      </c>
      <c r="M33" s="3"/>
      <c r="N33" s="3"/>
    </row>
    <row r="34" spans="1:14" ht="12.75" customHeight="1" x14ac:dyDescent="0.2">
      <c r="A34" s="60"/>
      <c r="B34" s="3" t="s">
        <v>218</v>
      </c>
      <c r="C34" s="3" t="s">
        <v>224</v>
      </c>
      <c r="D34" s="3" t="s">
        <v>222</v>
      </c>
      <c r="E34" s="3" t="s">
        <v>216</v>
      </c>
      <c r="F34" s="3" t="s">
        <v>223</v>
      </c>
      <c r="G34" s="3" t="s">
        <v>223</v>
      </c>
      <c r="H34" s="3">
        <f>H33*'Conversion Factors'!$H$32</f>
        <v>0.26097654939291881</v>
      </c>
      <c r="I34" s="3">
        <f>I33*'Conversion Factors'!$H$32</f>
        <v>0.26097654939291881</v>
      </c>
      <c r="J34" s="3">
        <f>J33*'Conversion Factors'!$H$32</f>
        <v>0.26097654939291881</v>
      </c>
      <c r="K34" s="3">
        <f>K33*'Conversion Factors'!$H$32</f>
        <v>0.26097654939291881</v>
      </c>
      <c r="L34" s="3">
        <f>L33*'Conversion Factors'!$H$32</f>
        <v>0.26097654939291881</v>
      </c>
      <c r="M34" s="3"/>
      <c r="N34" s="3"/>
    </row>
    <row r="35" spans="1:14" ht="12.95" customHeight="1" x14ac:dyDescent="0.2">
      <c r="A35" s="60"/>
      <c r="B35" s="3" t="s">
        <v>218</v>
      </c>
      <c r="C35" s="3" t="s">
        <v>224</v>
      </c>
      <c r="D35" s="3" t="s">
        <v>222</v>
      </c>
      <c r="E35" s="3" t="s">
        <v>198</v>
      </c>
      <c r="F35" s="3" t="s">
        <v>223</v>
      </c>
      <c r="G35" s="3" t="s">
        <v>223</v>
      </c>
      <c r="H35" s="3">
        <f>H34*'Conversion Factors'!F$22</f>
        <v>0.33144021772900689</v>
      </c>
      <c r="I35" s="3">
        <f>I34*'Conversion Factors'!G$22</f>
        <v>0.3236109212472193</v>
      </c>
      <c r="J35" s="3">
        <f>J34*'Conversion Factors'!H$22</f>
        <v>0.32100115575329013</v>
      </c>
      <c r="K35" s="3">
        <f>K34*'Conversion Factors'!I$22</f>
        <v>0.31839139025936092</v>
      </c>
      <c r="L35" s="3">
        <f>L34*'Conversion Factors'!J$22</f>
        <v>0.31317185927150254</v>
      </c>
      <c r="M35" s="3"/>
      <c r="N35" s="3">
        <v>1</v>
      </c>
    </row>
    <row r="36" spans="1:14" ht="12.75" customHeight="1" x14ac:dyDescent="0.2">
      <c r="A36" s="60" t="s">
        <v>69</v>
      </c>
      <c r="B36" s="3" t="s">
        <v>218</v>
      </c>
      <c r="C36" s="3" t="s">
        <v>224</v>
      </c>
      <c r="D36" s="3" t="s">
        <v>225</v>
      </c>
      <c r="E36" s="3" t="s">
        <v>216</v>
      </c>
      <c r="F36" s="3">
        <v>9.0380000000000003</v>
      </c>
      <c r="G36" s="3">
        <v>9.0380000000000003</v>
      </c>
      <c r="H36" s="3">
        <v>9.0380000000000003</v>
      </c>
      <c r="I36" s="3">
        <v>9.0380000000000003</v>
      </c>
      <c r="J36" s="3">
        <v>9.0380000000000003</v>
      </c>
      <c r="K36" s="3">
        <v>9.0380000000000003</v>
      </c>
      <c r="L36" s="3">
        <v>9.0380000000000003</v>
      </c>
      <c r="M36" s="3" t="s">
        <v>215</v>
      </c>
      <c r="N36" s="3"/>
    </row>
    <row r="37" spans="1:14" ht="12.75" customHeight="1" x14ac:dyDescent="0.2">
      <c r="A37" s="60"/>
      <c r="B37" s="3" t="s">
        <v>218</v>
      </c>
      <c r="C37" s="3" t="s">
        <v>224</v>
      </c>
      <c r="D37" s="3" t="s">
        <v>227</v>
      </c>
      <c r="E37" s="3" t="s">
        <v>216</v>
      </c>
      <c r="F37" s="3">
        <f>F36*'Conversion Factors'!$H$32</f>
        <v>5.6159667938409532</v>
      </c>
      <c r="G37" s="3">
        <f>G36*'Conversion Factors'!$H$32</f>
        <v>5.6159667938409532</v>
      </c>
      <c r="H37" s="3">
        <f>H36*'Conversion Factors'!$H$32</f>
        <v>5.6159667938409532</v>
      </c>
      <c r="I37" s="3">
        <f>I36*'Conversion Factors'!$H$32</f>
        <v>5.6159667938409532</v>
      </c>
      <c r="J37" s="3">
        <f>J36*'Conversion Factors'!$H$32</f>
        <v>5.6159667938409532</v>
      </c>
      <c r="K37" s="3">
        <f>K36*'Conversion Factors'!$H$32</f>
        <v>5.6159667938409532</v>
      </c>
      <c r="L37" s="3">
        <f>L36*'Conversion Factors'!$H$32</f>
        <v>5.6159667938409532</v>
      </c>
      <c r="M37" s="3"/>
      <c r="N37" s="3"/>
    </row>
    <row r="38" spans="1:14" ht="12.75" customHeight="1" x14ac:dyDescent="0.2">
      <c r="A38" s="60"/>
      <c r="B38" s="3" t="s">
        <v>218</v>
      </c>
      <c r="C38" s="3" t="s">
        <v>224</v>
      </c>
      <c r="D38" s="3" t="s">
        <v>227</v>
      </c>
      <c r="E38" s="3" t="s">
        <v>198</v>
      </c>
      <c r="F38" s="3">
        <f>F37*'Conversion Factors'!D$22</f>
        <v>7.7500341755005149</v>
      </c>
      <c r="G38" s="3">
        <f>G37*'Conversion Factors'!E$22</f>
        <v>7.2445971640548299</v>
      </c>
      <c r="H38" s="3">
        <f>H37*'Conversion Factors'!F$22</f>
        <v>7.1322778281780108</v>
      </c>
      <c r="I38" s="3">
        <f>I37*'Conversion Factors'!G$22</f>
        <v>6.9637988243627822</v>
      </c>
      <c r="J38" s="3">
        <f>J37*'Conversion Factors'!H$22</f>
        <v>6.9076391564243727</v>
      </c>
      <c r="K38" s="3">
        <f>K37*'Conversion Factors'!I$22</f>
        <v>6.8514794884859631</v>
      </c>
      <c r="L38" s="3">
        <f>L37*'Conversion Factors'!J$22</f>
        <v>6.739160152609144</v>
      </c>
      <c r="M38" s="3"/>
      <c r="N38" s="3">
        <v>1</v>
      </c>
    </row>
    <row r="39" spans="1:14" ht="12.75" customHeight="1" x14ac:dyDescent="0.2">
      <c r="A39" s="60" t="s">
        <v>72</v>
      </c>
      <c r="B39" s="3" t="s">
        <v>228</v>
      </c>
      <c r="C39" s="3" t="s">
        <v>224</v>
      </c>
      <c r="D39" s="3" t="s">
        <v>220</v>
      </c>
      <c r="E39" s="3" t="s">
        <v>216</v>
      </c>
      <c r="F39" s="3">
        <v>1.9652000000000001</v>
      </c>
      <c r="G39" s="3">
        <v>1.9652000000000001</v>
      </c>
      <c r="H39" s="3">
        <v>1.9652000000000001</v>
      </c>
      <c r="I39" s="3">
        <v>1.9652000000000001</v>
      </c>
      <c r="J39" s="3">
        <v>1.9652000000000001</v>
      </c>
      <c r="K39" s="3">
        <v>1.9652000000000001</v>
      </c>
      <c r="L39" s="3">
        <v>1.9652000000000001</v>
      </c>
      <c r="M39" s="3" t="s">
        <v>241</v>
      </c>
      <c r="N39" s="3"/>
    </row>
    <row r="40" spans="1:14" ht="12.75" customHeight="1" x14ac:dyDescent="0.2">
      <c r="A40" s="60"/>
      <c r="B40" s="3" t="s">
        <v>228</v>
      </c>
      <c r="C40" s="3" t="s">
        <v>224</v>
      </c>
      <c r="D40" s="3" t="s">
        <v>222</v>
      </c>
      <c r="E40" s="3" t="s">
        <v>216</v>
      </c>
      <c r="F40" s="3">
        <f>F39*'Conversion Factors'!$H$32</f>
        <v>1.2211217020642002</v>
      </c>
      <c r="G40" s="3">
        <f>G39*'Conversion Factors'!$H$32</f>
        <v>1.2211217020642002</v>
      </c>
      <c r="H40" s="3">
        <f>H39*'Conversion Factors'!$H$32</f>
        <v>1.2211217020642002</v>
      </c>
      <c r="I40" s="3">
        <f>I39*'Conversion Factors'!$H$32</f>
        <v>1.2211217020642002</v>
      </c>
      <c r="J40" s="3">
        <f>J39*'Conversion Factors'!$H$32</f>
        <v>1.2211217020642002</v>
      </c>
      <c r="K40" s="3">
        <f>K39*'Conversion Factors'!$H$32</f>
        <v>1.2211217020642002</v>
      </c>
      <c r="L40" s="3">
        <f>L39*'Conversion Factors'!$H$32</f>
        <v>1.2211217020642002</v>
      </c>
      <c r="M40" s="3" t="s">
        <v>241</v>
      </c>
      <c r="N40" s="3"/>
    </row>
    <row r="41" spans="1:14" ht="12.75" customHeight="1" x14ac:dyDescent="0.2">
      <c r="A41" s="60"/>
      <c r="B41" s="3" t="s">
        <v>228</v>
      </c>
      <c r="C41" s="3" t="s">
        <v>224</v>
      </c>
      <c r="D41" s="3" t="s">
        <v>222</v>
      </c>
      <c r="E41" s="3" t="s">
        <v>198</v>
      </c>
      <c r="F41" s="3">
        <f>F40*'Conversion Factors'!D$22</f>
        <v>1.6851479488485961</v>
      </c>
      <c r="G41" s="3">
        <f>G40*'Conversion Factors'!E$22</f>
        <v>1.5752469956628183</v>
      </c>
      <c r="H41" s="3">
        <f>H40*'Conversion Factors'!F$22</f>
        <v>1.5508245616215344</v>
      </c>
      <c r="I41" s="3">
        <f>I40*'Conversion Factors'!G$22</f>
        <v>1.5141909105596083</v>
      </c>
      <c r="J41" s="3">
        <f>J40*'Conversion Factors'!H$22</f>
        <v>1.5019796935389662</v>
      </c>
      <c r="K41" s="3">
        <f>K40*'Conversion Factors'!I$22</f>
        <v>1.4897684765183243</v>
      </c>
      <c r="L41" s="3">
        <f>L40*'Conversion Factors'!J$22</f>
        <v>1.4653460424770401</v>
      </c>
      <c r="M41" s="3" t="s">
        <v>241</v>
      </c>
      <c r="N41" s="3">
        <v>1</v>
      </c>
    </row>
    <row r="42" spans="1:14" ht="12.75" customHeight="1" x14ac:dyDescent="0.2">
      <c r="A42" s="60" t="s">
        <v>75</v>
      </c>
      <c r="B42" s="3" t="s">
        <v>228</v>
      </c>
      <c r="C42" s="3" t="s">
        <v>224</v>
      </c>
      <c r="D42" s="3" t="s">
        <v>220</v>
      </c>
      <c r="E42" s="3" t="s">
        <v>216</v>
      </c>
      <c r="F42" s="3">
        <v>1.9652000000000001</v>
      </c>
      <c r="G42" s="3">
        <v>1.9652000000000001</v>
      </c>
      <c r="H42" s="3">
        <v>1.9652000000000001</v>
      </c>
      <c r="I42" s="3">
        <v>1.9652000000000001</v>
      </c>
      <c r="J42" s="3">
        <v>1.9652000000000001</v>
      </c>
      <c r="K42" s="3">
        <v>1.9652000000000001</v>
      </c>
      <c r="L42" s="3">
        <v>1.9652000000000001</v>
      </c>
      <c r="M42" s="3" t="s">
        <v>241</v>
      </c>
      <c r="N42" s="3"/>
    </row>
    <row r="43" spans="1:14" ht="12.75" customHeight="1" x14ac:dyDescent="0.2">
      <c r="A43" s="60"/>
      <c r="B43" s="3" t="s">
        <v>228</v>
      </c>
      <c r="C43" s="3" t="s">
        <v>224</v>
      </c>
      <c r="D43" s="3" t="s">
        <v>222</v>
      </c>
      <c r="E43" s="3" t="s">
        <v>216</v>
      </c>
      <c r="F43" s="3">
        <f>F42*'Conversion Factors'!$H$32</f>
        <v>1.2211217020642002</v>
      </c>
      <c r="G43" s="3">
        <f>G42*'Conversion Factors'!$H$32</f>
        <v>1.2211217020642002</v>
      </c>
      <c r="H43" s="3">
        <f>H42*'Conversion Factors'!$H$32</f>
        <v>1.2211217020642002</v>
      </c>
      <c r="I43" s="3">
        <f>I42*'Conversion Factors'!$H$32</f>
        <v>1.2211217020642002</v>
      </c>
      <c r="J43" s="3">
        <f>J42*'Conversion Factors'!$H$32</f>
        <v>1.2211217020642002</v>
      </c>
      <c r="K43" s="3">
        <f>K42*'Conversion Factors'!$H$32</f>
        <v>1.2211217020642002</v>
      </c>
      <c r="L43" s="3">
        <f>L42*'Conversion Factors'!$H$32</f>
        <v>1.2211217020642002</v>
      </c>
      <c r="M43" s="3" t="s">
        <v>241</v>
      </c>
      <c r="N43" s="3"/>
    </row>
    <row r="44" spans="1:14" ht="12.75" customHeight="1" x14ac:dyDescent="0.2">
      <c r="A44" s="60"/>
      <c r="B44" s="3" t="s">
        <v>228</v>
      </c>
      <c r="C44" s="3" t="s">
        <v>224</v>
      </c>
      <c r="D44" s="3" t="s">
        <v>222</v>
      </c>
      <c r="E44" s="3" t="s">
        <v>198</v>
      </c>
      <c r="F44" s="3">
        <f>F43*'Conversion Factors'!D$22</f>
        <v>1.6851479488485961</v>
      </c>
      <c r="G44" s="3">
        <f>G43*'Conversion Factors'!E$22</f>
        <v>1.5752469956628183</v>
      </c>
      <c r="H44" s="3">
        <f>H43*'Conversion Factors'!F$22</f>
        <v>1.5508245616215344</v>
      </c>
      <c r="I44" s="3">
        <f>I43*'Conversion Factors'!G$22</f>
        <v>1.5141909105596083</v>
      </c>
      <c r="J44" s="3">
        <f>J43*'Conversion Factors'!H$22</f>
        <v>1.5019796935389662</v>
      </c>
      <c r="K44" s="3">
        <f>K43*'Conversion Factors'!I$22</f>
        <v>1.4897684765183243</v>
      </c>
      <c r="L44" s="3">
        <f>L43*'Conversion Factors'!J$22</f>
        <v>1.4653460424770401</v>
      </c>
      <c r="M44" s="3" t="s">
        <v>241</v>
      </c>
      <c r="N44" s="3">
        <v>1</v>
      </c>
    </row>
    <row r="45" spans="1:14" ht="12.95" customHeight="1" x14ac:dyDescent="0.2">
      <c r="A45" s="60" t="s">
        <v>77</v>
      </c>
      <c r="B45" s="3" t="s">
        <v>228</v>
      </c>
      <c r="C45" s="3" t="s">
        <v>224</v>
      </c>
      <c r="D45" s="3" t="s">
        <v>220</v>
      </c>
      <c r="E45" s="3" t="s">
        <v>216</v>
      </c>
      <c r="F45" s="3" t="s">
        <v>223</v>
      </c>
      <c r="G45" s="3">
        <v>3.2492000000000001</v>
      </c>
      <c r="H45" s="3">
        <v>3.2492000000000001</v>
      </c>
      <c r="I45" s="3">
        <v>3.2492000000000001</v>
      </c>
      <c r="J45" s="3">
        <v>3.2492000000000001</v>
      </c>
      <c r="K45" s="3">
        <v>3.2492000000000001</v>
      </c>
      <c r="L45" s="3">
        <v>3.2492000000000001</v>
      </c>
      <c r="M45" s="3" t="s">
        <v>241</v>
      </c>
      <c r="N45" s="3"/>
    </row>
    <row r="46" spans="1:14" ht="14.65" customHeight="1" x14ac:dyDescent="0.2">
      <c r="A46" s="60"/>
      <c r="B46" s="3" t="s">
        <v>228</v>
      </c>
      <c r="C46" s="3" t="s">
        <v>224</v>
      </c>
      <c r="D46" s="3" t="s">
        <v>222</v>
      </c>
      <c r="E46" s="3" t="s">
        <v>216</v>
      </c>
      <c r="F46" s="3" t="s">
        <v>223</v>
      </c>
      <c r="G46" s="3">
        <f>G45*'Conversion Factors'!$H$32</f>
        <v>2.0189642959225522</v>
      </c>
      <c r="H46" s="3">
        <f>H45*'Conversion Factors'!$H$32</f>
        <v>2.0189642959225522</v>
      </c>
      <c r="I46" s="3">
        <f>I45*'Conversion Factors'!$H$32</f>
        <v>2.0189642959225522</v>
      </c>
      <c r="J46" s="3">
        <f>J45*'Conversion Factors'!$H$32</f>
        <v>2.0189642959225522</v>
      </c>
      <c r="K46" s="3">
        <f>K45*'Conversion Factors'!$H$32</f>
        <v>2.0189642959225522</v>
      </c>
      <c r="L46" s="3">
        <f>L45*'Conversion Factors'!$H$32</f>
        <v>2.0189642959225522</v>
      </c>
      <c r="M46" s="3" t="s">
        <v>241</v>
      </c>
      <c r="N46" s="3"/>
    </row>
    <row r="47" spans="1:14" ht="14.65" customHeight="1" x14ac:dyDescent="0.2">
      <c r="A47" s="60"/>
      <c r="B47" s="3" t="s">
        <v>228</v>
      </c>
      <c r="C47" s="3" t="s">
        <v>224</v>
      </c>
      <c r="D47" s="3" t="s">
        <v>222</v>
      </c>
      <c r="E47" s="3" t="s">
        <v>198</v>
      </c>
      <c r="F47" s="3" t="s">
        <v>223</v>
      </c>
      <c r="G47" s="3">
        <f>G46*'Conversion Factors'!E$22</f>
        <v>2.6044639417400925</v>
      </c>
      <c r="H47" s="3">
        <f>H46*'Conversion Factors'!F$22</f>
        <v>2.5640846558216412</v>
      </c>
      <c r="I47" s="3">
        <f>I46*'Conversion Factors'!G$22</f>
        <v>2.5035157269439647</v>
      </c>
      <c r="J47" s="3">
        <f>J46*'Conversion Factors'!H$22</f>
        <v>2.4833260839847391</v>
      </c>
      <c r="K47" s="3">
        <f>K46*'Conversion Factors'!I$22</f>
        <v>2.4631364410255134</v>
      </c>
      <c r="L47" s="3">
        <f>L46*'Conversion Factors'!J$22</f>
        <v>2.4227571551070626</v>
      </c>
      <c r="M47" s="3" t="s">
        <v>241</v>
      </c>
      <c r="N47" s="3">
        <v>1</v>
      </c>
    </row>
    <row r="48" spans="1:14" ht="12.75" customHeight="1" x14ac:dyDescent="0.2">
      <c r="A48" s="60" t="s">
        <v>86</v>
      </c>
      <c r="B48" s="3" t="s">
        <v>200</v>
      </c>
      <c r="C48" s="3" t="s">
        <v>242</v>
      </c>
      <c r="D48" s="3" t="s">
        <v>233</v>
      </c>
      <c r="E48" s="3" t="s">
        <v>210</v>
      </c>
      <c r="F48" s="11">
        <v>26.39</v>
      </c>
      <c r="G48" s="11">
        <v>33.700000000000003</v>
      </c>
      <c r="H48" s="11">
        <v>33.82</v>
      </c>
      <c r="I48" s="11">
        <v>32.78</v>
      </c>
      <c r="J48" s="11">
        <v>32.130000000000003</v>
      </c>
      <c r="K48" s="11">
        <v>31.45</v>
      </c>
      <c r="L48" s="11">
        <v>30.72</v>
      </c>
      <c r="M48" s="3" t="s">
        <v>215</v>
      </c>
      <c r="N48" s="3"/>
    </row>
    <row r="49" spans="1:14" ht="12.75" customHeight="1" x14ac:dyDescent="0.2">
      <c r="A49" s="60"/>
      <c r="B49" s="3" t="s">
        <v>200</v>
      </c>
      <c r="C49" s="3" t="s">
        <v>242</v>
      </c>
      <c r="D49" s="3" t="s">
        <v>233</v>
      </c>
      <c r="E49" s="3" t="s">
        <v>198</v>
      </c>
      <c r="F49" s="3">
        <f>F48*'Conversion Factors'!$C$31^-2</f>
        <v>25.365244136870437</v>
      </c>
      <c r="G49" s="3">
        <f>G48*'Conversion Factors'!$C$31^-2</f>
        <v>32.39138792772011</v>
      </c>
      <c r="H49" s="3">
        <f>H48*'Conversion Factors'!$C$31^-2</f>
        <v>32.506728181468667</v>
      </c>
      <c r="I49" s="3">
        <f>I48*'Conversion Factors'!$C$31^-2</f>
        <v>31.507112648981163</v>
      </c>
      <c r="J49" s="3">
        <f>J48*'Conversion Factors'!$C$31^-2</f>
        <v>30.882352941176475</v>
      </c>
      <c r="K49" s="3">
        <f>K48*'Conversion Factors'!$C$31^-2</f>
        <v>30.22875816993464</v>
      </c>
      <c r="L49" s="3">
        <f>L48*'Conversion Factors'!$C$31^-2</f>
        <v>29.527104959630911</v>
      </c>
      <c r="M49" s="3"/>
      <c r="N49" s="3"/>
    </row>
    <row r="50" spans="1:14" ht="12.75" customHeight="1" x14ac:dyDescent="0.2">
      <c r="A50" s="60"/>
      <c r="B50" s="3" t="s">
        <v>195</v>
      </c>
      <c r="C50" s="3" t="s">
        <v>242</v>
      </c>
      <c r="D50" s="3" t="s">
        <v>233</v>
      </c>
      <c r="E50" s="3" t="s">
        <v>210</v>
      </c>
      <c r="F50" s="11">
        <v>31.94</v>
      </c>
      <c r="G50" s="11">
        <v>40.14</v>
      </c>
      <c r="H50" s="11">
        <v>39.549999999999997</v>
      </c>
      <c r="I50" s="11">
        <v>37.86</v>
      </c>
      <c r="J50" s="11">
        <v>36.72</v>
      </c>
      <c r="K50" s="11">
        <v>35.58</v>
      </c>
      <c r="L50" s="11">
        <v>34.42</v>
      </c>
      <c r="M50" s="3"/>
      <c r="N50" s="3"/>
    </row>
    <row r="51" spans="1:14" ht="12.75" customHeight="1" x14ac:dyDescent="0.2">
      <c r="A51" s="60"/>
      <c r="B51" s="3" t="s">
        <v>195</v>
      </c>
      <c r="C51" s="3" t="s">
        <v>242</v>
      </c>
      <c r="D51" s="3" t="s">
        <v>233</v>
      </c>
      <c r="E51" s="3" t="s">
        <v>198</v>
      </c>
      <c r="F51" s="3">
        <f>F50*'Conversion Factors'!$C$31^-2</f>
        <v>30.699730872741256</v>
      </c>
      <c r="G51" s="3">
        <f>G50*'Conversion Factors'!$C$31^-2</f>
        <v>38.581314878892734</v>
      </c>
      <c r="H51" s="3">
        <f>H50*'Conversion Factors'!$C$31^-2</f>
        <v>38.014225297962319</v>
      </c>
      <c r="I51" s="3">
        <f>I50*'Conversion Factors'!$C$31^-2</f>
        <v>36.389850057670131</v>
      </c>
      <c r="J51" s="3">
        <f>J50*'Conversion Factors'!$C$31^-2</f>
        <v>35.294117647058826</v>
      </c>
      <c r="K51" s="3">
        <f>K50*'Conversion Factors'!$C$31^-2</f>
        <v>34.198385236447521</v>
      </c>
      <c r="L51" s="3">
        <f>L50*'Conversion Factors'!$C$31^-2</f>
        <v>33.083429450211462</v>
      </c>
      <c r="M51" s="3"/>
      <c r="N51" s="3"/>
    </row>
    <row r="52" spans="1:14" ht="12.95" customHeight="1" x14ac:dyDescent="0.2">
      <c r="A52" s="60"/>
      <c r="B52" s="3" t="s">
        <v>201</v>
      </c>
      <c r="C52" s="3" t="s">
        <v>242</v>
      </c>
      <c r="D52" s="3" t="s">
        <v>233</v>
      </c>
      <c r="E52" s="3" t="s">
        <v>210</v>
      </c>
      <c r="F52" s="11">
        <v>32.369999999999997</v>
      </c>
      <c r="G52" s="11">
        <v>40.659999999999997</v>
      </c>
      <c r="H52" s="11">
        <v>40.1</v>
      </c>
      <c r="I52" s="11">
        <v>38.44</v>
      </c>
      <c r="J52" s="11">
        <v>37.33</v>
      </c>
      <c r="K52" s="11">
        <v>36.22</v>
      </c>
      <c r="L52" s="11">
        <v>35.08</v>
      </c>
      <c r="M52" s="3"/>
      <c r="N52" s="3"/>
    </row>
    <row r="53" spans="1:14" ht="12.95" customHeight="1" x14ac:dyDescent="0.2">
      <c r="A53" s="60"/>
      <c r="B53" s="3" t="s">
        <v>201</v>
      </c>
      <c r="C53" s="3" t="s">
        <v>242</v>
      </c>
      <c r="D53" s="3" t="s">
        <v>233</v>
      </c>
      <c r="E53" s="3" t="s">
        <v>198</v>
      </c>
      <c r="F53" s="3">
        <f>F52*'Conversion Factors'!$C$31^-2</f>
        <v>31.113033448673587</v>
      </c>
      <c r="G53" s="3">
        <f>G52*'Conversion Factors'!$C$31^-2</f>
        <v>39.081122645136482</v>
      </c>
      <c r="H53" s="3">
        <f>H52*'Conversion Factors'!$C$31^-2</f>
        <v>38.542868127643217</v>
      </c>
      <c r="I53" s="3">
        <f>I52*'Conversion Factors'!$C$31^-2</f>
        <v>36.947327950788157</v>
      </c>
      <c r="J53" s="3">
        <f>J52*'Conversion Factors'!$C$31^-2</f>
        <v>35.880430603613995</v>
      </c>
      <c r="K53" s="3">
        <f>K52*'Conversion Factors'!$C$31^-2</f>
        <v>34.813533256439833</v>
      </c>
      <c r="L53" s="3">
        <f>L52*'Conversion Factors'!$C$31^-2</f>
        <v>33.717800845828528</v>
      </c>
      <c r="M53" s="3"/>
      <c r="N53" s="3"/>
    </row>
    <row r="54" spans="1:14" ht="12.75" customHeight="1" x14ac:dyDescent="0.2">
      <c r="A54" s="60"/>
      <c r="B54" s="3" t="s">
        <v>202</v>
      </c>
      <c r="C54" s="3" t="s">
        <v>242</v>
      </c>
      <c r="D54" s="3" t="s">
        <v>233</v>
      </c>
      <c r="E54" s="3" t="s">
        <v>210</v>
      </c>
      <c r="F54" s="11">
        <v>31.69</v>
      </c>
      <c r="G54" s="11">
        <v>38.74</v>
      </c>
      <c r="H54" s="11">
        <v>38.630000000000003</v>
      </c>
      <c r="I54" s="11">
        <v>37.380000000000003</v>
      </c>
      <c r="J54" s="11">
        <v>36.56</v>
      </c>
      <c r="K54" s="11">
        <v>35.72</v>
      </c>
      <c r="L54" s="11">
        <v>34.840000000000003</v>
      </c>
      <c r="M54" s="3"/>
      <c r="N54" s="3"/>
    </row>
    <row r="55" spans="1:14" ht="12.75" customHeight="1" x14ac:dyDescent="0.2">
      <c r="A55" s="60"/>
      <c r="B55" s="3" t="s">
        <v>202</v>
      </c>
      <c r="C55" s="3" t="s">
        <v>242</v>
      </c>
      <c r="D55" s="3" t="s">
        <v>233</v>
      </c>
      <c r="E55" s="3" t="s">
        <v>198</v>
      </c>
      <c r="F55" s="3">
        <f>F54*'Conversion Factors'!$C$31^-2</f>
        <v>30.459438677431759</v>
      </c>
      <c r="G55" s="3">
        <f>G54*'Conversion Factors'!$C$31^-2</f>
        <v>37.235678585159555</v>
      </c>
      <c r="H55" s="3">
        <f>H54*'Conversion Factors'!$C$31^-2</f>
        <v>37.129950019223379</v>
      </c>
      <c r="I55" s="3">
        <f>I54*'Conversion Factors'!$C$31^-2</f>
        <v>35.928489042675899</v>
      </c>
      <c r="J55" s="3">
        <f>J54*'Conversion Factors'!$C$31^-2</f>
        <v>35.140330642060746</v>
      </c>
      <c r="K55" s="3">
        <f>K54*'Conversion Factors'!$C$31^-2</f>
        <v>34.332948865820839</v>
      </c>
      <c r="L55" s="3">
        <f>L54*'Conversion Factors'!$C$31^-2</f>
        <v>33.487120338331415</v>
      </c>
      <c r="M55" s="3"/>
      <c r="N55" s="3"/>
    </row>
    <row r="56" spans="1:14" ht="12.75" customHeight="1" x14ac:dyDescent="0.2">
      <c r="A56" s="60"/>
      <c r="B56" s="3" t="s">
        <v>203</v>
      </c>
      <c r="C56" s="3" t="s">
        <v>242</v>
      </c>
      <c r="D56" s="3" t="s">
        <v>233</v>
      </c>
      <c r="E56" s="3" t="s">
        <v>210</v>
      </c>
      <c r="F56" s="11">
        <v>31.69</v>
      </c>
      <c r="G56" s="11">
        <v>38.74</v>
      </c>
      <c r="H56" s="11">
        <v>38.630000000000003</v>
      </c>
      <c r="I56" s="11">
        <v>37.380000000000003</v>
      </c>
      <c r="J56" s="11">
        <v>36.56</v>
      </c>
      <c r="K56" s="11">
        <v>35.72</v>
      </c>
      <c r="L56" s="11">
        <v>34.840000000000003</v>
      </c>
      <c r="M56" s="3"/>
      <c r="N56" s="3"/>
    </row>
    <row r="57" spans="1:14" ht="12.75" customHeight="1" x14ac:dyDescent="0.2">
      <c r="A57" s="60"/>
      <c r="B57" s="3" t="s">
        <v>203</v>
      </c>
      <c r="C57" s="3" t="s">
        <v>242</v>
      </c>
      <c r="D57" s="3" t="s">
        <v>233</v>
      </c>
      <c r="E57" s="3" t="s">
        <v>198</v>
      </c>
      <c r="F57" s="3">
        <f>F56*'Conversion Factors'!$C$31^-2</f>
        <v>30.459438677431759</v>
      </c>
      <c r="G57" s="3">
        <f>G56*'Conversion Factors'!$C$31^-2</f>
        <v>37.235678585159555</v>
      </c>
      <c r="H57" s="3">
        <f>H56*'Conversion Factors'!$C$31^-2</f>
        <v>37.129950019223379</v>
      </c>
      <c r="I57" s="3">
        <f>I56*'Conversion Factors'!$C$31^-2</f>
        <v>35.928489042675899</v>
      </c>
      <c r="J57" s="3">
        <f>J56*'Conversion Factors'!$C$31^-2</f>
        <v>35.140330642060746</v>
      </c>
      <c r="K57" s="3">
        <f>K56*'Conversion Factors'!$C$31^-2</f>
        <v>34.332948865820839</v>
      </c>
      <c r="L57" s="3">
        <f>L56*'Conversion Factors'!$C$31^-2</f>
        <v>33.487120338331415</v>
      </c>
      <c r="M57" s="3"/>
      <c r="N57" s="3"/>
    </row>
    <row r="58" spans="1:14" ht="12.75" customHeight="1" x14ac:dyDescent="0.2">
      <c r="A58" s="60"/>
      <c r="B58" s="3" t="s">
        <v>235</v>
      </c>
      <c r="C58" s="3" t="s">
        <v>243</v>
      </c>
      <c r="D58" s="3" t="s">
        <v>244</v>
      </c>
      <c r="E58" s="3" t="s">
        <v>208</v>
      </c>
      <c r="F58" s="3">
        <v>18.657816</v>
      </c>
      <c r="G58" s="3">
        <v>21.666985</v>
      </c>
      <c r="H58" s="3">
        <v>23.349437999999999</v>
      </c>
      <c r="I58" s="3">
        <v>24.192969999999999</v>
      </c>
      <c r="J58" s="3">
        <v>25.082156999999999</v>
      </c>
      <c r="K58" s="3">
        <v>25.696894</v>
      </c>
      <c r="L58" s="3">
        <v>26.194357</v>
      </c>
      <c r="M58" s="3" t="s">
        <v>245</v>
      </c>
      <c r="N58" s="3"/>
    </row>
    <row r="59" spans="1:14" ht="12.75" customHeight="1" x14ac:dyDescent="0.2">
      <c r="A59" s="60"/>
      <c r="B59" s="3" t="s">
        <v>235</v>
      </c>
      <c r="C59" s="3" t="s">
        <v>243</v>
      </c>
      <c r="D59" s="3" t="s">
        <v>233</v>
      </c>
      <c r="E59" s="3" t="s">
        <v>208</v>
      </c>
      <c r="F59" s="3">
        <f>F58*'Conversion Factors'!$L$32/1000000</f>
        <v>17.6838780048</v>
      </c>
      <c r="G59" s="3">
        <f>G58*'Conversion Factors'!$L$32/1000000</f>
        <v>20.535968383</v>
      </c>
      <c r="H59" s="3">
        <f>H58*'Conversion Factors'!$L$32/1000000</f>
        <v>22.130597336399997</v>
      </c>
      <c r="I59" s="3">
        <f>I58*'Conversion Factors'!$L$32/1000000</f>
        <v>22.930096965999997</v>
      </c>
      <c r="J59" s="3">
        <f>J58*'Conversion Factors'!$L$32/1000000</f>
        <v>23.772868404599997</v>
      </c>
      <c r="K59" s="3">
        <f>K58*'Conversion Factors'!$L$32/1000000</f>
        <v>24.355516133200002</v>
      </c>
      <c r="L59" s="3">
        <f>L58*'Conversion Factors'!$L$32/1000000</f>
        <v>24.827011564599999</v>
      </c>
      <c r="M59" s="3" t="s">
        <v>245</v>
      </c>
      <c r="N59" s="3"/>
    </row>
    <row r="60" spans="1:14" ht="12.75" customHeight="1" x14ac:dyDescent="0.2">
      <c r="A60" s="60"/>
      <c r="B60" s="3" t="s">
        <v>235</v>
      </c>
      <c r="C60" s="3" t="s">
        <v>243</v>
      </c>
      <c r="D60" s="3" t="s">
        <v>233</v>
      </c>
      <c r="E60" s="3" t="s">
        <v>210</v>
      </c>
      <c r="F60" s="3">
        <f>F59*'Conversion Factors'!D$22</f>
        <v>24.403751646623999</v>
      </c>
      <c r="G60" s="3">
        <f>G59*'Conversion Factors'!E$22</f>
        <v>26.49139921407</v>
      </c>
      <c r="H60" s="3">
        <f>H59*'Conversion Factors'!F$22</f>
        <v>28.105858617227998</v>
      </c>
      <c r="I60" s="3">
        <f>I59*'Conversion Factors'!G$22</f>
        <v>28.433320237839997</v>
      </c>
      <c r="J60" s="3">
        <f>J59*'Conversion Factors'!H$22</f>
        <v>29.240628137657996</v>
      </c>
      <c r="K60" s="3">
        <f>K59*'Conversion Factors'!I$22</f>
        <v>29.713729682504002</v>
      </c>
      <c r="L60" s="3">
        <f>L59*'Conversion Factors'!J$22</f>
        <v>29.792413877519998</v>
      </c>
      <c r="M60" s="3" t="s">
        <v>245</v>
      </c>
      <c r="N60" s="3"/>
    </row>
    <row r="61" spans="1:14" ht="12.75" customHeight="1" x14ac:dyDescent="0.2">
      <c r="A61" s="60"/>
      <c r="B61" s="3" t="s">
        <v>235</v>
      </c>
      <c r="C61" s="3" t="s">
        <v>243</v>
      </c>
      <c r="D61" s="3" t="s">
        <v>233</v>
      </c>
      <c r="E61" s="3" t="s">
        <v>198</v>
      </c>
      <c r="F61" s="3">
        <f>F60*'Conversion Factors'!$C$31^-2</f>
        <v>23.456124227820069</v>
      </c>
      <c r="G61" s="3">
        <f>G60*'Conversion Factors'!$C$31^-2</f>
        <v>25.462705895876589</v>
      </c>
      <c r="H61" s="3">
        <f>H60*'Conversion Factors'!$C$31^-2</f>
        <v>27.014473872768164</v>
      </c>
      <c r="I61" s="3">
        <f>I60*'Conversion Factors'!$C$31^-2</f>
        <v>27.329219759554015</v>
      </c>
      <c r="J61" s="3">
        <f>J60*'Conversion Factors'!$C$31^-2</f>
        <v>28.105178909705881</v>
      </c>
      <c r="K61" s="3">
        <f>K60*'Conversion Factors'!$C$31^-2</f>
        <v>28.559909344967323</v>
      </c>
      <c r="L61" s="3">
        <f>L60*'Conversion Factors'!$C$31^-2</f>
        <v>28.635538136793539</v>
      </c>
      <c r="M61" s="3" t="s">
        <v>245</v>
      </c>
      <c r="N61" s="3">
        <v>1</v>
      </c>
    </row>
    <row r="62" spans="1:14" ht="12.75" customHeight="1" x14ac:dyDescent="0.2">
      <c r="A62" s="60" t="s">
        <v>88</v>
      </c>
      <c r="B62" s="3" t="s">
        <v>200</v>
      </c>
      <c r="C62" s="3" t="s">
        <v>242</v>
      </c>
      <c r="D62" s="3" t="s">
        <v>233</v>
      </c>
      <c r="E62" s="3" t="s">
        <v>210</v>
      </c>
      <c r="F62" s="11">
        <v>28.18</v>
      </c>
      <c r="G62" s="11">
        <v>35.32</v>
      </c>
      <c r="H62" s="11">
        <v>35.299999999999997</v>
      </c>
      <c r="I62" s="11">
        <v>34.119999999999997</v>
      </c>
      <c r="J62" s="11">
        <v>33.369999999999997</v>
      </c>
      <c r="K62" s="11">
        <v>32.590000000000003</v>
      </c>
      <c r="L62" s="11">
        <v>31.76</v>
      </c>
      <c r="M62" s="3"/>
      <c r="N62" s="3"/>
    </row>
    <row r="63" spans="1:14" ht="12.75" customHeight="1" x14ac:dyDescent="0.2">
      <c r="A63" s="60"/>
      <c r="B63" s="3" t="s">
        <v>200</v>
      </c>
      <c r="C63" s="3" t="s">
        <v>242</v>
      </c>
      <c r="D63" s="3" t="s">
        <v>233</v>
      </c>
      <c r="E63" s="3" t="s">
        <v>198</v>
      </c>
      <c r="F63" s="3">
        <f>F62*'Conversion Factors'!$C$31^-2</f>
        <v>27.085736255286431</v>
      </c>
      <c r="G63" s="3">
        <f>G62*'Conversion Factors'!$C$31^-2</f>
        <v>33.948481353325647</v>
      </c>
      <c r="H63" s="3">
        <f>H62*'Conversion Factors'!$C$31^-2</f>
        <v>33.929257977700885</v>
      </c>
      <c r="I63" s="3">
        <f>I62*'Conversion Factors'!$C$31^-2</f>
        <v>32.795078815840064</v>
      </c>
      <c r="J63" s="3">
        <f>J62*'Conversion Factors'!$C$31^-2</f>
        <v>32.07420222991157</v>
      </c>
      <c r="K63" s="3">
        <f>K62*'Conversion Factors'!$C$31^-2</f>
        <v>31.324490580545948</v>
      </c>
      <c r="L63" s="3">
        <f>L62*'Conversion Factors'!$C$31^-2</f>
        <v>30.526720492118418</v>
      </c>
      <c r="M63" s="3"/>
      <c r="N63" s="3"/>
    </row>
    <row r="64" spans="1:14" ht="12.75" customHeight="1" x14ac:dyDescent="0.2">
      <c r="A64" s="60"/>
      <c r="B64" s="3" t="s">
        <v>195</v>
      </c>
      <c r="C64" s="3" t="s">
        <v>242</v>
      </c>
      <c r="D64" s="3" t="s">
        <v>233</v>
      </c>
      <c r="E64" s="3" t="s">
        <v>210</v>
      </c>
      <c r="F64" s="11">
        <v>31.94</v>
      </c>
      <c r="G64" s="11">
        <v>40.14</v>
      </c>
      <c r="H64" s="11">
        <v>39.549999999999997</v>
      </c>
      <c r="I64" s="11">
        <v>37.86</v>
      </c>
      <c r="J64" s="11">
        <v>36.72</v>
      </c>
      <c r="K64" s="11">
        <v>35.58</v>
      </c>
      <c r="L64" s="11">
        <v>34.42</v>
      </c>
      <c r="M64" s="3"/>
      <c r="N64" s="3"/>
    </row>
    <row r="65" spans="1:14" ht="12.75" customHeight="1" x14ac:dyDescent="0.2">
      <c r="A65" s="60"/>
      <c r="B65" s="3" t="s">
        <v>195</v>
      </c>
      <c r="C65" s="3" t="s">
        <v>242</v>
      </c>
      <c r="D65" s="3" t="s">
        <v>233</v>
      </c>
      <c r="E65" s="3" t="s">
        <v>198</v>
      </c>
      <c r="F65" s="3">
        <f>F64*'Conversion Factors'!$C$31^-2</f>
        <v>30.699730872741256</v>
      </c>
      <c r="G65" s="3">
        <f>G64*'Conversion Factors'!$C$31^-2</f>
        <v>38.581314878892734</v>
      </c>
      <c r="H65" s="3">
        <f>H64*'Conversion Factors'!$C$31^-2</f>
        <v>38.014225297962319</v>
      </c>
      <c r="I65" s="3">
        <f>I64*'Conversion Factors'!$C$31^-2</f>
        <v>36.389850057670131</v>
      </c>
      <c r="J65" s="3">
        <f>J64*'Conversion Factors'!$C$31^-2</f>
        <v>35.294117647058826</v>
      </c>
      <c r="K65" s="3">
        <f>K64*'Conversion Factors'!$C$31^-2</f>
        <v>34.198385236447521</v>
      </c>
      <c r="L65" s="3">
        <f>L64*'Conversion Factors'!$C$31^-2</f>
        <v>33.083429450211462</v>
      </c>
      <c r="M65" s="3"/>
      <c r="N65" s="3"/>
    </row>
    <row r="66" spans="1:14" ht="12.75" customHeight="1" x14ac:dyDescent="0.2">
      <c r="A66" s="60"/>
      <c r="B66" s="3" t="s">
        <v>201</v>
      </c>
      <c r="C66" s="3" t="s">
        <v>242</v>
      </c>
      <c r="D66" s="3" t="s">
        <v>233</v>
      </c>
      <c r="E66" s="3" t="s">
        <v>210</v>
      </c>
      <c r="F66" s="11">
        <v>32.369999999999997</v>
      </c>
      <c r="G66" s="11">
        <v>40.659999999999997</v>
      </c>
      <c r="H66" s="11">
        <v>40.1</v>
      </c>
      <c r="I66" s="11">
        <v>38.44</v>
      </c>
      <c r="J66" s="11">
        <v>37.33</v>
      </c>
      <c r="K66" s="11">
        <v>36.22</v>
      </c>
      <c r="L66" s="11">
        <v>35.08</v>
      </c>
      <c r="M66" s="12"/>
      <c r="N66" s="3"/>
    </row>
    <row r="67" spans="1:14" ht="12.75" customHeight="1" x14ac:dyDescent="0.2">
      <c r="A67" s="60"/>
      <c r="B67" s="3" t="s">
        <v>201</v>
      </c>
      <c r="C67" s="3" t="s">
        <v>242</v>
      </c>
      <c r="D67" s="3" t="s">
        <v>233</v>
      </c>
      <c r="E67" s="3" t="s">
        <v>198</v>
      </c>
      <c r="F67" s="3">
        <f>F66*'Conversion Factors'!$C$31^-2</f>
        <v>31.113033448673587</v>
      </c>
      <c r="G67" s="3">
        <f>G66*'Conversion Factors'!$C$31^-2</f>
        <v>39.081122645136482</v>
      </c>
      <c r="H67" s="3">
        <f>H66*'Conversion Factors'!$C$31^-2</f>
        <v>38.542868127643217</v>
      </c>
      <c r="I67" s="3">
        <f>I66*'Conversion Factors'!$C$31^-2</f>
        <v>36.947327950788157</v>
      </c>
      <c r="J67" s="3">
        <f>J66*'Conversion Factors'!$C$31^-2</f>
        <v>35.880430603613995</v>
      </c>
      <c r="K67" s="3">
        <f>K66*'Conversion Factors'!$C$31^-2</f>
        <v>34.813533256439833</v>
      </c>
      <c r="L67" s="3">
        <f>L66*'Conversion Factors'!$C$31^-2</f>
        <v>33.717800845828528</v>
      </c>
      <c r="M67" s="12"/>
      <c r="N67" s="3"/>
    </row>
    <row r="68" spans="1:14" ht="12.75" customHeight="1" x14ac:dyDescent="0.2">
      <c r="A68" s="60"/>
      <c r="B68" s="3" t="s">
        <v>202</v>
      </c>
      <c r="C68" s="3" t="s">
        <v>242</v>
      </c>
      <c r="D68" s="3" t="s">
        <v>233</v>
      </c>
      <c r="E68" s="3" t="s">
        <v>210</v>
      </c>
      <c r="F68" s="11">
        <v>31.69</v>
      </c>
      <c r="G68" s="11">
        <v>38.74</v>
      </c>
      <c r="H68" s="11">
        <v>38.630000000000003</v>
      </c>
      <c r="I68" s="11">
        <v>37.380000000000003</v>
      </c>
      <c r="J68" s="11">
        <v>36.56</v>
      </c>
      <c r="K68" s="11">
        <v>35.72</v>
      </c>
      <c r="L68" s="11">
        <v>34.840000000000003</v>
      </c>
      <c r="M68" s="3"/>
      <c r="N68" s="3"/>
    </row>
    <row r="69" spans="1:14" ht="12.75" customHeight="1" x14ac:dyDescent="0.2">
      <c r="A69" s="60"/>
      <c r="B69" s="3" t="s">
        <v>202</v>
      </c>
      <c r="C69" s="3" t="s">
        <v>242</v>
      </c>
      <c r="D69" s="3" t="s">
        <v>233</v>
      </c>
      <c r="E69" s="3" t="s">
        <v>198</v>
      </c>
      <c r="F69" s="3">
        <f>F68*'Conversion Factors'!$C$31^-2</f>
        <v>30.459438677431759</v>
      </c>
      <c r="G69" s="3">
        <f>G68*'Conversion Factors'!$C$31^-2</f>
        <v>37.235678585159555</v>
      </c>
      <c r="H69" s="3">
        <f>H68*'Conversion Factors'!$C$31^-2</f>
        <v>37.129950019223379</v>
      </c>
      <c r="I69" s="3">
        <f>I68*'Conversion Factors'!$C$31^-2</f>
        <v>35.928489042675899</v>
      </c>
      <c r="J69" s="3">
        <f>J68*'Conversion Factors'!$C$31^-2</f>
        <v>35.140330642060746</v>
      </c>
      <c r="K69" s="3">
        <f>K68*'Conversion Factors'!$C$31^-2</f>
        <v>34.332948865820839</v>
      </c>
      <c r="L69" s="3">
        <f>L68*'Conversion Factors'!$C$31^-2</f>
        <v>33.487120338331415</v>
      </c>
      <c r="M69" s="3"/>
      <c r="N69" s="3"/>
    </row>
    <row r="70" spans="1:14" ht="12.95" customHeight="1" x14ac:dyDescent="0.2">
      <c r="A70" s="60"/>
      <c r="B70" s="3" t="s">
        <v>203</v>
      </c>
      <c r="C70" s="3" t="s">
        <v>242</v>
      </c>
      <c r="D70" s="3" t="s">
        <v>233</v>
      </c>
      <c r="E70" s="3" t="s">
        <v>210</v>
      </c>
      <c r="F70" s="11">
        <v>31.69</v>
      </c>
      <c r="G70" s="11">
        <v>38.74</v>
      </c>
      <c r="H70" s="11">
        <v>38.630000000000003</v>
      </c>
      <c r="I70" s="11">
        <v>37.380000000000003</v>
      </c>
      <c r="J70" s="11">
        <v>36.56</v>
      </c>
      <c r="K70" s="11">
        <v>35.72</v>
      </c>
      <c r="L70" s="11">
        <v>34.840000000000003</v>
      </c>
      <c r="M70" s="3" t="s">
        <v>215</v>
      </c>
      <c r="N70" s="3"/>
    </row>
    <row r="71" spans="1:14" ht="12.95" customHeight="1" x14ac:dyDescent="0.2">
      <c r="A71" s="60"/>
      <c r="B71" s="3" t="s">
        <v>203</v>
      </c>
      <c r="C71" s="3" t="s">
        <v>242</v>
      </c>
      <c r="D71" s="3" t="s">
        <v>233</v>
      </c>
      <c r="E71" s="3" t="s">
        <v>198</v>
      </c>
      <c r="F71" s="3">
        <f>F70*'Conversion Factors'!$C$31^-2</f>
        <v>30.459438677431759</v>
      </c>
      <c r="G71" s="3">
        <f>G70*'Conversion Factors'!$C$31^-2</f>
        <v>37.235678585159555</v>
      </c>
      <c r="H71" s="3">
        <f>H70*'Conversion Factors'!$C$31^-2</f>
        <v>37.129950019223379</v>
      </c>
      <c r="I71" s="3">
        <f>I70*'Conversion Factors'!$C$31^-2</f>
        <v>35.928489042675899</v>
      </c>
      <c r="J71" s="3">
        <f>J70*'Conversion Factors'!$C$31^-2</f>
        <v>35.140330642060746</v>
      </c>
      <c r="K71" s="3">
        <f>K70*'Conversion Factors'!$C$31^-2</f>
        <v>34.332948865820839</v>
      </c>
      <c r="L71" s="3">
        <f>L70*'Conversion Factors'!$C$31^-2</f>
        <v>33.487120338331415</v>
      </c>
      <c r="M71" s="3"/>
      <c r="N71" s="3"/>
    </row>
    <row r="72" spans="1:14" ht="12.75" customHeight="1" x14ac:dyDescent="0.2">
      <c r="A72" s="60"/>
      <c r="B72" s="3" t="s">
        <v>235</v>
      </c>
      <c r="C72" s="3" t="s">
        <v>243</v>
      </c>
      <c r="D72" s="3" t="s">
        <v>244</v>
      </c>
      <c r="E72" s="3" t="s">
        <v>208</v>
      </c>
      <c r="F72" s="3">
        <v>19.353259999999999</v>
      </c>
      <c r="G72" s="3">
        <v>20.719427</v>
      </c>
      <c r="H72" s="3">
        <v>22.505281</v>
      </c>
      <c r="I72" s="3">
        <v>23.779820999999998</v>
      </c>
      <c r="J72" s="3">
        <v>25.245667999999998</v>
      </c>
      <c r="K72" s="3">
        <v>25.770641000000001</v>
      </c>
      <c r="L72" s="3">
        <v>26.314919</v>
      </c>
      <c r="M72" s="3" t="s">
        <v>245</v>
      </c>
      <c r="N72" s="3"/>
    </row>
    <row r="73" spans="1:14" ht="12.75" customHeight="1" x14ac:dyDescent="0.2">
      <c r="A73" s="60"/>
      <c r="B73" s="3" t="s">
        <v>235</v>
      </c>
      <c r="C73" s="3" t="s">
        <v>243</v>
      </c>
      <c r="D73" s="3" t="s">
        <v>233</v>
      </c>
      <c r="E73" s="3" t="s">
        <v>208</v>
      </c>
      <c r="F73" s="3">
        <f>F72*'Conversion Factors'!$L$32/1000000</f>
        <v>18.343019827999999</v>
      </c>
      <c r="G73" s="3">
        <f>G72*'Conversion Factors'!$L$32/1000000</f>
        <v>19.637872910599999</v>
      </c>
      <c r="H73" s="3">
        <f>H72*'Conversion Factors'!$L$32/1000000</f>
        <v>21.330505331799998</v>
      </c>
      <c r="I73" s="3">
        <f>I72*'Conversion Factors'!$L$32/1000000</f>
        <v>22.538514343799996</v>
      </c>
      <c r="J73" s="3">
        <f>J72*'Conversion Factors'!$L$32/1000000</f>
        <v>23.927844130399997</v>
      </c>
      <c r="K73" s="3">
        <f>K72*'Conversion Factors'!$L$32/1000000</f>
        <v>24.425413539800001</v>
      </c>
      <c r="L73" s="3">
        <f>L72*'Conversion Factors'!$L$32/1000000</f>
        <v>24.9412802282</v>
      </c>
      <c r="M73" s="3" t="s">
        <v>245</v>
      </c>
      <c r="N73" s="3"/>
    </row>
    <row r="74" spans="1:14" ht="12.75" customHeight="1" x14ac:dyDescent="0.2">
      <c r="A74" s="60"/>
      <c r="B74" s="3" t="s">
        <v>235</v>
      </c>
      <c r="C74" s="3" t="s">
        <v>243</v>
      </c>
      <c r="D74" s="3" t="s">
        <v>233</v>
      </c>
      <c r="E74" s="3" t="s">
        <v>210</v>
      </c>
      <c r="F74" s="3">
        <f>F73*'Conversion Factors'!D$22</f>
        <v>25.313367362639998</v>
      </c>
      <c r="G74" s="3">
        <f>G73*'Conversion Factors'!E$22</f>
        <v>25.332856054674</v>
      </c>
      <c r="H74" s="3">
        <f>H73*'Conversion Factors'!F$22</f>
        <v>27.089741771385999</v>
      </c>
      <c r="I74" s="3">
        <f>I73*'Conversion Factors'!G$22</f>
        <v>27.947757786311996</v>
      </c>
      <c r="J74" s="3">
        <f>J73*'Conversion Factors'!H$22</f>
        <v>29.431248280391994</v>
      </c>
      <c r="K74" s="3">
        <f>K73*'Conversion Factors'!I$22</f>
        <v>29.799004518556</v>
      </c>
      <c r="L74" s="3">
        <f>L73*'Conversion Factors'!J$22</f>
        <v>29.92953627384</v>
      </c>
      <c r="M74" s="3" t="s">
        <v>245</v>
      </c>
      <c r="N74" s="3"/>
    </row>
    <row r="75" spans="1:14" ht="12.75" customHeight="1" x14ac:dyDescent="0.2">
      <c r="A75" s="60"/>
      <c r="B75" s="3" t="s">
        <v>235</v>
      </c>
      <c r="C75" s="3" t="s">
        <v>243</v>
      </c>
      <c r="D75" s="3" t="s">
        <v>233</v>
      </c>
      <c r="E75" s="3" t="s">
        <v>198</v>
      </c>
      <c r="F75" s="3">
        <f>F74*'Conversion Factors'!$C$31^-2</f>
        <v>24.330418456978084</v>
      </c>
      <c r="G75" s="3">
        <f>G74*'Conversion Factors'!$C$31^-2</f>
        <v>24.34915037934833</v>
      </c>
      <c r="H75" s="3">
        <f>H74*'Conversion Factors'!$C$31^-2</f>
        <v>26.037814082454826</v>
      </c>
      <c r="I75" s="3">
        <f>I74*'Conversion Factors'!$C$31^-2</f>
        <v>26.86251228980392</v>
      </c>
      <c r="J75" s="3">
        <f>J74*'Conversion Factors'!$C$31^-2</f>
        <v>28.288397039976928</v>
      </c>
      <c r="K75" s="3">
        <f>K74*'Conversion Factors'!$C$31^-2</f>
        <v>28.64187285520569</v>
      </c>
      <c r="L75" s="3">
        <f>L74*'Conversion Factors'!$C$31^-2</f>
        <v>28.767335903344868</v>
      </c>
      <c r="M75" s="3" t="s">
        <v>245</v>
      </c>
      <c r="N75" s="3">
        <v>1</v>
      </c>
    </row>
    <row r="76" spans="1:14" ht="12.75" customHeight="1" x14ac:dyDescent="0.2">
      <c r="A76" s="60" t="s">
        <v>90</v>
      </c>
      <c r="B76" s="3" t="s">
        <v>218</v>
      </c>
      <c r="C76" s="3" t="s">
        <v>224</v>
      </c>
      <c r="D76" s="3" t="s">
        <v>233</v>
      </c>
      <c r="E76" s="3" t="s">
        <v>216</v>
      </c>
      <c r="F76" s="3">
        <v>12.7</v>
      </c>
      <c r="G76" s="3">
        <v>12.01</v>
      </c>
      <c r="H76" s="3">
        <v>10.57</v>
      </c>
      <c r="I76" s="3">
        <v>10.25</v>
      </c>
      <c r="J76" s="3">
        <v>10.26</v>
      </c>
      <c r="K76" s="3">
        <v>10.55</v>
      </c>
      <c r="L76" s="3">
        <v>11.15</v>
      </c>
      <c r="M76" s="3"/>
      <c r="N76" s="3"/>
    </row>
    <row r="77" spans="1:14" ht="12.95" customHeight="1" x14ac:dyDescent="0.2">
      <c r="A77" s="60"/>
      <c r="B77" s="3" t="s">
        <v>218</v>
      </c>
      <c r="C77" s="3" t="s">
        <v>224</v>
      </c>
      <c r="D77" s="3" t="s">
        <v>233</v>
      </c>
      <c r="E77" s="3" t="s">
        <v>198</v>
      </c>
      <c r="F77" s="3">
        <f>F76*'Conversion Factors'!D$22</f>
        <v>17.525999999999996</v>
      </c>
      <c r="G77" s="3">
        <f>G76*'Conversion Factors'!E$22</f>
        <v>15.492900000000001</v>
      </c>
      <c r="H77" s="3">
        <f>H76*'Conversion Factors'!F$22</f>
        <v>13.4239</v>
      </c>
      <c r="I77" s="3">
        <f>I76*'Conversion Factors'!G$22</f>
        <v>12.709999999999999</v>
      </c>
      <c r="J77" s="3">
        <f>J76*'Conversion Factors'!H$22</f>
        <v>12.6198</v>
      </c>
      <c r="K77" s="3">
        <f>K76*'Conversion Factors'!I$22</f>
        <v>12.871</v>
      </c>
      <c r="L77" s="3">
        <f>L76*'Conversion Factors'!J$22</f>
        <v>13.38</v>
      </c>
      <c r="M77" s="3"/>
      <c r="N77" s="3">
        <v>1</v>
      </c>
    </row>
    <row r="78" spans="1:14" ht="12.75" customHeight="1" x14ac:dyDescent="0.2">
      <c r="A78" s="60" t="s">
        <v>92</v>
      </c>
      <c r="B78" s="3" t="s">
        <v>228</v>
      </c>
      <c r="C78" s="3" t="s">
        <v>243</v>
      </c>
      <c r="D78" s="3" t="s">
        <v>244</v>
      </c>
      <c r="E78" s="3" t="s">
        <v>208</v>
      </c>
      <c r="F78" s="3">
        <v>17.025414000000001</v>
      </c>
      <c r="G78" s="3">
        <v>15.887833000000001</v>
      </c>
      <c r="H78" s="3">
        <v>14.804304999999999</v>
      </c>
      <c r="I78" s="3">
        <v>13.894169</v>
      </c>
      <c r="J78" s="3">
        <v>13.323098999999999</v>
      </c>
      <c r="K78" s="3">
        <v>13.142893000000001</v>
      </c>
      <c r="L78" s="3">
        <v>13.351775</v>
      </c>
      <c r="M78" s="3" t="s">
        <v>245</v>
      </c>
      <c r="N78" s="3"/>
    </row>
    <row r="79" spans="1:14" ht="12.75" customHeight="1" x14ac:dyDescent="0.2">
      <c r="A79" s="60"/>
      <c r="B79" s="3" t="s">
        <v>228</v>
      </c>
      <c r="C79" s="3" t="s">
        <v>243</v>
      </c>
      <c r="D79" s="3" t="s">
        <v>233</v>
      </c>
      <c r="E79" s="3" t="s">
        <v>208</v>
      </c>
      <c r="F79" s="3">
        <f>F78*'Conversion Factors'!$L$32/1000000</f>
        <v>16.136687389200002</v>
      </c>
      <c r="G79" s="3">
        <f>G78*'Conversion Factors'!$L$32/1000000</f>
        <v>15.0584881174</v>
      </c>
      <c r="H79" s="3">
        <f>H78*'Conversion Factors'!$L$32/1000000</f>
        <v>14.031520278999999</v>
      </c>
      <c r="I79" s="3">
        <f>I78*'Conversion Factors'!$L$32/1000000</f>
        <v>13.1688933782</v>
      </c>
      <c r="J79" s="3">
        <f>J78*'Conversion Factors'!$L$32/1000000</f>
        <v>12.627633232199999</v>
      </c>
      <c r="K79" s="3">
        <f>K78*'Conversion Factors'!$L$32/1000000</f>
        <v>12.456833985400001</v>
      </c>
      <c r="L79" s="3">
        <f>L78*'Conversion Factors'!$L$32/1000000</f>
        <v>12.654812345</v>
      </c>
      <c r="M79" s="3" t="s">
        <v>245</v>
      </c>
      <c r="N79" s="3"/>
    </row>
    <row r="80" spans="1:14" ht="12.75" customHeight="1" x14ac:dyDescent="0.2">
      <c r="A80" s="60"/>
      <c r="B80" s="3" t="s">
        <v>228</v>
      </c>
      <c r="C80" s="3" t="s">
        <v>243</v>
      </c>
      <c r="D80" s="3" t="s">
        <v>233</v>
      </c>
      <c r="E80" s="3" t="s">
        <v>210</v>
      </c>
      <c r="F80" s="3">
        <f>F79*'Conversion Factors'!D$22</f>
        <v>22.268628597096001</v>
      </c>
      <c r="G80" s="3">
        <f>G79*'Conversion Factors'!E$22</f>
        <v>19.425449671446</v>
      </c>
      <c r="H80" s="3">
        <f>H79*'Conversion Factors'!F$22</f>
        <v>17.820030754329999</v>
      </c>
      <c r="I80" s="3">
        <f>I79*'Conversion Factors'!G$22</f>
        <v>16.329427788968001</v>
      </c>
      <c r="J80" s="3">
        <f>J79*'Conversion Factors'!H$22</f>
        <v>15.531988875605999</v>
      </c>
      <c r="K80" s="3">
        <f>K79*'Conversion Factors'!I$22</f>
        <v>15.197337462188001</v>
      </c>
      <c r="L80" s="3">
        <f>L79*'Conversion Factors'!J$22</f>
        <v>15.185774813999998</v>
      </c>
      <c r="M80" s="3" t="s">
        <v>245</v>
      </c>
      <c r="N80" s="3"/>
    </row>
    <row r="81" spans="1:14" ht="12.75" customHeight="1" x14ac:dyDescent="0.2">
      <c r="A81" s="60"/>
      <c r="B81" s="3" t="s">
        <v>228</v>
      </c>
      <c r="C81" s="3" t="s">
        <v>243</v>
      </c>
      <c r="D81" s="3" t="s">
        <v>233</v>
      </c>
      <c r="E81" s="3" t="s">
        <v>198</v>
      </c>
      <c r="F81" s="3">
        <f>F80*'Conversion Factors'!$C$31^-2</f>
        <v>21.403910608512113</v>
      </c>
      <c r="G81" s="3">
        <f>G80*'Conversion Factors'!$C$31^-2</f>
        <v>18.671135785703576</v>
      </c>
      <c r="H81" s="3">
        <f>H80*'Conversion Factors'!$C$31^-2</f>
        <v>17.128057241762782</v>
      </c>
      <c r="I81" s="3">
        <f>I80*'Conversion Factors'!$C$31^-2</f>
        <v>15.695336206236064</v>
      </c>
      <c r="J81" s="3">
        <f>J80*'Conversion Factors'!$C$31^-2</f>
        <v>14.928862817768165</v>
      </c>
      <c r="K81" s="3">
        <f>K80*'Conversion Factors'!$C$31^-2</f>
        <v>14.607206326593619</v>
      </c>
      <c r="L81" s="3">
        <f>L80*'Conversion Factors'!$C$31^-2</f>
        <v>14.596092670126874</v>
      </c>
      <c r="M81" s="3" t="s">
        <v>245</v>
      </c>
      <c r="N81" s="3">
        <v>1</v>
      </c>
    </row>
    <row r="82" spans="1:14" ht="12.75" customHeight="1" x14ac:dyDescent="0.2">
      <c r="A82" s="4" t="s">
        <v>94</v>
      </c>
      <c r="B82" s="3" t="s">
        <v>218</v>
      </c>
      <c r="C82" s="3" t="s">
        <v>246</v>
      </c>
      <c r="D82" s="3" t="s">
        <v>233</v>
      </c>
      <c r="E82" s="3" t="s">
        <v>198</v>
      </c>
      <c r="F82" s="3">
        <f t="shared" ref="F82:L82" si="2">F61*0.88</f>
        <v>20.641389320481661</v>
      </c>
      <c r="G82" s="3">
        <f t="shared" si="2"/>
        <v>22.4071811883714</v>
      </c>
      <c r="H82" s="3">
        <f t="shared" si="2"/>
        <v>23.772737008035985</v>
      </c>
      <c r="I82" s="3">
        <f t="shared" si="2"/>
        <v>24.049713388407532</v>
      </c>
      <c r="J82" s="3">
        <f t="shared" si="2"/>
        <v>24.732557440541175</v>
      </c>
      <c r="K82" s="3">
        <f t="shared" si="2"/>
        <v>25.132720223571244</v>
      </c>
      <c r="L82" s="3">
        <f t="shared" si="2"/>
        <v>25.199273560378312</v>
      </c>
      <c r="M82" s="3" t="s">
        <v>247</v>
      </c>
      <c r="N82" s="3">
        <v>1</v>
      </c>
    </row>
    <row r="83" spans="1:14" ht="12.75" customHeight="1" x14ac:dyDescent="0.2">
      <c r="A83" s="60" t="s">
        <v>96</v>
      </c>
      <c r="B83" s="3" t="s">
        <v>218</v>
      </c>
      <c r="C83" s="3" t="s">
        <v>243</v>
      </c>
      <c r="D83" s="3" t="s">
        <v>244</v>
      </c>
      <c r="E83" s="3" t="s">
        <v>208</v>
      </c>
      <c r="F83" s="3">
        <v>2.147494</v>
      </c>
      <c r="G83" s="3">
        <v>4.976737</v>
      </c>
      <c r="H83" s="3">
        <v>5.7925269999999998</v>
      </c>
      <c r="I83" s="3">
        <v>7.1513390000000001</v>
      </c>
      <c r="J83" s="3">
        <v>7.7239310000000003</v>
      </c>
      <c r="K83" s="3">
        <v>9.1078209999999995</v>
      </c>
      <c r="L83" s="3">
        <v>10.722115000000001</v>
      </c>
      <c r="M83" s="3" t="s">
        <v>245</v>
      </c>
      <c r="N83" s="3"/>
    </row>
    <row r="84" spans="1:14" ht="12.95" customHeight="1" x14ac:dyDescent="0.2">
      <c r="A84" s="60"/>
      <c r="B84" s="3" t="s">
        <v>218</v>
      </c>
      <c r="C84" s="3" t="s">
        <v>243</v>
      </c>
      <c r="D84" s="3" t="s">
        <v>233</v>
      </c>
      <c r="E84" s="3" t="s">
        <v>208</v>
      </c>
      <c r="F84" s="3">
        <f>F83*'Conversion Factors'!$L$32/1000000</f>
        <v>2.0353948131999999</v>
      </c>
      <c r="G84" s="3">
        <f>G83*'Conversion Factors'!$L$32/1000000</f>
        <v>4.7169513285999995</v>
      </c>
      <c r="H84" s="3">
        <f>H83*'Conversion Factors'!$L$32/1000000</f>
        <v>5.4901570905999995</v>
      </c>
      <c r="I84" s="3">
        <f>I83*'Conversion Factors'!$L$32/1000000</f>
        <v>6.7780391042000003</v>
      </c>
      <c r="J84" s="3">
        <f>J83*'Conversion Factors'!$L$32/1000000</f>
        <v>7.3207418018000006</v>
      </c>
      <c r="K84" s="3">
        <f>K83*'Conversion Factors'!$L$32/1000000</f>
        <v>8.6323927437999988</v>
      </c>
      <c r="L84" s="3">
        <f>L83*'Conversion Factors'!$L$32/1000000</f>
        <v>10.162420597000001</v>
      </c>
      <c r="M84" s="3" t="s">
        <v>245</v>
      </c>
      <c r="N84" s="3"/>
    </row>
    <row r="85" spans="1:14" ht="12.75" customHeight="1" x14ac:dyDescent="0.2">
      <c r="A85" s="60"/>
      <c r="B85" s="3" t="s">
        <v>218</v>
      </c>
      <c r="C85" s="3" t="s">
        <v>243</v>
      </c>
      <c r="D85" s="3" t="s">
        <v>233</v>
      </c>
      <c r="E85" s="3" t="s">
        <v>210</v>
      </c>
      <c r="F85" s="3">
        <f>F84*'Conversion Factors'!D$22</f>
        <v>2.8088448422159997</v>
      </c>
      <c r="G85" s="3">
        <f>G84*'Conversion Factors'!E$22</f>
        <v>6.0848672138939994</v>
      </c>
      <c r="H85" s="3">
        <f>H84*'Conversion Factors'!F$22</f>
        <v>6.9724995050619993</v>
      </c>
      <c r="I85" s="3">
        <f>I84*'Conversion Factors'!G$22</f>
        <v>8.404768489208001</v>
      </c>
      <c r="J85" s="3">
        <f>J84*'Conversion Factors'!H$22</f>
        <v>9.0045124162140002</v>
      </c>
      <c r="K85" s="3">
        <f>K84*'Conversion Factors'!I$22</f>
        <v>10.531519147435999</v>
      </c>
      <c r="L85" s="3">
        <f>L84*'Conversion Factors'!J$22</f>
        <v>12.1949047164</v>
      </c>
      <c r="M85" s="3" t="s">
        <v>245</v>
      </c>
      <c r="N85" s="3"/>
    </row>
    <row r="86" spans="1:14" ht="12.75" customHeight="1" x14ac:dyDescent="0.2">
      <c r="A86" s="60"/>
      <c r="B86" s="3" t="s">
        <v>218</v>
      </c>
      <c r="C86" s="3" t="s">
        <v>243</v>
      </c>
      <c r="D86" s="3" t="s">
        <v>233</v>
      </c>
      <c r="E86" s="3" t="s">
        <v>198</v>
      </c>
      <c r="F86" s="3">
        <f>F85*'Conversion Factors'!$C$31^-2</f>
        <v>2.699773973679354</v>
      </c>
      <c r="G86" s="3">
        <f>G85*'Conversion Factors'!$C$31^-2</f>
        <v>5.8485844039734713</v>
      </c>
      <c r="H86" s="3">
        <f>H85*'Conversion Factors'!$C$31^-2</f>
        <v>6.7017488514628987</v>
      </c>
      <c r="I86" s="3">
        <f>I85*'Conversion Factors'!$C$31^-2</f>
        <v>8.078401085359479</v>
      </c>
      <c r="J86" s="3">
        <f>J85*'Conversion Factors'!$C$31^-2</f>
        <v>8.6548562247347185</v>
      </c>
      <c r="K86" s="3">
        <f>K85*'Conversion Factors'!$C$31^-2</f>
        <v>10.122567423525567</v>
      </c>
      <c r="L86" s="3">
        <f>L85*'Conversion Factors'!$C$31^-2</f>
        <v>11.721361703575548</v>
      </c>
      <c r="M86" s="3" t="s">
        <v>245</v>
      </c>
      <c r="N86" s="3">
        <v>1</v>
      </c>
    </row>
    <row r="87" spans="1:14" ht="12.75" customHeight="1" x14ac:dyDescent="0.2">
      <c r="A87" s="60" t="s">
        <v>98</v>
      </c>
      <c r="B87" s="3" t="s">
        <v>218</v>
      </c>
      <c r="C87" s="3" t="s">
        <v>243</v>
      </c>
      <c r="D87" s="3" t="s">
        <v>244</v>
      </c>
      <c r="E87" s="3" t="s">
        <v>208</v>
      </c>
      <c r="F87" s="3">
        <v>9.7561090000000004</v>
      </c>
      <c r="G87" s="3">
        <v>14.038206000000001</v>
      </c>
      <c r="H87" s="3">
        <v>16.008096999999999</v>
      </c>
      <c r="I87" s="3">
        <v>17.253674</v>
      </c>
      <c r="J87" s="3">
        <v>18.500488000000001</v>
      </c>
      <c r="K87" s="3">
        <v>19.464570999999999</v>
      </c>
      <c r="L87" s="3">
        <v>20.071154</v>
      </c>
      <c r="M87" s="3" t="s">
        <v>245</v>
      </c>
      <c r="N87" s="3"/>
    </row>
    <row r="88" spans="1:14" ht="12.75" customHeight="1" x14ac:dyDescent="0.2">
      <c r="A88" s="60"/>
      <c r="B88" s="3" t="s">
        <v>218</v>
      </c>
      <c r="C88" s="3" t="s">
        <v>243</v>
      </c>
      <c r="D88" s="3" t="s">
        <v>233</v>
      </c>
      <c r="E88" s="3" t="s">
        <v>208</v>
      </c>
      <c r="F88" s="3">
        <f>F87*'Conversion Factors'!$L$32/1000000</f>
        <v>9.2468401102000009</v>
      </c>
      <c r="G88" s="3">
        <f>G87*'Conversion Factors'!$L$32/1000000</f>
        <v>13.3054116468</v>
      </c>
      <c r="H88" s="3">
        <f>H87*'Conversion Factors'!$L$32/1000000</f>
        <v>15.172474336600001</v>
      </c>
      <c r="I88" s="3">
        <f>I87*'Conversion Factors'!$L$32/1000000</f>
        <v>16.353032217199999</v>
      </c>
      <c r="J88" s="3">
        <f>J87*'Conversion Factors'!$L$32/1000000</f>
        <v>17.534762526400002</v>
      </c>
      <c r="K88" s="3">
        <f>K87*'Conversion Factors'!$L$32/1000000</f>
        <v>18.448520393799999</v>
      </c>
      <c r="L88" s="3">
        <f>L87*'Conversion Factors'!$L$32/1000000</f>
        <v>19.023439761199999</v>
      </c>
      <c r="M88" s="3" t="s">
        <v>245</v>
      </c>
      <c r="N88" s="3"/>
    </row>
    <row r="89" spans="1:14" ht="12.75" customHeight="1" x14ac:dyDescent="0.2">
      <c r="A89" s="60"/>
      <c r="B89" s="3" t="s">
        <v>218</v>
      </c>
      <c r="C89" s="3" t="s">
        <v>243</v>
      </c>
      <c r="D89" s="3" t="s">
        <v>233</v>
      </c>
      <c r="E89" s="3" t="s">
        <v>210</v>
      </c>
      <c r="F89" s="3">
        <f>F88*'Conversion Factors'!D$22</f>
        <v>12.760639352076</v>
      </c>
      <c r="G89" s="3">
        <f>G88*'Conversion Factors'!E$22</f>
        <v>17.163981024371999</v>
      </c>
      <c r="H89" s="3">
        <f>H88*'Conversion Factors'!F$22</f>
        <v>19.269042407482001</v>
      </c>
      <c r="I89" s="3">
        <f>I88*'Conversion Factors'!G$22</f>
        <v>20.277759949327997</v>
      </c>
      <c r="J89" s="3">
        <f>J88*'Conversion Factors'!H$22</f>
        <v>21.567757907472</v>
      </c>
      <c r="K89" s="3">
        <f>K88*'Conversion Factors'!I$22</f>
        <v>22.507194880436</v>
      </c>
      <c r="L89" s="3">
        <f>L88*'Conversion Factors'!J$22</f>
        <v>22.828127713439997</v>
      </c>
      <c r="M89" s="3" t="s">
        <v>245</v>
      </c>
      <c r="N89" s="3"/>
    </row>
    <row r="90" spans="1:14" ht="12.75" customHeight="1" x14ac:dyDescent="0.2">
      <c r="A90" s="60"/>
      <c r="B90" s="3" t="s">
        <v>218</v>
      </c>
      <c r="C90" s="3" t="s">
        <v>243</v>
      </c>
      <c r="D90" s="3" t="s">
        <v>233</v>
      </c>
      <c r="E90" s="3" t="s">
        <v>198</v>
      </c>
      <c r="F90" s="3">
        <f>F89*'Conversion Factors'!$C$31^-2</f>
        <v>12.265128173852364</v>
      </c>
      <c r="G90" s="3">
        <f>G89*'Conversion Factors'!$C$31^-2</f>
        <v>16.497482722387545</v>
      </c>
      <c r="H90" s="3">
        <f>H89*'Conversion Factors'!$C$31^-2</f>
        <v>18.520802006422532</v>
      </c>
      <c r="I90" s="3">
        <f>I89*'Conversion Factors'!$C$31^-2</f>
        <v>19.490349816732024</v>
      </c>
      <c r="J90" s="3">
        <f>J89*'Conversion Factors'!$C$31^-2</f>
        <v>20.730255581960787</v>
      </c>
      <c r="K90" s="3">
        <f>K89*'Conversion Factors'!$C$31^-2</f>
        <v>21.633213072314494</v>
      </c>
      <c r="L90" s="3">
        <f>L89*'Conversion Factors'!$C$31^-2</f>
        <v>21.9416836922722</v>
      </c>
      <c r="M90" s="3" t="s">
        <v>245</v>
      </c>
      <c r="N90" s="3">
        <v>1</v>
      </c>
    </row>
    <row r="92" spans="1:14" ht="12.95" customHeight="1" x14ac:dyDescent="0.2">
      <c r="F92" s="9"/>
      <c r="G92" s="9"/>
      <c r="H92" s="9"/>
      <c r="I92" s="9"/>
      <c r="J92" s="9"/>
      <c r="K92" s="9"/>
      <c r="L92" s="9"/>
    </row>
    <row r="97" spans="1:12" ht="12.95" customHeight="1" x14ac:dyDescent="0.2">
      <c r="F97" s="9"/>
      <c r="G97" s="9"/>
      <c r="H97" s="9"/>
      <c r="I97" s="9"/>
      <c r="J97" s="9"/>
      <c r="K97" s="9"/>
      <c r="L97" s="9"/>
    </row>
    <row r="99" spans="1:12" ht="12.75" customHeight="1" x14ac:dyDescent="0.2">
      <c r="A99" s="9"/>
    </row>
    <row r="102" spans="1:12" ht="12.75" customHeight="1" x14ac:dyDescent="0.2">
      <c r="F102" s="9"/>
      <c r="G102" s="9"/>
      <c r="H102" s="9"/>
      <c r="I102" s="9"/>
      <c r="J102" s="9"/>
      <c r="K102" s="9"/>
      <c r="L102" s="9"/>
    </row>
    <row r="104" spans="1:12" ht="12.75" customHeight="1" x14ac:dyDescent="0.2">
      <c r="A104" s="9"/>
    </row>
    <row r="109" spans="1:12" ht="12.75" customHeight="1" x14ac:dyDescent="0.2">
      <c r="A109" s="9"/>
    </row>
    <row r="112" spans="1:12" ht="12.95" customHeight="1" x14ac:dyDescent="0.2">
      <c r="F112" s="9"/>
      <c r="G112" s="9"/>
      <c r="H112" s="9"/>
      <c r="I112" s="9"/>
      <c r="J112" s="9"/>
      <c r="K112" s="9"/>
      <c r="L112" s="9"/>
    </row>
    <row r="114" spans="1:12" ht="12.75" customHeight="1" x14ac:dyDescent="0.2">
      <c r="A114" s="9"/>
    </row>
    <row r="117" spans="1:12" ht="12.75" customHeight="1" x14ac:dyDescent="0.2">
      <c r="F117" s="9"/>
      <c r="G117" s="9"/>
      <c r="H117" s="9"/>
      <c r="I117" s="9"/>
      <c r="J117" s="9"/>
      <c r="K117" s="9"/>
      <c r="L117" s="9"/>
    </row>
    <row r="118" spans="1:12" ht="12.75" customHeight="1" x14ac:dyDescent="0.2">
      <c r="A118" s="13"/>
    </row>
    <row r="119" spans="1:12" ht="12.75" customHeight="1" x14ac:dyDescent="0.2">
      <c r="A119" s="13"/>
    </row>
    <row r="120" spans="1:12" ht="12.75" customHeight="1" x14ac:dyDescent="0.2">
      <c r="A120" s="13"/>
    </row>
    <row r="121" spans="1:12" ht="12.75" customHeight="1" x14ac:dyDescent="0.2">
      <c r="A121" s="13"/>
    </row>
    <row r="122" spans="1:12" ht="12.95" customHeight="1" x14ac:dyDescent="0.2">
      <c r="F122" s="9"/>
      <c r="G122" s="9"/>
      <c r="H122" s="9"/>
      <c r="I122" s="9"/>
      <c r="J122" s="9"/>
      <c r="K122" s="9"/>
      <c r="L122" s="9"/>
    </row>
    <row r="124" spans="1:12" ht="12.75" customHeight="1" x14ac:dyDescent="0.2">
      <c r="A124" s="9"/>
    </row>
    <row r="127" spans="1:12" ht="12.95" customHeight="1" x14ac:dyDescent="0.2">
      <c r="F127" s="9"/>
      <c r="G127" s="9"/>
      <c r="H127" s="9"/>
      <c r="I127" s="9"/>
      <c r="J127" s="9"/>
      <c r="K127" s="9"/>
      <c r="L127" s="9"/>
    </row>
    <row r="129" spans="1:13" ht="12.75" customHeight="1" x14ac:dyDescent="0.2">
      <c r="A129" s="9"/>
    </row>
    <row r="132" spans="1:13" ht="14.65" customHeight="1" x14ac:dyDescent="0.2">
      <c r="F132" s="9"/>
      <c r="G132" s="9"/>
      <c r="H132" s="9"/>
      <c r="I132" s="9"/>
      <c r="J132" s="9"/>
      <c r="K132" s="9"/>
      <c r="L132" s="9"/>
    </row>
    <row r="134" spans="1:13" ht="12.75" customHeight="1" x14ac:dyDescent="0.2">
      <c r="A134" s="9"/>
    </row>
    <row r="137" spans="1:13" ht="14.65" customHeight="1" x14ac:dyDescent="0.2">
      <c r="M137" s="14"/>
    </row>
    <row r="138" spans="1:13" ht="14.65" customHeight="1" x14ac:dyDescent="0.2"/>
    <row r="139" spans="1:13" ht="14.65" customHeight="1" x14ac:dyDescent="0.2">
      <c r="A139" s="9"/>
    </row>
    <row r="140" spans="1:13" ht="14.65" customHeight="1" x14ac:dyDescent="0.2"/>
    <row r="141" spans="1:13" ht="14.65" customHeight="1" x14ac:dyDescent="0.2">
      <c r="M141" s="14"/>
    </row>
    <row r="142" spans="1:13" ht="14.65" customHeight="1" x14ac:dyDescent="0.2"/>
    <row r="143" spans="1:13" ht="14.65" customHeight="1" x14ac:dyDescent="0.2"/>
    <row r="144" spans="1:13" ht="14.65" customHeight="1" x14ac:dyDescent="0.2">
      <c r="A144" s="9"/>
    </row>
    <row r="145" spans="1:13" ht="14.85" customHeight="1" x14ac:dyDescent="0.2">
      <c r="H145" s="9"/>
      <c r="I145" s="9"/>
      <c r="J145" s="9"/>
      <c r="K145" s="9"/>
      <c r="L145" s="9"/>
      <c r="M145" s="9"/>
    </row>
    <row r="146" spans="1:13" ht="14.65" customHeight="1" x14ac:dyDescent="0.2"/>
    <row r="147" spans="1:13" ht="14.65" customHeight="1" x14ac:dyDescent="0.2"/>
    <row r="148" spans="1:13" ht="14.65" customHeight="1" x14ac:dyDescent="0.2"/>
    <row r="149" spans="1:13" ht="14.65" customHeight="1" x14ac:dyDescent="0.2">
      <c r="A149" s="9"/>
    </row>
    <row r="150" spans="1:13" ht="14.65" customHeight="1" x14ac:dyDescent="0.2"/>
    <row r="151" spans="1:13" ht="14.65" customHeight="1" x14ac:dyDescent="0.2"/>
    <row r="152" spans="1:13" ht="14.65" customHeight="1" x14ac:dyDescent="0.2"/>
    <row r="153" spans="1:13" ht="14.65" customHeight="1" x14ac:dyDescent="0.2"/>
    <row r="154" spans="1:13" ht="14.65" customHeight="1" x14ac:dyDescent="0.2">
      <c r="A154" s="9"/>
    </row>
    <row r="155" spans="1:13" ht="14.65" customHeight="1" x14ac:dyDescent="0.2"/>
    <row r="156" spans="1:13" ht="14.65" customHeight="1" x14ac:dyDescent="0.2"/>
    <row r="157" spans="1:13" ht="14.65" customHeight="1" x14ac:dyDescent="0.2"/>
    <row r="158" spans="1:13" ht="14.65" customHeight="1" x14ac:dyDescent="0.2">
      <c r="A158" s="13"/>
    </row>
    <row r="159" spans="1:13" ht="14.65" customHeight="1" x14ac:dyDescent="0.2">
      <c r="A159" s="13"/>
    </row>
    <row r="160" spans="1:13" ht="14.65" customHeight="1" x14ac:dyDescent="0.2">
      <c r="A160" s="13"/>
    </row>
    <row r="161" spans="1:1" ht="14.65" customHeight="1" x14ac:dyDescent="0.2"/>
    <row r="162" spans="1:1" ht="14.65" customHeight="1" x14ac:dyDescent="0.2"/>
    <row r="163" spans="1:1" ht="14.65" customHeight="1" x14ac:dyDescent="0.2">
      <c r="A163" s="9"/>
    </row>
    <row r="164" spans="1:1" ht="14.65" customHeight="1" x14ac:dyDescent="0.2"/>
    <row r="165" spans="1:1" ht="14.65" customHeight="1" x14ac:dyDescent="0.2"/>
    <row r="166" spans="1:1" ht="14.65" customHeight="1" x14ac:dyDescent="0.2"/>
    <row r="167" spans="1:1" ht="14.65" customHeight="1" x14ac:dyDescent="0.2"/>
    <row r="168" spans="1:1" ht="14.65" customHeight="1" x14ac:dyDescent="0.2">
      <c r="A168" s="9"/>
    </row>
    <row r="169" spans="1:1" ht="14.65" customHeight="1" x14ac:dyDescent="0.2"/>
    <row r="170" spans="1:1" ht="14.65" customHeight="1" x14ac:dyDescent="0.2"/>
    <row r="171" spans="1:1" ht="14.65" customHeight="1" x14ac:dyDescent="0.2"/>
    <row r="172" spans="1:1" ht="14.65" customHeight="1" x14ac:dyDescent="0.2"/>
    <row r="173" spans="1:1" ht="14.65" customHeight="1" x14ac:dyDescent="0.2">
      <c r="A173" s="9"/>
    </row>
    <row r="174" spans="1:1" ht="14.65" customHeight="1" x14ac:dyDescent="0.2"/>
    <row r="175" spans="1:1" ht="14.65" customHeight="1" x14ac:dyDescent="0.2"/>
    <row r="176" spans="1:1" ht="14.65" customHeight="1" x14ac:dyDescent="0.2"/>
    <row r="177" spans="1:12" ht="14.65" customHeight="1" x14ac:dyDescent="0.2"/>
    <row r="178" spans="1:12" ht="14.65" customHeight="1" x14ac:dyDescent="0.2">
      <c r="A178" s="9"/>
    </row>
    <row r="179" spans="1:12" ht="14.65" customHeight="1" x14ac:dyDescent="0.2"/>
    <row r="183" spans="1:12" ht="12.75" customHeight="1" x14ac:dyDescent="0.2">
      <c r="A183" s="9"/>
    </row>
    <row r="186" spans="1:12" ht="14.65" customHeight="1" x14ac:dyDescent="0.2">
      <c r="F186" s="15"/>
      <c r="G186" s="15"/>
      <c r="H186" s="15"/>
      <c r="I186" s="15"/>
      <c r="J186" s="15"/>
      <c r="K186" s="15"/>
      <c r="L186" s="15"/>
    </row>
    <row r="187" spans="1:12" ht="14.65" customHeight="1" x14ac:dyDescent="0.2">
      <c r="F187" s="15"/>
      <c r="G187" s="15"/>
      <c r="H187" s="15"/>
      <c r="I187" s="15"/>
      <c r="J187" s="15"/>
      <c r="K187" s="15"/>
      <c r="L187" s="15"/>
    </row>
    <row r="188" spans="1:12" ht="14.65" customHeight="1" x14ac:dyDescent="0.2">
      <c r="A188" s="9"/>
      <c r="F188" s="15"/>
      <c r="G188" s="15"/>
      <c r="H188" s="15"/>
      <c r="I188" s="15"/>
      <c r="J188" s="15"/>
      <c r="K188" s="15"/>
      <c r="L188" s="15"/>
    </row>
    <row r="189" spans="1:12" ht="14.65" customHeight="1" x14ac:dyDescent="0.2">
      <c r="F189" s="15"/>
      <c r="G189" s="15"/>
      <c r="H189" s="15"/>
      <c r="I189" s="15"/>
      <c r="J189" s="15"/>
      <c r="K189" s="15"/>
      <c r="L189" s="15"/>
    </row>
    <row r="190" spans="1:12" ht="14.65" customHeight="1" x14ac:dyDescent="0.2">
      <c r="F190" s="15"/>
      <c r="G190" s="15"/>
      <c r="H190" s="15"/>
      <c r="I190" s="15"/>
      <c r="J190" s="15"/>
      <c r="K190" s="15"/>
      <c r="L190" s="15"/>
    </row>
    <row r="191" spans="1:12" ht="14.65" customHeight="1" x14ac:dyDescent="0.2"/>
    <row r="192" spans="1:12" ht="14.65" customHeight="1" x14ac:dyDescent="0.2"/>
    <row r="193" spans="1:13" ht="14.65" customHeight="1" x14ac:dyDescent="0.2">
      <c r="A193" s="9"/>
    </row>
    <row r="194" spans="1:13" ht="14.65" customHeight="1" x14ac:dyDescent="0.2">
      <c r="F194" s="15"/>
      <c r="G194" s="15"/>
      <c r="H194" s="15"/>
      <c r="I194" s="15"/>
      <c r="J194" s="15"/>
      <c r="K194" s="15"/>
      <c r="L194" s="15"/>
    </row>
    <row r="195" spans="1:13" ht="14.65" customHeight="1" x14ac:dyDescent="0.2">
      <c r="F195" s="15"/>
      <c r="G195" s="15"/>
      <c r="H195" s="15"/>
      <c r="I195" s="15"/>
      <c r="J195" s="15"/>
      <c r="K195" s="15"/>
      <c r="L195" s="15"/>
    </row>
    <row r="196" spans="1:13" ht="14.65" customHeight="1" x14ac:dyDescent="0.2">
      <c r="F196" s="15"/>
      <c r="G196" s="15"/>
      <c r="H196" s="15"/>
      <c r="I196" s="15"/>
      <c r="J196" s="15"/>
      <c r="K196" s="15"/>
      <c r="L196" s="15"/>
      <c r="M196" s="14"/>
    </row>
    <row r="197" spans="1:13" ht="14.65" customHeight="1" x14ac:dyDescent="0.2">
      <c r="F197" s="15"/>
      <c r="G197" s="15"/>
      <c r="H197" s="15"/>
      <c r="I197" s="15"/>
      <c r="J197" s="15"/>
      <c r="K197" s="15"/>
      <c r="L197" s="15"/>
    </row>
    <row r="198" spans="1:13" ht="14.65" customHeight="1" x14ac:dyDescent="0.2">
      <c r="F198" s="15"/>
      <c r="G198" s="15"/>
      <c r="H198" s="15"/>
      <c r="I198" s="15"/>
      <c r="J198" s="15"/>
      <c r="K198" s="15"/>
      <c r="L198" s="15"/>
    </row>
    <row r="199" spans="1:13" ht="14.65" customHeight="1" x14ac:dyDescent="0.2"/>
    <row r="200" spans="1:13" ht="14.65" customHeight="1" x14ac:dyDescent="0.2"/>
    <row r="201" spans="1:13" ht="14.65" customHeight="1" x14ac:dyDescent="0.2"/>
    <row r="202" spans="1:13" ht="14.65" customHeight="1" x14ac:dyDescent="0.2"/>
    <row r="203" spans="1:13" ht="14.65" customHeight="1" x14ac:dyDescent="0.2"/>
    <row r="204" spans="1:13" ht="14.65" customHeight="1" x14ac:dyDescent="0.2"/>
    <row r="205" spans="1:13" ht="14.65" customHeight="1" x14ac:dyDescent="0.2"/>
    <row r="206" spans="1:13" ht="14.65" customHeight="1" x14ac:dyDescent="0.2"/>
    <row r="207" spans="1:13" ht="14.65" customHeight="1" x14ac:dyDescent="0.2"/>
    <row r="208" spans="1:13" ht="14.65" customHeight="1" x14ac:dyDescent="0.2"/>
    <row r="209" ht="14.65" customHeight="1" x14ac:dyDescent="0.2"/>
    <row r="210" ht="14.65" customHeight="1" x14ac:dyDescent="0.2"/>
    <row r="211" ht="14.65" customHeight="1" x14ac:dyDescent="0.2"/>
    <row r="212" ht="14.65" customHeight="1" x14ac:dyDescent="0.2"/>
    <row r="213" ht="14.65" customHeight="1" x14ac:dyDescent="0.2"/>
    <row r="214" ht="14.65" customHeight="1" x14ac:dyDescent="0.2"/>
    <row r="215" ht="14.65" customHeight="1" x14ac:dyDescent="0.2"/>
    <row r="216" ht="14.65" customHeight="1" x14ac:dyDescent="0.2"/>
    <row r="217" ht="14.65" customHeight="1" x14ac:dyDescent="0.2"/>
    <row r="218" ht="14.65" customHeight="1" x14ac:dyDescent="0.2"/>
    <row r="219" ht="14.65" customHeight="1" x14ac:dyDescent="0.2"/>
    <row r="220" ht="14.65" customHeight="1" x14ac:dyDescent="0.2"/>
    <row r="221" ht="14.65" customHeight="1" x14ac:dyDescent="0.2"/>
    <row r="222" ht="14.65" customHeight="1" x14ac:dyDescent="0.2"/>
    <row r="223" ht="14.65" customHeight="1" x14ac:dyDescent="0.2"/>
  </sheetData>
  <sheetProtection selectLockedCells="1" selectUnlockedCells="1"/>
  <mergeCells count="14">
    <mergeCell ref="A19:A21"/>
    <mergeCell ref="A27:A29"/>
    <mergeCell ref="A30:A32"/>
    <mergeCell ref="A33:A35"/>
    <mergeCell ref="A36:A38"/>
    <mergeCell ref="A39:A41"/>
    <mergeCell ref="A83:A86"/>
    <mergeCell ref="A87:A90"/>
    <mergeCell ref="A42:A44"/>
    <mergeCell ref="A45:A47"/>
    <mergeCell ref="A48:A61"/>
    <mergeCell ref="A62:A75"/>
    <mergeCell ref="A76:A77"/>
    <mergeCell ref="A78:A81"/>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G97"/>
  <sheetViews>
    <sheetView showGridLines="0" tabSelected="1" zoomScale="90" zoomScaleNormal="90" workbookViewId="0">
      <selection activeCell="K22" sqref="K22"/>
    </sheetView>
  </sheetViews>
  <sheetFormatPr defaultColWidth="11.5703125" defaultRowHeight="12.75" x14ac:dyDescent="0.2"/>
  <cols>
    <col min="1" max="1" width="18.85546875" style="5" customWidth="1"/>
    <col min="2" max="2" width="15" style="5" customWidth="1"/>
    <col min="3" max="3" width="14.85546875" style="5" customWidth="1"/>
    <col min="4" max="4" width="14" style="5" customWidth="1"/>
    <col min="5" max="5" width="16.42578125" style="5" customWidth="1"/>
    <col min="6" max="13" width="11.42578125" style="5" customWidth="1"/>
    <col min="14" max="14" width="255.7109375" style="5" bestFit="1" customWidth="1"/>
    <col min="15" max="241" width="11.42578125" style="5" customWidth="1"/>
  </cols>
  <sheetData>
    <row r="1" spans="1:15" ht="39.6" customHeight="1" x14ac:dyDescent="0.25">
      <c r="A1" s="6" t="s">
        <v>1</v>
      </c>
      <c r="B1" s="6" t="s">
        <v>189</v>
      </c>
      <c r="C1" s="6" t="s">
        <v>190</v>
      </c>
      <c r="D1" s="16" t="s">
        <v>248</v>
      </c>
      <c r="E1" s="16" t="s">
        <v>249</v>
      </c>
      <c r="F1" s="6" t="s">
        <v>191</v>
      </c>
      <c r="G1" s="6">
        <v>2020</v>
      </c>
      <c r="H1" s="6">
        <v>2025</v>
      </c>
      <c r="I1" s="6">
        <v>2030</v>
      </c>
      <c r="J1" s="6">
        <v>2035</v>
      </c>
      <c r="K1" s="6">
        <v>2040</v>
      </c>
      <c r="L1" s="6">
        <v>2045</v>
      </c>
      <c r="M1" s="6">
        <v>2050</v>
      </c>
      <c r="N1" s="6" t="s">
        <v>193</v>
      </c>
      <c r="O1" s="6" t="s">
        <v>194</v>
      </c>
    </row>
    <row r="2" spans="1:15" s="5" customFormat="1" ht="12.75" customHeight="1" x14ac:dyDescent="0.2">
      <c r="A2" s="4" t="s">
        <v>4</v>
      </c>
      <c r="B2" s="3" t="s">
        <v>235</v>
      </c>
      <c r="C2" s="3" t="s">
        <v>250</v>
      </c>
      <c r="D2" s="3" t="s">
        <v>133</v>
      </c>
      <c r="E2" s="3" t="s">
        <v>155</v>
      </c>
      <c r="F2" s="3" t="s">
        <v>251</v>
      </c>
      <c r="G2" s="17">
        <v>0.42716810029123498</v>
      </c>
      <c r="H2" s="17">
        <v>0.42716810029123498</v>
      </c>
      <c r="I2" s="17">
        <v>0.42716810029123498</v>
      </c>
      <c r="J2" s="17">
        <v>0.42716810029123498</v>
      </c>
      <c r="K2" s="17">
        <v>0.42716810029123498</v>
      </c>
      <c r="L2" s="17">
        <v>0.42716810029123498</v>
      </c>
      <c r="M2" s="17">
        <v>0.42716810029123498</v>
      </c>
      <c r="N2" s="7" t="s">
        <v>252</v>
      </c>
      <c r="O2" s="3">
        <v>1</v>
      </c>
    </row>
    <row r="3" spans="1:15" ht="13.15" customHeight="1" x14ac:dyDescent="0.2">
      <c r="A3" s="4" t="s">
        <v>7</v>
      </c>
      <c r="B3" s="3" t="s">
        <v>235</v>
      </c>
      <c r="C3" s="3" t="s">
        <v>250</v>
      </c>
      <c r="D3" s="3" t="s">
        <v>131</v>
      </c>
      <c r="E3" s="3" t="s">
        <v>155</v>
      </c>
      <c r="F3" s="3" t="s">
        <v>251</v>
      </c>
      <c r="G3" s="17">
        <v>0.47420367753084097</v>
      </c>
      <c r="H3" s="17">
        <v>0.47420367753084097</v>
      </c>
      <c r="I3" s="17">
        <v>0.47420367753084097</v>
      </c>
      <c r="J3" s="17">
        <v>0.47420367753084097</v>
      </c>
      <c r="K3" s="17">
        <v>0.47420367753084097</v>
      </c>
      <c r="L3" s="17">
        <v>0.47420367753084097</v>
      </c>
      <c r="M3" s="17">
        <v>0.47420367753084097</v>
      </c>
      <c r="N3" s="7" t="s">
        <v>252</v>
      </c>
      <c r="O3" s="3">
        <v>1</v>
      </c>
    </row>
    <row r="4" spans="1:15" ht="12.75" customHeight="1" x14ac:dyDescent="0.2">
      <c r="A4" s="60" t="s">
        <v>9</v>
      </c>
      <c r="B4" s="3" t="s">
        <v>200</v>
      </c>
      <c r="C4" s="3" t="s">
        <v>253</v>
      </c>
      <c r="D4" s="3" t="s">
        <v>117</v>
      </c>
      <c r="E4" s="3" t="s">
        <v>155</v>
      </c>
      <c r="F4" s="3" t="s">
        <v>251</v>
      </c>
      <c r="G4" s="17">
        <v>1.7648760451750503</v>
      </c>
      <c r="H4" s="17">
        <f>$G4*'Performance Curves'!C$23</f>
        <v>1.9368547890232024</v>
      </c>
      <c r="I4" s="17">
        <f>$G4*'Performance Curves'!D$23</f>
        <v>2.1459692456520223</v>
      </c>
      <c r="J4" s="17">
        <f>$G4*'Performance Curves'!E$23</f>
        <v>2.2672463959907754</v>
      </c>
      <c r="K4" s="17">
        <f>$G4*'Performance Curves'!F$23</f>
        <v>2.40305232058448</v>
      </c>
      <c r="L4" s="17">
        <f>$G4*'Performance Curves'!G$23</f>
        <v>2.4546380057249895</v>
      </c>
      <c r="M4" s="17">
        <f>$G4*'Performance Curves'!H$23</f>
        <v>2.508487029729257</v>
      </c>
      <c r="N4" s="3" t="s">
        <v>421</v>
      </c>
      <c r="O4" s="3">
        <v>1</v>
      </c>
    </row>
    <row r="5" spans="1:15" ht="12.75" customHeight="1" x14ac:dyDescent="0.2">
      <c r="A5" s="60"/>
      <c r="B5" s="3" t="s">
        <v>195</v>
      </c>
      <c r="C5" s="3" t="s">
        <v>253</v>
      </c>
      <c r="D5" s="3" t="s">
        <v>117</v>
      </c>
      <c r="E5" s="3" t="s">
        <v>155</v>
      </c>
      <c r="F5" s="3" t="s">
        <v>251</v>
      </c>
      <c r="G5" s="17">
        <v>1.7648760451750503</v>
      </c>
      <c r="H5" s="17">
        <f>$G5*'Performance Curves'!C$23</f>
        <v>1.9368547890232024</v>
      </c>
      <c r="I5" s="17">
        <f>$G5*'Performance Curves'!D$23</f>
        <v>2.1459692456520223</v>
      </c>
      <c r="J5" s="17">
        <f>$G5*'Performance Curves'!E$23</f>
        <v>2.2672463959907754</v>
      </c>
      <c r="K5" s="17">
        <f>$G5*'Performance Curves'!F$23</f>
        <v>2.40305232058448</v>
      </c>
      <c r="L5" s="17">
        <f>$G5*'Performance Curves'!G$23</f>
        <v>2.4546380057249895</v>
      </c>
      <c r="M5" s="17">
        <f>$G5*'Performance Curves'!H$23</f>
        <v>2.508487029729257</v>
      </c>
      <c r="N5" s="3" t="s">
        <v>421</v>
      </c>
      <c r="O5" s="3">
        <v>1</v>
      </c>
    </row>
    <row r="6" spans="1:15" ht="12.75" customHeight="1" x14ac:dyDescent="0.2">
      <c r="A6" s="60"/>
      <c r="B6" s="3" t="s">
        <v>201</v>
      </c>
      <c r="C6" s="3" t="s">
        <v>253</v>
      </c>
      <c r="D6" s="3" t="s">
        <v>117</v>
      </c>
      <c r="E6" s="3" t="s">
        <v>155</v>
      </c>
      <c r="F6" s="3" t="s">
        <v>251</v>
      </c>
      <c r="G6" s="17">
        <v>1.7648760451750503</v>
      </c>
      <c r="H6" s="17">
        <f>$G6*'Performance Curves'!C$23</f>
        <v>1.9368547890232024</v>
      </c>
      <c r="I6" s="17">
        <f>$G6*'Performance Curves'!D$23</f>
        <v>2.1459692456520223</v>
      </c>
      <c r="J6" s="17">
        <f>$G6*'Performance Curves'!E$23</f>
        <v>2.2672463959907754</v>
      </c>
      <c r="K6" s="17">
        <f>$G6*'Performance Curves'!F$23</f>
        <v>2.40305232058448</v>
      </c>
      <c r="L6" s="17">
        <f>$G6*'Performance Curves'!G$23</f>
        <v>2.4546380057249895</v>
      </c>
      <c r="M6" s="17">
        <f>$G6*'Performance Curves'!H$23</f>
        <v>2.508487029729257</v>
      </c>
      <c r="N6" s="3" t="s">
        <v>421</v>
      </c>
      <c r="O6" s="3">
        <v>1</v>
      </c>
    </row>
    <row r="7" spans="1:15" ht="12.75" customHeight="1" x14ac:dyDescent="0.2">
      <c r="A7" s="60"/>
      <c r="B7" s="3" t="s">
        <v>202</v>
      </c>
      <c r="C7" s="3" t="s">
        <v>253</v>
      </c>
      <c r="D7" s="3" t="s">
        <v>117</v>
      </c>
      <c r="E7" s="3" t="s">
        <v>155</v>
      </c>
      <c r="F7" s="3" t="s">
        <v>251</v>
      </c>
      <c r="G7" s="17">
        <v>1.7648760451750503</v>
      </c>
      <c r="H7" s="17">
        <f>$G7*'Performance Curves'!C$23</f>
        <v>1.9368547890232024</v>
      </c>
      <c r="I7" s="17">
        <f>$G7*'Performance Curves'!D$23</f>
        <v>2.1459692456520223</v>
      </c>
      <c r="J7" s="17">
        <f>$G7*'Performance Curves'!E$23</f>
        <v>2.2672463959907754</v>
      </c>
      <c r="K7" s="17">
        <f>$G7*'Performance Curves'!F$23</f>
        <v>2.40305232058448</v>
      </c>
      <c r="L7" s="17">
        <f>$G7*'Performance Curves'!G$23</f>
        <v>2.4546380057249895</v>
      </c>
      <c r="M7" s="17">
        <f>$G7*'Performance Curves'!H$23</f>
        <v>2.508487029729257</v>
      </c>
      <c r="N7" s="3" t="s">
        <v>421</v>
      </c>
      <c r="O7" s="3">
        <v>1</v>
      </c>
    </row>
    <row r="8" spans="1:15" ht="12.75" customHeight="1" x14ac:dyDescent="0.2">
      <c r="A8" s="60"/>
      <c r="B8" s="3" t="s">
        <v>203</v>
      </c>
      <c r="C8" s="3" t="s">
        <v>253</v>
      </c>
      <c r="D8" s="3" t="s">
        <v>117</v>
      </c>
      <c r="E8" s="3" t="s">
        <v>155</v>
      </c>
      <c r="F8" s="3" t="s">
        <v>251</v>
      </c>
      <c r="G8" s="17">
        <v>1.7648760451750503</v>
      </c>
      <c r="H8" s="17">
        <f>$G8*'Performance Curves'!C$23</f>
        <v>1.9368547890232024</v>
      </c>
      <c r="I8" s="17">
        <f>$G8*'Performance Curves'!D$23</f>
        <v>2.1459692456520223</v>
      </c>
      <c r="J8" s="17">
        <f>$G8*'Performance Curves'!E$23</f>
        <v>2.2672463959907754</v>
      </c>
      <c r="K8" s="17">
        <f>$G8*'Performance Curves'!F$23</f>
        <v>2.40305232058448</v>
      </c>
      <c r="L8" s="17">
        <f>$G8*'Performance Curves'!G$23</f>
        <v>2.4546380057249895</v>
      </c>
      <c r="M8" s="17">
        <f>$G8*'Performance Curves'!H$23</f>
        <v>2.508487029729257</v>
      </c>
      <c r="N8" s="3" t="s">
        <v>421</v>
      </c>
      <c r="O8" s="3">
        <v>1</v>
      </c>
    </row>
    <row r="9" spans="1:15" ht="12.75" customHeight="1" x14ac:dyDescent="0.2">
      <c r="A9" s="60" t="s">
        <v>11</v>
      </c>
      <c r="B9" s="3" t="s">
        <v>200</v>
      </c>
      <c r="C9" s="3" t="s">
        <v>253</v>
      </c>
      <c r="D9" s="3" t="s">
        <v>135</v>
      </c>
      <c r="E9" s="3" t="s">
        <v>155</v>
      </c>
      <c r="F9" s="3" t="s">
        <v>251</v>
      </c>
      <c r="G9" s="17">
        <v>1.6719878322710966</v>
      </c>
      <c r="H9" s="17">
        <f>$G9*'Performance Curves'!C$24</f>
        <v>1.7922372348781168</v>
      </c>
      <c r="I9" s="17">
        <f>$G9*'Performance Curves'!D$24</f>
        <v>1.9311236945443935</v>
      </c>
      <c r="J9" s="17">
        <f>$G9*'Performance Curves'!E$24</f>
        <v>2.0373612915836872</v>
      </c>
      <c r="K9" s="17">
        <f>$G9*'Performance Curves'!F$24</f>
        <v>2.1559683477800338</v>
      </c>
      <c r="L9" s="17">
        <f>$G9*'Performance Curves'!G$24</f>
        <v>2.199997969959163</v>
      </c>
      <c r="M9" s="17">
        <f>$G9*'Performance Curves'!H$24</f>
        <v>2.2458634480802639</v>
      </c>
      <c r="N9" s="3" t="s">
        <v>422</v>
      </c>
      <c r="O9" s="3">
        <v>1</v>
      </c>
    </row>
    <row r="10" spans="1:15" ht="12.75" customHeight="1" x14ac:dyDescent="0.2">
      <c r="A10" s="60"/>
      <c r="B10" s="3" t="s">
        <v>195</v>
      </c>
      <c r="C10" s="3" t="s">
        <v>253</v>
      </c>
      <c r="D10" s="3" t="s">
        <v>135</v>
      </c>
      <c r="E10" s="3" t="s">
        <v>155</v>
      </c>
      <c r="F10" s="3" t="s">
        <v>251</v>
      </c>
      <c r="G10" s="17">
        <v>1.6719878322710966</v>
      </c>
      <c r="H10" s="17">
        <f>$G10*'Performance Curves'!C$24</f>
        <v>1.7922372348781168</v>
      </c>
      <c r="I10" s="17">
        <f>$G10*'Performance Curves'!D$24</f>
        <v>1.9311236945443935</v>
      </c>
      <c r="J10" s="17">
        <f>$G10*'Performance Curves'!E$24</f>
        <v>2.0373612915836872</v>
      </c>
      <c r="K10" s="17">
        <f>$G10*'Performance Curves'!F$24</f>
        <v>2.1559683477800338</v>
      </c>
      <c r="L10" s="17">
        <f>$G10*'Performance Curves'!G$24</f>
        <v>2.199997969959163</v>
      </c>
      <c r="M10" s="17">
        <f>$G10*'Performance Curves'!H$24</f>
        <v>2.2458634480802639</v>
      </c>
      <c r="N10" s="3" t="s">
        <v>422</v>
      </c>
      <c r="O10" s="3">
        <v>1</v>
      </c>
    </row>
    <row r="11" spans="1:15" ht="12.75" customHeight="1" x14ac:dyDescent="0.2">
      <c r="A11" s="60"/>
      <c r="B11" s="3" t="s">
        <v>201</v>
      </c>
      <c r="C11" s="3" t="s">
        <v>253</v>
      </c>
      <c r="D11" s="3" t="s">
        <v>135</v>
      </c>
      <c r="E11" s="3" t="s">
        <v>155</v>
      </c>
      <c r="F11" s="3" t="s">
        <v>251</v>
      </c>
      <c r="G11" s="17">
        <v>1.6719878322710966</v>
      </c>
      <c r="H11" s="17">
        <f>$G11*'Performance Curves'!C$24</f>
        <v>1.7922372348781168</v>
      </c>
      <c r="I11" s="17">
        <f>$G11*'Performance Curves'!D$24</f>
        <v>1.9311236945443935</v>
      </c>
      <c r="J11" s="17">
        <f>$G11*'Performance Curves'!E$24</f>
        <v>2.0373612915836872</v>
      </c>
      <c r="K11" s="17">
        <f>$G11*'Performance Curves'!F$24</f>
        <v>2.1559683477800338</v>
      </c>
      <c r="L11" s="17">
        <f>$G11*'Performance Curves'!G$24</f>
        <v>2.199997969959163</v>
      </c>
      <c r="M11" s="17">
        <f>$G11*'Performance Curves'!H$24</f>
        <v>2.2458634480802639</v>
      </c>
      <c r="N11" s="3" t="s">
        <v>422</v>
      </c>
      <c r="O11" s="3">
        <v>1</v>
      </c>
    </row>
    <row r="12" spans="1:15" ht="12.75" customHeight="1" x14ac:dyDescent="0.2">
      <c r="A12" s="60"/>
      <c r="B12" s="3" t="s">
        <v>202</v>
      </c>
      <c r="C12" s="3" t="s">
        <v>253</v>
      </c>
      <c r="D12" s="3" t="s">
        <v>135</v>
      </c>
      <c r="E12" s="3" t="s">
        <v>155</v>
      </c>
      <c r="F12" s="3" t="s">
        <v>251</v>
      </c>
      <c r="G12" s="17">
        <v>1.6719878322710966</v>
      </c>
      <c r="H12" s="17">
        <f>$G12*'Performance Curves'!C$24</f>
        <v>1.7922372348781168</v>
      </c>
      <c r="I12" s="17">
        <f>$G12*'Performance Curves'!D$24</f>
        <v>1.9311236945443935</v>
      </c>
      <c r="J12" s="17">
        <f>$G12*'Performance Curves'!E$24</f>
        <v>2.0373612915836872</v>
      </c>
      <c r="K12" s="17">
        <f>$G12*'Performance Curves'!F$24</f>
        <v>2.1559683477800338</v>
      </c>
      <c r="L12" s="17">
        <f>$G12*'Performance Curves'!G$24</f>
        <v>2.199997969959163</v>
      </c>
      <c r="M12" s="17">
        <f>$G12*'Performance Curves'!H$24</f>
        <v>2.2458634480802639</v>
      </c>
      <c r="N12" s="3" t="s">
        <v>422</v>
      </c>
      <c r="O12" s="3">
        <v>1</v>
      </c>
    </row>
    <row r="13" spans="1:15" ht="12.75" customHeight="1" x14ac:dyDescent="0.2">
      <c r="A13" s="60"/>
      <c r="B13" s="3" t="s">
        <v>203</v>
      </c>
      <c r="C13" s="3" t="s">
        <v>253</v>
      </c>
      <c r="D13" s="3" t="s">
        <v>135</v>
      </c>
      <c r="E13" s="3" t="s">
        <v>155</v>
      </c>
      <c r="F13" s="3" t="s">
        <v>251</v>
      </c>
      <c r="G13" s="17">
        <v>1.6719878322710966</v>
      </c>
      <c r="H13" s="17">
        <f>$G13*'Performance Curves'!C$24</f>
        <v>1.7922372348781168</v>
      </c>
      <c r="I13" s="17">
        <f>$G13*'Performance Curves'!D$24</f>
        <v>1.9311236945443935</v>
      </c>
      <c r="J13" s="17">
        <f>$G13*'Performance Curves'!E$24</f>
        <v>2.0373612915836872</v>
      </c>
      <c r="K13" s="17">
        <f>$G13*'Performance Curves'!F$24</f>
        <v>2.1559683477800338</v>
      </c>
      <c r="L13" s="17">
        <f>$G13*'Performance Curves'!G$24</f>
        <v>2.199997969959163</v>
      </c>
      <c r="M13" s="17">
        <f>$G13*'Performance Curves'!H$24</f>
        <v>2.2458634480802639</v>
      </c>
      <c r="N13" s="3" t="s">
        <v>422</v>
      </c>
      <c r="O13" s="3">
        <v>1</v>
      </c>
    </row>
    <row r="14" spans="1:15" ht="14.85" customHeight="1" x14ac:dyDescent="0.2">
      <c r="A14" s="60" t="s">
        <v>13</v>
      </c>
      <c r="B14" s="3" t="s">
        <v>218</v>
      </c>
      <c r="C14" s="3" t="s">
        <v>254</v>
      </c>
      <c r="D14" s="3" t="s">
        <v>125</v>
      </c>
      <c r="E14" s="3" t="s">
        <v>155</v>
      </c>
      <c r="F14" s="3" t="s">
        <v>255</v>
      </c>
      <c r="G14" s="18">
        <v>0.36499999999999999</v>
      </c>
      <c r="H14" s="18">
        <v>0.40100000000000002</v>
      </c>
      <c r="I14" s="18">
        <v>0.40100000000000002</v>
      </c>
      <c r="J14" s="18">
        <v>0.40100000000000002</v>
      </c>
      <c r="K14" s="18">
        <v>0.40100000000000002</v>
      </c>
      <c r="L14" s="18">
        <v>0.40100000000000002</v>
      </c>
      <c r="M14" s="18">
        <v>0.40100000000000002</v>
      </c>
      <c r="N14" s="3" t="s">
        <v>215</v>
      </c>
      <c r="O14" s="3"/>
    </row>
    <row r="15" spans="1:15" ht="12.75" customHeight="1" x14ac:dyDescent="0.2">
      <c r="A15" s="60"/>
      <c r="B15" s="3"/>
      <c r="C15" s="3" t="s">
        <v>254</v>
      </c>
      <c r="D15" s="3" t="s">
        <v>125</v>
      </c>
      <c r="E15" s="3" t="s">
        <v>155</v>
      </c>
      <c r="F15" s="3" t="s">
        <v>251</v>
      </c>
      <c r="G15" s="17">
        <f>G14*'Conversion Factors'!$G$33</f>
        <v>0.58740910000000002</v>
      </c>
      <c r="H15" s="17">
        <f>H14*'Conversion Factors'!$G$33</f>
        <v>0.64534533999999999</v>
      </c>
      <c r="I15" s="17">
        <f>I14*'Conversion Factors'!$G$33</f>
        <v>0.64534533999999999</v>
      </c>
      <c r="J15" s="17">
        <f>J14*'Conversion Factors'!$G$33</f>
        <v>0.64534533999999999</v>
      </c>
      <c r="K15" s="17">
        <f>K14*'Conversion Factors'!$G$33</f>
        <v>0.64534533999999999</v>
      </c>
      <c r="L15" s="17">
        <f>L14*'Conversion Factors'!$G$33</f>
        <v>0.64534533999999999</v>
      </c>
      <c r="M15" s="17">
        <f>M14*'Conversion Factors'!$G$33</f>
        <v>0.64534533999999999</v>
      </c>
      <c r="N15" s="3"/>
      <c r="O15" s="3">
        <v>1</v>
      </c>
    </row>
    <row r="16" spans="1:15" ht="13.15" customHeight="1" x14ac:dyDescent="0.2">
      <c r="A16" s="4" t="s">
        <v>15</v>
      </c>
      <c r="B16" s="3" t="s">
        <v>235</v>
      </c>
      <c r="C16" s="3" t="s">
        <v>256</v>
      </c>
      <c r="D16" s="3" t="s">
        <v>133</v>
      </c>
      <c r="E16" s="3" t="s">
        <v>157</v>
      </c>
      <c r="F16" s="3" t="s">
        <v>251</v>
      </c>
      <c r="G16" s="17">
        <v>0.381376442692899</v>
      </c>
      <c r="H16" s="17">
        <v>0.381376442692899</v>
      </c>
      <c r="I16" s="17">
        <v>0.381376442692899</v>
      </c>
      <c r="J16" s="17">
        <v>0.381376442692899</v>
      </c>
      <c r="K16" s="17">
        <v>0.381376442692899</v>
      </c>
      <c r="L16" s="17">
        <v>0.381376442692899</v>
      </c>
      <c r="M16" s="17">
        <v>0.381376442692899</v>
      </c>
      <c r="N16" s="3" t="s">
        <v>257</v>
      </c>
      <c r="O16" s="3">
        <v>1</v>
      </c>
    </row>
    <row r="17" spans="1:15" ht="13.15" customHeight="1" x14ac:dyDescent="0.2">
      <c r="A17" s="4" t="s">
        <v>18</v>
      </c>
      <c r="B17" s="3" t="s">
        <v>235</v>
      </c>
      <c r="C17" s="3" t="s">
        <v>258</v>
      </c>
      <c r="D17" s="3" t="s">
        <v>131</v>
      </c>
      <c r="E17" s="3" t="s">
        <v>157</v>
      </c>
      <c r="F17" s="3" t="s">
        <v>251</v>
      </c>
      <c r="G17" s="17">
        <v>0.39917732489420998</v>
      </c>
      <c r="H17" s="17">
        <v>0.39917732489420998</v>
      </c>
      <c r="I17" s="17">
        <v>0.39917732489420998</v>
      </c>
      <c r="J17" s="17">
        <v>0.39917732489420998</v>
      </c>
      <c r="K17" s="17">
        <v>0.39917732489420998</v>
      </c>
      <c r="L17" s="17">
        <v>0.39917732489420998</v>
      </c>
      <c r="M17" s="17">
        <v>0.39917732489420998</v>
      </c>
      <c r="N17" s="3" t="s">
        <v>259</v>
      </c>
      <c r="O17" s="3">
        <v>1</v>
      </c>
    </row>
    <row r="18" spans="1:15" ht="13.15" customHeight="1" x14ac:dyDescent="0.2">
      <c r="A18" s="60" t="s">
        <v>20</v>
      </c>
      <c r="B18" s="3" t="s">
        <v>200</v>
      </c>
      <c r="C18" s="3" t="s">
        <v>253</v>
      </c>
      <c r="D18" s="3" t="s">
        <v>117</v>
      </c>
      <c r="E18" s="3" t="s">
        <v>157</v>
      </c>
      <c r="F18" s="3" t="s">
        <v>251</v>
      </c>
      <c r="G18" s="17">
        <v>1.5921809000495832</v>
      </c>
      <c r="H18" s="17">
        <f>$G18*'Performance Curves'!C$25</f>
        <v>1.7351482269591969</v>
      </c>
      <c r="I18" s="17">
        <f>$G18*'Performance Curves'!D$25</f>
        <v>1.9063234825585704</v>
      </c>
      <c r="J18" s="17">
        <f>$G18*'Performance Curves'!E$25</f>
        <v>1.9637472582208946</v>
      </c>
      <c r="K18" s="17">
        <f>$G18*'Performance Curves'!F$25</f>
        <v>2.0247380094190119</v>
      </c>
      <c r="L18" s="17">
        <f>$G18*'Performance Curves'!G$25</f>
        <v>2.0588591324562033</v>
      </c>
      <c r="M18" s="17">
        <f>$G18*'Performance Curves'!H$25</f>
        <v>2.0941499944273714</v>
      </c>
      <c r="N18" s="3" t="s">
        <v>423</v>
      </c>
      <c r="O18" s="3">
        <v>1</v>
      </c>
    </row>
    <row r="19" spans="1:15" ht="12.75" customHeight="1" x14ac:dyDescent="0.2">
      <c r="A19" s="60"/>
      <c r="B19" s="3" t="s">
        <v>195</v>
      </c>
      <c r="C19" s="3" t="s">
        <v>253</v>
      </c>
      <c r="D19" s="3" t="s">
        <v>117</v>
      </c>
      <c r="E19" s="3" t="s">
        <v>157</v>
      </c>
      <c r="F19" s="3" t="s">
        <v>251</v>
      </c>
      <c r="G19" s="17">
        <v>1.5921809000495832</v>
      </c>
      <c r="H19" s="17">
        <f>$G19*'Performance Curves'!C$25</f>
        <v>1.7351482269591969</v>
      </c>
      <c r="I19" s="17">
        <f>$G19*'Performance Curves'!D$25</f>
        <v>1.9063234825585704</v>
      </c>
      <c r="J19" s="17">
        <f>$G19*'Performance Curves'!E$25</f>
        <v>1.9637472582208946</v>
      </c>
      <c r="K19" s="17">
        <f>$G19*'Performance Curves'!F$25</f>
        <v>2.0247380094190119</v>
      </c>
      <c r="L19" s="17">
        <f>$G19*'Performance Curves'!G$25</f>
        <v>2.0588591324562033</v>
      </c>
      <c r="M19" s="17">
        <f>$G19*'Performance Curves'!H$25</f>
        <v>2.0941499944273714</v>
      </c>
      <c r="N19" s="3" t="s">
        <v>423</v>
      </c>
      <c r="O19" s="3">
        <v>1</v>
      </c>
    </row>
    <row r="20" spans="1:15" ht="12.75" customHeight="1" x14ac:dyDescent="0.2">
      <c r="A20" s="60"/>
      <c r="B20" s="3" t="s">
        <v>201</v>
      </c>
      <c r="C20" s="3" t="s">
        <v>253</v>
      </c>
      <c r="D20" s="3" t="s">
        <v>117</v>
      </c>
      <c r="E20" s="3" t="s">
        <v>157</v>
      </c>
      <c r="F20" s="3" t="s">
        <v>251</v>
      </c>
      <c r="G20" s="17">
        <v>1.5921809000495832</v>
      </c>
      <c r="H20" s="17">
        <f>$G20*'Performance Curves'!C$25</f>
        <v>1.7351482269591969</v>
      </c>
      <c r="I20" s="17">
        <f>$G20*'Performance Curves'!D$25</f>
        <v>1.9063234825585704</v>
      </c>
      <c r="J20" s="17">
        <f>$G20*'Performance Curves'!E$25</f>
        <v>1.9637472582208946</v>
      </c>
      <c r="K20" s="17">
        <f>$G20*'Performance Curves'!F$25</f>
        <v>2.0247380094190119</v>
      </c>
      <c r="L20" s="17">
        <f>$G20*'Performance Curves'!G$25</f>
        <v>2.0588591324562033</v>
      </c>
      <c r="M20" s="17">
        <f>$G20*'Performance Curves'!H$25</f>
        <v>2.0941499944273714</v>
      </c>
      <c r="N20" s="3" t="s">
        <v>423</v>
      </c>
      <c r="O20" s="3">
        <v>1</v>
      </c>
    </row>
    <row r="21" spans="1:15" ht="12.75" customHeight="1" x14ac:dyDescent="0.2">
      <c r="A21" s="60"/>
      <c r="B21" s="3" t="s">
        <v>202</v>
      </c>
      <c r="C21" s="3" t="s">
        <v>253</v>
      </c>
      <c r="D21" s="3" t="s">
        <v>117</v>
      </c>
      <c r="E21" s="3" t="s">
        <v>157</v>
      </c>
      <c r="F21" s="3" t="s">
        <v>251</v>
      </c>
      <c r="G21" s="17">
        <v>1.5921809000495832</v>
      </c>
      <c r="H21" s="17">
        <f>$G21*'Performance Curves'!C$25</f>
        <v>1.7351482269591969</v>
      </c>
      <c r="I21" s="17">
        <f>$G21*'Performance Curves'!D$25</f>
        <v>1.9063234825585704</v>
      </c>
      <c r="J21" s="17">
        <f>$G21*'Performance Curves'!E$25</f>
        <v>1.9637472582208946</v>
      </c>
      <c r="K21" s="17">
        <f>$G21*'Performance Curves'!F$25</f>
        <v>2.0247380094190119</v>
      </c>
      <c r="L21" s="17">
        <f>$G21*'Performance Curves'!G$25</f>
        <v>2.0588591324562033</v>
      </c>
      <c r="M21" s="17">
        <f>$G21*'Performance Curves'!H$25</f>
        <v>2.0941499944273714</v>
      </c>
      <c r="N21" s="3" t="s">
        <v>423</v>
      </c>
      <c r="O21" s="3">
        <v>1</v>
      </c>
    </row>
    <row r="22" spans="1:15" ht="12.75" customHeight="1" x14ac:dyDescent="0.2">
      <c r="A22" s="60"/>
      <c r="B22" s="3" t="s">
        <v>203</v>
      </c>
      <c r="C22" s="3" t="s">
        <v>253</v>
      </c>
      <c r="D22" s="3" t="s">
        <v>117</v>
      </c>
      <c r="E22" s="3" t="s">
        <v>157</v>
      </c>
      <c r="F22" s="3" t="s">
        <v>251</v>
      </c>
      <c r="G22" s="17">
        <v>1.5921809000495832</v>
      </c>
      <c r="H22" s="17">
        <f>$G22*'Performance Curves'!C$25</f>
        <v>1.7351482269591969</v>
      </c>
      <c r="I22" s="17">
        <f>$G22*'Performance Curves'!D$25</f>
        <v>1.9063234825585704</v>
      </c>
      <c r="J22" s="17">
        <f>$G22*'Performance Curves'!E$25</f>
        <v>1.9637472582208946</v>
      </c>
      <c r="K22" s="17">
        <f>$G22*'Performance Curves'!F$25</f>
        <v>2.0247380094190119</v>
      </c>
      <c r="L22" s="17">
        <f>$G22*'Performance Curves'!G$25</f>
        <v>2.0588591324562033</v>
      </c>
      <c r="M22" s="17">
        <f>$G22*'Performance Curves'!H$25</f>
        <v>2.0941499944273714</v>
      </c>
      <c r="N22" s="3" t="s">
        <v>423</v>
      </c>
      <c r="O22" s="3">
        <v>1</v>
      </c>
    </row>
    <row r="23" spans="1:15" ht="12.75" customHeight="1" x14ac:dyDescent="0.2">
      <c r="A23" s="60" t="s">
        <v>22</v>
      </c>
      <c r="B23" s="3" t="s">
        <v>200</v>
      </c>
      <c r="C23" s="3" t="s">
        <v>253</v>
      </c>
      <c r="D23" s="3" t="s">
        <v>135</v>
      </c>
      <c r="E23" s="3" t="s">
        <v>157</v>
      </c>
      <c r="F23" s="3" t="s">
        <v>251</v>
      </c>
      <c r="G23" s="17">
        <v>1.0307276352952572</v>
      </c>
      <c r="H23" s="17">
        <f>$G23*'Performance Curves'!C$26</f>
        <v>1.0901341051499762</v>
      </c>
      <c r="I23" s="17">
        <f>$G23*'Performance Curves'!D$26</f>
        <v>1.1568072315672511</v>
      </c>
      <c r="J23" s="17">
        <f>$G23*'Performance Curves'!E$26</f>
        <v>1.1867708649920361</v>
      </c>
      <c r="K23" s="17">
        <f>$G23*'Performance Curves'!F$26</f>
        <v>1.2183280102928153</v>
      </c>
      <c r="L23" s="17">
        <f>$G23*'Performance Curves'!G$26</f>
        <v>1.2363049862568294</v>
      </c>
      <c r="M23" s="17">
        <f>$G23*'Performance Curves'!H$26</f>
        <v>1.2548204241466787</v>
      </c>
      <c r="N23" s="3" t="s">
        <v>424</v>
      </c>
      <c r="O23" s="3">
        <v>1</v>
      </c>
    </row>
    <row r="24" spans="1:15" ht="12.75" customHeight="1" x14ac:dyDescent="0.2">
      <c r="A24" s="60"/>
      <c r="B24" s="3" t="s">
        <v>195</v>
      </c>
      <c r="C24" s="3" t="s">
        <v>253</v>
      </c>
      <c r="D24" s="3" t="s">
        <v>135</v>
      </c>
      <c r="E24" s="3" t="s">
        <v>157</v>
      </c>
      <c r="F24" s="3" t="s">
        <v>251</v>
      </c>
      <c r="G24" s="17">
        <v>1.0307276352952572</v>
      </c>
      <c r="H24" s="17">
        <f>$G24*'Performance Curves'!C$26</f>
        <v>1.0901341051499762</v>
      </c>
      <c r="I24" s="17">
        <f>$G24*'Performance Curves'!D$26</f>
        <v>1.1568072315672511</v>
      </c>
      <c r="J24" s="17">
        <f>$G24*'Performance Curves'!E$26</f>
        <v>1.1867708649920361</v>
      </c>
      <c r="K24" s="17">
        <f>$G24*'Performance Curves'!F$26</f>
        <v>1.2183280102928153</v>
      </c>
      <c r="L24" s="17">
        <f>$G24*'Performance Curves'!G$26</f>
        <v>1.2363049862568294</v>
      </c>
      <c r="M24" s="17">
        <f>$G24*'Performance Curves'!H$26</f>
        <v>1.2548204241466787</v>
      </c>
      <c r="N24" s="3" t="s">
        <v>424</v>
      </c>
      <c r="O24" s="3">
        <v>1</v>
      </c>
    </row>
    <row r="25" spans="1:15" ht="12.75" customHeight="1" x14ac:dyDescent="0.2">
      <c r="A25" s="60"/>
      <c r="B25" s="3" t="s">
        <v>201</v>
      </c>
      <c r="C25" s="3" t="s">
        <v>253</v>
      </c>
      <c r="D25" s="3" t="s">
        <v>135</v>
      </c>
      <c r="E25" s="3" t="s">
        <v>157</v>
      </c>
      <c r="F25" s="3" t="s">
        <v>251</v>
      </c>
      <c r="G25" s="17">
        <v>1.0307276352952572</v>
      </c>
      <c r="H25" s="17">
        <f>$G25*'Performance Curves'!C$26</f>
        <v>1.0901341051499762</v>
      </c>
      <c r="I25" s="17">
        <f>$G25*'Performance Curves'!D$26</f>
        <v>1.1568072315672511</v>
      </c>
      <c r="J25" s="17">
        <f>$G25*'Performance Curves'!E$26</f>
        <v>1.1867708649920361</v>
      </c>
      <c r="K25" s="17">
        <f>$G25*'Performance Curves'!F$26</f>
        <v>1.2183280102928153</v>
      </c>
      <c r="L25" s="17">
        <f>$G25*'Performance Curves'!G$26</f>
        <v>1.2363049862568294</v>
      </c>
      <c r="M25" s="17">
        <f>$G25*'Performance Curves'!H$26</f>
        <v>1.2548204241466787</v>
      </c>
      <c r="N25" s="3" t="s">
        <v>424</v>
      </c>
      <c r="O25" s="3">
        <v>1</v>
      </c>
    </row>
    <row r="26" spans="1:15" ht="12.75" customHeight="1" x14ac:dyDescent="0.2">
      <c r="A26" s="60"/>
      <c r="B26" s="3" t="s">
        <v>202</v>
      </c>
      <c r="C26" s="3" t="s">
        <v>253</v>
      </c>
      <c r="D26" s="3" t="s">
        <v>135</v>
      </c>
      <c r="E26" s="3" t="s">
        <v>157</v>
      </c>
      <c r="F26" s="3" t="s">
        <v>251</v>
      </c>
      <c r="G26" s="17">
        <v>1.0307276352952572</v>
      </c>
      <c r="H26" s="17">
        <f>$G26*'Performance Curves'!C$26</f>
        <v>1.0901341051499762</v>
      </c>
      <c r="I26" s="17">
        <f>$G26*'Performance Curves'!D$26</f>
        <v>1.1568072315672511</v>
      </c>
      <c r="J26" s="17">
        <f>$G26*'Performance Curves'!E$26</f>
        <v>1.1867708649920361</v>
      </c>
      <c r="K26" s="17">
        <f>$G26*'Performance Curves'!F$26</f>
        <v>1.2183280102928153</v>
      </c>
      <c r="L26" s="17">
        <f>$G26*'Performance Curves'!G$26</f>
        <v>1.2363049862568294</v>
      </c>
      <c r="M26" s="17">
        <f>$G26*'Performance Curves'!H$26</f>
        <v>1.2548204241466787</v>
      </c>
      <c r="N26" s="3" t="s">
        <v>424</v>
      </c>
      <c r="O26" s="3">
        <v>1</v>
      </c>
    </row>
    <row r="27" spans="1:15" ht="13.15" customHeight="1" x14ac:dyDescent="0.2">
      <c r="A27" s="60"/>
      <c r="B27" s="3" t="s">
        <v>203</v>
      </c>
      <c r="C27" s="3" t="s">
        <v>253</v>
      </c>
      <c r="D27" s="3" t="s">
        <v>135</v>
      </c>
      <c r="E27" s="3" t="s">
        <v>157</v>
      </c>
      <c r="F27" s="3" t="s">
        <v>251</v>
      </c>
      <c r="G27" s="18">
        <v>1.0307276352952572</v>
      </c>
      <c r="H27" s="17">
        <f>$G27*'Performance Curves'!C$26</f>
        <v>1.0901341051499762</v>
      </c>
      <c r="I27" s="17">
        <f>$G27*'Performance Curves'!D$26</f>
        <v>1.1568072315672511</v>
      </c>
      <c r="J27" s="17">
        <f>$G27*'Performance Curves'!E$26</f>
        <v>1.1867708649920361</v>
      </c>
      <c r="K27" s="17">
        <f>$G27*'Performance Curves'!F$26</f>
        <v>1.2183280102928153</v>
      </c>
      <c r="L27" s="17">
        <f>$G27*'Performance Curves'!G$26</f>
        <v>1.2363049862568294</v>
      </c>
      <c r="M27" s="17">
        <f>$G27*'Performance Curves'!H$26</f>
        <v>1.2548204241466787</v>
      </c>
      <c r="N27" s="3" t="s">
        <v>424</v>
      </c>
      <c r="O27" s="3">
        <v>1</v>
      </c>
    </row>
    <row r="28" spans="1:15" ht="12.75" customHeight="1" x14ac:dyDescent="0.2">
      <c r="A28" s="4" t="s">
        <v>26</v>
      </c>
      <c r="B28" s="3" t="s">
        <v>235</v>
      </c>
      <c r="C28" s="3" t="s">
        <v>196</v>
      </c>
      <c r="D28" s="3" t="s">
        <v>133</v>
      </c>
      <c r="E28" s="3" t="s">
        <v>159</v>
      </c>
      <c r="F28" s="3" t="s">
        <v>251</v>
      </c>
      <c r="G28" s="17">
        <v>0.155787287428963</v>
      </c>
      <c r="H28" s="17">
        <v>0.155787287428963</v>
      </c>
      <c r="I28" s="17">
        <v>0.155787287428963</v>
      </c>
      <c r="J28" s="17">
        <v>0.155787287428963</v>
      </c>
      <c r="K28" s="17">
        <v>0.155787287428963</v>
      </c>
      <c r="L28" s="17">
        <v>0.155787287428963</v>
      </c>
      <c r="M28" s="17">
        <v>0.155787287428963</v>
      </c>
      <c r="N28" s="3" t="s">
        <v>215</v>
      </c>
      <c r="O28" s="3">
        <v>1</v>
      </c>
    </row>
    <row r="29" spans="1:15" ht="12.75" customHeight="1" x14ac:dyDescent="0.2">
      <c r="A29" s="4" t="s">
        <v>29</v>
      </c>
      <c r="B29" s="3" t="s">
        <v>235</v>
      </c>
      <c r="C29" s="3" t="s">
        <v>196</v>
      </c>
      <c r="D29" s="3" t="s">
        <v>131</v>
      </c>
      <c r="E29" s="3" t="s">
        <v>159</v>
      </c>
      <c r="F29" s="3" t="s">
        <v>251</v>
      </c>
      <c r="G29" s="17">
        <v>0.185618895660041</v>
      </c>
      <c r="H29" s="17">
        <v>0.185618895660041</v>
      </c>
      <c r="I29" s="17">
        <v>0.185618895660041</v>
      </c>
      <c r="J29" s="17">
        <v>0.185618895660041</v>
      </c>
      <c r="K29" s="17">
        <v>0.185618895660041</v>
      </c>
      <c r="L29" s="17">
        <v>0.185618895660041</v>
      </c>
      <c r="M29" s="17">
        <v>0.185618895660041</v>
      </c>
      <c r="N29" s="3" t="s">
        <v>215</v>
      </c>
      <c r="O29" s="3">
        <v>1</v>
      </c>
    </row>
    <row r="30" spans="1:15" ht="12.75" customHeight="1" x14ac:dyDescent="0.2">
      <c r="A30" s="60" t="s">
        <v>31</v>
      </c>
      <c r="B30" s="3" t="s">
        <v>200</v>
      </c>
      <c r="C30" s="3" t="s">
        <v>260</v>
      </c>
      <c r="D30" s="3" t="s">
        <v>117</v>
      </c>
      <c r="E30" s="3" t="s">
        <v>159</v>
      </c>
      <c r="F30" s="3" t="s">
        <v>251</v>
      </c>
      <c r="G30" s="17">
        <v>0.74129514198971691</v>
      </c>
      <c r="H30" s="17">
        <f>$G30*'Performance Curves'!C$25</f>
        <v>0.80785854875967122</v>
      </c>
      <c r="I30" s="17">
        <f>$G30*'Performance Curves'!D$25</f>
        <v>0.88755513688022469</v>
      </c>
      <c r="J30" s="17">
        <f>$G30*'Performance Curves'!E$25</f>
        <v>0.91429077096041145</v>
      </c>
      <c r="K30" s="17">
        <f>$G30*'Performance Curves'!F$25</f>
        <v>0.94268713444402064</v>
      </c>
      <c r="L30" s="17">
        <f>$G30*'Performance Curves'!G$25</f>
        <v>0.95857340889054587</v>
      </c>
      <c r="M30" s="17">
        <f>$G30*'Performance Curves'!H$25</f>
        <v>0.97500429594304217</v>
      </c>
      <c r="N30" s="3" t="s">
        <v>425</v>
      </c>
      <c r="O30" s="3">
        <v>1</v>
      </c>
    </row>
    <row r="31" spans="1:15" ht="12.75" customHeight="1" x14ac:dyDescent="0.2">
      <c r="A31" s="60"/>
      <c r="B31" s="3" t="s">
        <v>195</v>
      </c>
      <c r="C31" s="3" t="s">
        <v>260</v>
      </c>
      <c r="D31" s="3" t="s">
        <v>117</v>
      </c>
      <c r="E31" s="3" t="s">
        <v>159</v>
      </c>
      <c r="F31" s="3" t="s">
        <v>251</v>
      </c>
      <c r="G31" s="17">
        <v>0.74129514198971691</v>
      </c>
      <c r="H31" s="17">
        <f>$G31*'Performance Curves'!C$25</f>
        <v>0.80785854875967122</v>
      </c>
      <c r="I31" s="17">
        <f>$G31*'Performance Curves'!D$25</f>
        <v>0.88755513688022469</v>
      </c>
      <c r="J31" s="17">
        <f>$G31*'Performance Curves'!E$25</f>
        <v>0.91429077096041145</v>
      </c>
      <c r="K31" s="17">
        <f>$G31*'Performance Curves'!F$25</f>
        <v>0.94268713444402064</v>
      </c>
      <c r="L31" s="17">
        <f>$G31*'Performance Curves'!G$25</f>
        <v>0.95857340889054587</v>
      </c>
      <c r="M31" s="17">
        <f>$G31*'Performance Curves'!H$25</f>
        <v>0.97500429594304217</v>
      </c>
      <c r="N31" s="3" t="s">
        <v>425</v>
      </c>
      <c r="O31" s="3">
        <v>1</v>
      </c>
    </row>
    <row r="32" spans="1:15" ht="12.75" customHeight="1" x14ac:dyDescent="0.2">
      <c r="A32" s="60"/>
      <c r="B32" s="3" t="s">
        <v>201</v>
      </c>
      <c r="C32" s="3" t="s">
        <v>260</v>
      </c>
      <c r="D32" s="3" t="s">
        <v>117</v>
      </c>
      <c r="E32" s="3" t="s">
        <v>159</v>
      </c>
      <c r="F32" s="3" t="s">
        <v>251</v>
      </c>
      <c r="G32" s="17">
        <v>0.74129514198971691</v>
      </c>
      <c r="H32" s="17">
        <f>$G32*'Performance Curves'!C$25</f>
        <v>0.80785854875967122</v>
      </c>
      <c r="I32" s="17">
        <f>$G32*'Performance Curves'!D$25</f>
        <v>0.88755513688022469</v>
      </c>
      <c r="J32" s="17">
        <f>$G32*'Performance Curves'!E$25</f>
        <v>0.91429077096041145</v>
      </c>
      <c r="K32" s="17">
        <f>$G32*'Performance Curves'!F$25</f>
        <v>0.94268713444402064</v>
      </c>
      <c r="L32" s="17">
        <f>$G32*'Performance Curves'!G$25</f>
        <v>0.95857340889054587</v>
      </c>
      <c r="M32" s="17">
        <f>$G32*'Performance Curves'!H$25</f>
        <v>0.97500429594304217</v>
      </c>
      <c r="N32" s="3" t="s">
        <v>425</v>
      </c>
      <c r="O32" s="3">
        <v>1</v>
      </c>
    </row>
    <row r="33" spans="1:15" ht="12.75" customHeight="1" x14ac:dyDescent="0.2">
      <c r="A33" s="60"/>
      <c r="B33" s="3" t="s">
        <v>202</v>
      </c>
      <c r="C33" s="3" t="s">
        <v>260</v>
      </c>
      <c r="D33" s="3" t="s">
        <v>117</v>
      </c>
      <c r="E33" s="3" t="s">
        <v>159</v>
      </c>
      <c r="F33" s="3" t="s">
        <v>251</v>
      </c>
      <c r="G33" s="17">
        <v>0.74129514198971691</v>
      </c>
      <c r="H33" s="17">
        <f>$G33*'Performance Curves'!C$25</f>
        <v>0.80785854875967122</v>
      </c>
      <c r="I33" s="17">
        <f>$G33*'Performance Curves'!D$25</f>
        <v>0.88755513688022469</v>
      </c>
      <c r="J33" s="17">
        <f>$G33*'Performance Curves'!E$25</f>
        <v>0.91429077096041145</v>
      </c>
      <c r="K33" s="17">
        <f>$G33*'Performance Curves'!F$25</f>
        <v>0.94268713444402064</v>
      </c>
      <c r="L33" s="17">
        <f>$G33*'Performance Curves'!G$25</f>
        <v>0.95857340889054587</v>
      </c>
      <c r="M33" s="17">
        <f>$G33*'Performance Curves'!H$25</f>
        <v>0.97500429594304217</v>
      </c>
      <c r="N33" s="3" t="s">
        <v>425</v>
      </c>
      <c r="O33" s="3">
        <v>1</v>
      </c>
    </row>
    <row r="34" spans="1:15" ht="12.75" customHeight="1" x14ac:dyDescent="0.2">
      <c r="A34" s="60"/>
      <c r="B34" s="3" t="s">
        <v>203</v>
      </c>
      <c r="C34" s="3" t="s">
        <v>260</v>
      </c>
      <c r="D34" s="3" t="s">
        <v>117</v>
      </c>
      <c r="E34" s="3" t="s">
        <v>159</v>
      </c>
      <c r="F34" s="3" t="s">
        <v>251</v>
      </c>
      <c r="G34" s="17">
        <v>0.74129514198971691</v>
      </c>
      <c r="H34" s="17">
        <f>$G34*'Performance Curves'!C$25</f>
        <v>0.80785854875967122</v>
      </c>
      <c r="I34" s="17">
        <f>$G34*'Performance Curves'!D$25</f>
        <v>0.88755513688022469</v>
      </c>
      <c r="J34" s="17">
        <f>$G34*'Performance Curves'!E$25</f>
        <v>0.91429077096041145</v>
      </c>
      <c r="K34" s="17">
        <f>$G34*'Performance Curves'!F$25</f>
        <v>0.94268713444402064</v>
      </c>
      <c r="L34" s="17">
        <f>$G34*'Performance Curves'!G$25</f>
        <v>0.95857340889054587</v>
      </c>
      <c r="M34" s="17">
        <f>$G34*'Performance Curves'!H$25</f>
        <v>0.97500429594304217</v>
      </c>
      <c r="N34" s="3" t="s">
        <v>425</v>
      </c>
      <c r="O34" s="3">
        <v>1</v>
      </c>
    </row>
    <row r="35" spans="1:15" ht="13.15" customHeight="1" x14ac:dyDescent="0.2">
      <c r="A35" s="4" t="s">
        <v>35</v>
      </c>
      <c r="B35" s="3" t="s">
        <v>235</v>
      </c>
      <c r="C35" s="3" t="s">
        <v>217</v>
      </c>
      <c r="D35" s="3" t="s">
        <v>133</v>
      </c>
      <c r="E35" s="3" t="s">
        <v>161</v>
      </c>
      <c r="F35" s="3" t="s">
        <v>251</v>
      </c>
      <c r="G35" s="18">
        <v>0.13571438507896999</v>
      </c>
      <c r="H35" s="18">
        <v>0.13571438507896999</v>
      </c>
      <c r="I35" s="18">
        <v>0.13571438507896999</v>
      </c>
      <c r="J35" s="18">
        <v>0.13571438507896999</v>
      </c>
      <c r="K35" s="18">
        <v>0.13571438507896999</v>
      </c>
      <c r="L35" s="18">
        <v>0.13571438507896999</v>
      </c>
      <c r="M35" s="18">
        <v>0.13571438507896999</v>
      </c>
      <c r="N35" s="3" t="s">
        <v>215</v>
      </c>
      <c r="O35" s="3">
        <v>1</v>
      </c>
    </row>
    <row r="36" spans="1:15" ht="12.75" customHeight="1" x14ac:dyDescent="0.2">
      <c r="A36" s="4" t="s">
        <v>38</v>
      </c>
      <c r="B36" s="3" t="s">
        <v>235</v>
      </c>
      <c r="C36" s="3" t="s">
        <v>217</v>
      </c>
      <c r="D36" s="3" t="s">
        <v>131</v>
      </c>
      <c r="E36" s="3" t="s">
        <v>161</v>
      </c>
      <c r="F36" s="3" t="s">
        <v>251</v>
      </c>
      <c r="G36" s="18">
        <v>0.13571438507896999</v>
      </c>
      <c r="H36" s="18">
        <v>0.13571438507896999</v>
      </c>
      <c r="I36" s="18">
        <v>0.13571438507896999</v>
      </c>
      <c r="J36" s="18">
        <v>0.13571438507896999</v>
      </c>
      <c r="K36" s="18">
        <v>0.13571438507896999</v>
      </c>
      <c r="L36" s="18">
        <v>0.13571438507896999</v>
      </c>
      <c r="M36" s="18">
        <v>0.13571438507896999</v>
      </c>
      <c r="N36" s="3"/>
      <c r="O36" s="3">
        <v>1</v>
      </c>
    </row>
    <row r="37" spans="1:15" ht="12.75" customHeight="1" x14ac:dyDescent="0.2">
      <c r="A37" s="60" t="s">
        <v>40</v>
      </c>
      <c r="B37" s="3" t="s">
        <v>200</v>
      </c>
      <c r="C37" s="3" t="s">
        <v>253</v>
      </c>
      <c r="D37" s="3" t="s">
        <v>119</v>
      </c>
      <c r="E37" s="3" t="s">
        <v>161</v>
      </c>
      <c r="F37" s="3" t="s">
        <v>251</v>
      </c>
      <c r="G37" s="17">
        <v>0.82437908352458156</v>
      </c>
      <c r="H37" s="17">
        <f>$G37*'Performance Curves'!C$27</f>
        <v>0.87489757010705682</v>
      </c>
      <c r="I37" s="17">
        <f>$G37*'Performance Curves'!D$27</f>
        <v>0.93201186347093135</v>
      </c>
      <c r="J37" s="17">
        <f>$G37*'Performance Curves'!E$27</f>
        <v>0.98138198477195471</v>
      </c>
      <c r="K37" s="17">
        <f>$G37*'Performance Curves'!F$27</f>
        <v>1.0362750918118693</v>
      </c>
      <c r="L37" s="17">
        <f>$G37*'Performance Curves'!G$27</f>
        <v>1.0523469154862437</v>
      </c>
      <c r="M37" s="17">
        <f>$G37*'Performance Curves'!H$27</f>
        <v>1.0689251157314181</v>
      </c>
      <c r="N37" s="3" t="s">
        <v>426</v>
      </c>
      <c r="O37" s="3">
        <v>1</v>
      </c>
    </row>
    <row r="38" spans="1:15" ht="12.75" customHeight="1" x14ac:dyDescent="0.2">
      <c r="A38" s="60"/>
      <c r="B38" s="3" t="s">
        <v>195</v>
      </c>
      <c r="C38" s="3" t="s">
        <v>253</v>
      </c>
      <c r="D38" s="3" t="s">
        <v>119</v>
      </c>
      <c r="E38" s="3" t="s">
        <v>161</v>
      </c>
      <c r="F38" s="3" t="s">
        <v>251</v>
      </c>
      <c r="G38" s="17">
        <v>0.82437908352458156</v>
      </c>
      <c r="H38" s="17">
        <f>$G38*'Performance Curves'!C$27</f>
        <v>0.87489757010705682</v>
      </c>
      <c r="I38" s="17">
        <f>$G38*'Performance Curves'!D$27</f>
        <v>0.93201186347093135</v>
      </c>
      <c r="J38" s="17">
        <f>$G38*'Performance Curves'!E$27</f>
        <v>0.98138198477195471</v>
      </c>
      <c r="K38" s="17">
        <f>$G38*'Performance Curves'!F$27</f>
        <v>1.0362750918118693</v>
      </c>
      <c r="L38" s="17">
        <f>$G38*'Performance Curves'!G$27</f>
        <v>1.0523469154862437</v>
      </c>
      <c r="M38" s="17">
        <f>$G38*'Performance Curves'!H$27</f>
        <v>1.0689251157314181</v>
      </c>
      <c r="N38" s="3" t="s">
        <v>426</v>
      </c>
      <c r="O38" s="3">
        <v>1</v>
      </c>
    </row>
    <row r="39" spans="1:15" ht="12.75" customHeight="1" x14ac:dyDescent="0.2">
      <c r="A39" s="60"/>
      <c r="B39" s="3" t="s">
        <v>201</v>
      </c>
      <c r="C39" s="3" t="s">
        <v>253</v>
      </c>
      <c r="D39" s="3" t="s">
        <v>119</v>
      </c>
      <c r="E39" s="3" t="s">
        <v>161</v>
      </c>
      <c r="F39" s="3" t="s">
        <v>251</v>
      </c>
      <c r="G39" s="17">
        <v>0.82437908352458156</v>
      </c>
      <c r="H39" s="17">
        <f>$G39*'Performance Curves'!C$27</f>
        <v>0.87489757010705682</v>
      </c>
      <c r="I39" s="17">
        <f>$G39*'Performance Curves'!D$27</f>
        <v>0.93201186347093135</v>
      </c>
      <c r="J39" s="17">
        <f>$G39*'Performance Curves'!E$27</f>
        <v>0.98138198477195471</v>
      </c>
      <c r="K39" s="17">
        <f>$G39*'Performance Curves'!F$27</f>
        <v>1.0362750918118693</v>
      </c>
      <c r="L39" s="17">
        <f>$G39*'Performance Curves'!G$27</f>
        <v>1.0523469154862437</v>
      </c>
      <c r="M39" s="17">
        <f>$G39*'Performance Curves'!H$27</f>
        <v>1.0689251157314181</v>
      </c>
      <c r="N39" s="3" t="s">
        <v>426</v>
      </c>
      <c r="O39" s="3">
        <v>1</v>
      </c>
    </row>
    <row r="40" spans="1:15" ht="12.75" customHeight="1" x14ac:dyDescent="0.2">
      <c r="A40" s="60"/>
      <c r="B40" s="3" t="s">
        <v>202</v>
      </c>
      <c r="C40" s="3" t="s">
        <v>253</v>
      </c>
      <c r="D40" s="3" t="s">
        <v>119</v>
      </c>
      <c r="E40" s="3" t="s">
        <v>161</v>
      </c>
      <c r="F40" s="3" t="s">
        <v>251</v>
      </c>
      <c r="G40" s="17">
        <v>0.82437908352458156</v>
      </c>
      <c r="H40" s="17">
        <f>$G40*'Performance Curves'!C$27</f>
        <v>0.87489757010705682</v>
      </c>
      <c r="I40" s="17">
        <f>$G40*'Performance Curves'!D$27</f>
        <v>0.93201186347093135</v>
      </c>
      <c r="J40" s="17">
        <f>$G40*'Performance Curves'!E$27</f>
        <v>0.98138198477195471</v>
      </c>
      <c r="K40" s="17">
        <f>$G40*'Performance Curves'!F$27</f>
        <v>1.0362750918118693</v>
      </c>
      <c r="L40" s="17">
        <f>$G40*'Performance Curves'!G$27</f>
        <v>1.0523469154862437</v>
      </c>
      <c r="M40" s="17">
        <f>$G40*'Performance Curves'!H$27</f>
        <v>1.0689251157314181</v>
      </c>
      <c r="N40" s="3" t="s">
        <v>426</v>
      </c>
      <c r="O40" s="3">
        <v>1</v>
      </c>
    </row>
    <row r="41" spans="1:15" ht="12.75" customHeight="1" x14ac:dyDescent="0.2">
      <c r="A41" s="60"/>
      <c r="B41" s="3" t="s">
        <v>203</v>
      </c>
      <c r="C41" s="3" t="s">
        <v>253</v>
      </c>
      <c r="D41" s="3" t="s">
        <v>119</v>
      </c>
      <c r="E41" s="3" t="s">
        <v>161</v>
      </c>
      <c r="F41" s="3" t="s">
        <v>251</v>
      </c>
      <c r="G41" s="17">
        <v>0.82437908352458156</v>
      </c>
      <c r="H41" s="17">
        <f>$G41*'Performance Curves'!C$27</f>
        <v>0.87489757010705682</v>
      </c>
      <c r="I41" s="17">
        <f>$G41*'Performance Curves'!D$27</f>
        <v>0.93201186347093135</v>
      </c>
      <c r="J41" s="17">
        <f>$G41*'Performance Curves'!E$27</f>
        <v>0.98138198477195471</v>
      </c>
      <c r="K41" s="17">
        <f>$G41*'Performance Curves'!F$27</f>
        <v>1.0362750918118693</v>
      </c>
      <c r="L41" s="17">
        <f>$G41*'Performance Curves'!G$27</f>
        <v>1.0523469154862437</v>
      </c>
      <c r="M41" s="17">
        <f>$G41*'Performance Curves'!H$27</f>
        <v>1.0689251157314181</v>
      </c>
      <c r="N41" s="3" t="s">
        <v>426</v>
      </c>
      <c r="O41" s="3">
        <v>1</v>
      </c>
    </row>
    <row r="42" spans="1:15" ht="12.75" customHeight="1" x14ac:dyDescent="0.2">
      <c r="A42" s="4" t="s">
        <v>44</v>
      </c>
      <c r="B42" s="3" t="s">
        <v>235</v>
      </c>
      <c r="C42" s="3" t="s">
        <v>261</v>
      </c>
      <c r="D42" s="3" t="s">
        <v>131</v>
      </c>
      <c r="E42" s="3" t="s">
        <v>163</v>
      </c>
      <c r="F42" s="3" t="s">
        <v>251</v>
      </c>
      <c r="G42" s="18">
        <v>9.1282774406603401E-2</v>
      </c>
      <c r="H42" s="18">
        <v>9.1282774406603401E-2</v>
      </c>
      <c r="I42" s="18">
        <v>9.1282774406603401E-2</v>
      </c>
      <c r="J42" s="18">
        <v>9.1282774406603401E-2</v>
      </c>
      <c r="K42" s="18">
        <v>9.1282774406603401E-2</v>
      </c>
      <c r="L42" s="18">
        <v>9.1282774406603401E-2</v>
      </c>
      <c r="M42" s="18">
        <v>9.1282774406603401E-2</v>
      </c>
      <c r="N42" s="3" t="s">
        <v>215</v>
      </c>
      <c r="O42" s="3">
        <v>1</v>
      </c>
    </row>
    <row r="43" spans="1:15" ht="12.75" customHeight="1" x14ac:dyDescent="0.2">
      <c r="A43" s="60" t="s">
        <v>49</v>
      </c>
      <c r="B43" s="3" t="s">
        <v>218</v>
      </c>
      <c r="C43" s="3" t="s">
        <v>213</v>
      </c>
      <c r="D43" s="3" t="s">
        <v>127</v>
      </c>
      <c r="E43" s="3" t="s">
        <v>163</v>
      </c>
      <c r="F43" s="3" t="s">
        <v>262</v>
      </c>
      <c r="G43" s="10">
        <v>8.8000000000000007</v>
      </c>
      <c r="H43" s="3">
        <v>8.1999999999999993</v>
      </c>
      <c r="I43" s="3">
        <v>7.6</v>
      </c>
      <c r="J43" s="3">
        <v>7.6</v>
      </c>
      <c r="K43" s="3">
        <v>7.6</v>
      </c>
      <c r="L43" s="3">
        <v>7.6</v>
      </c>
      <c r="M43" s="3">
        <v>7.6</v>
      </c>
      <c r="N43" s="3" t="s">
        <v>215</v>
      </c>
      <c r="O43" s="3"/>
    </row>
    <row r="44" spans="1:15" ht="12.75" customHeight="1" x14ac:dyDescent="0.2">
      <c r="A44" s="60"/>
      <c r="B44" s="3" t="s">
        <v>218</v>
      </c>
      <c r="C44" s="3" t="s">
        <v>213</v>
      </c>
      <c r="D44" s="3" t="s">
        <v>127</v>
      </c>
      <c r="E44" s="3" t="s">
        <v>163</v>
      </c>
      <c r="F44" s="3" t="s">
        <v>251</v>
      </c>
      <c r="G44" s="18">
        <f t="shared" ref="G44:M44" si="0">1/G43</f>
        <v>0.11363636363636363</v>
      </c>
      <c r="H44" s="18">
        <f t="shared" si="0"/>
        <v>0.12195121951219513</v>
      </c>
      <c r="I44" s="18">
        <f t="shared" si="0"/>
        <v>0.13157894736842105</v>
      </c>
      <c r="J44" s="18">
        <f t="shared" si="0"/>
        <v>0.13157894736842105</v>
      </c>
      <c r="K44" s="18">
        <f t="shared" si="0"/>
        <v>0.13157894736842105</v>
      </c>
      <c r="L44" s="18">
        <f t="shared" si="0"/>
        <v>0.13157894736842105</v>
      </c>
      <c r="M44" s="18">
        <f t="shared" si="0"/>
        <v>0.13157894736842105</v>
      </c>
      <c r="N44" s="3" t="s">
        <v>215</v>
      </c>
      <c r="O44" s="3">
        <v>1</v>
      </c>
    </row>
    <row r="45" spans="1:15" ht="12.75" customHeight="1" x14ac:dyDescent="0.2">
      <c r="A45" s="60" t="s">
        <v>47</v>
      </c>
      <c r="B45" s="3" t="s">
        <v>200</v>
      </c>
      <c r="C45" s="3" t="s">
        <v>253</v>
      </c>
      <c r="D45" s="3" t="s">
        <v>119</v>
      </c>
      <c r="E45" s="3" t="s">
        <v>163</v>
      </c>
      <c r="F45" s="3" t="s">
        <v>251</v>
      </c>
      <c r="G45" s="17">
        <v>0.55472937344422046</v>
      </c>
      <c r="H45" s="17">
        <f>$G45*'Performance Curves'!C$28</f>
        <v>0.61160373864883311</v>
      </c>
      <c r="I45" s="17">
        <f>$G45*'Performance Curves'!D$28</f>
        <v>0.68147262379958484</v>
      </c>
      <c r="J45" s="17">
        <f>$G45*'Performance Curves'!E$28</f>
        <v>0.72039966038417336</v>
      </c>
      <c r="K45" s="17">
        <f>$G45*'Performance Curves'!F$28</f>
        <v>0.7640432936037973</v>
      </c>
      <c r="L45" s="17">
        <f>$G45*'Performance Curves'!G$28</f>
        <v>0.77381131023832694</v>
      </c>
      <c r="M45" s="17">
        <f>$G45*'Performance Curves'!H$28</f>
        <v>0.78383232243531342</v>
      </c>
      <c r="N45" s="3" t="s">
        <v>427</v>
      </c>
      <c r="O45" s="3">
        <v>1</v>
      </c>
    </row>
    <row r="46" spans="1:15" ht="12.75" customHeight="1" x14ac:dyDescent="0.2">
      <c r="A46" s="60"/>
      <c r="B46" s="3" t="s">
        <v>195</v>
      </c>
      <c r="C46" s="3" t="s">
        <v>253</v>
      </c>
      <c r="D46" s="3" t="s">
        <v>119</v>
      </c>
      <c r="E46" s="3" t="s">
        <v>163</v>
      </c>
      <c r="F46" s="3" t="s">
        <v>251</v>
      </c>
      <c r="G46" s="17">
        <v>0.55473142286026067</v>
      </c>
      <c r="H46" s="17">
        <f>$G46*'Performance Curves'!C$28</f>
        <v>0.61160599818397265</v>
      </c>
      <c r="I46" s="17">
        <f>$G46*'Performance Curves'!D$28</f>
        <v>0.6814751414613367</v>
      </c>
      <c r="J46" s="17">
        <f>$G46*'Performance Curves'!E$28</f>
        <v>0.72040232185964237</v>
      </c>
      <c r="K46" s="17">
        <f>$G46*'Performance Curves'!F$28</f>
        <v>0.76404611631818076</v>
      </c>
      <c r="L46" s="17">
        <f>$G46*'Performance Curves'!G$28</f>
        <v>0.77381416904009082</v>
      </c>
      <c r="M46" s="17">
        <f>$G46*'Performance Curves'!H$28</f>
        <v>0.78383521825913549</v>
      </c>
      <c r="N46" s="3" t="s">
        <v>427</v>
      </c>
      <c r="O46" s="3">
        <v>1</v>
      </c>
    </row>
    <row r="47" spans="1:15" ht="12.75" customHeight="1" x14ac:dyDescent="0.2">
      <c r="A47" s="60"/>
      <c r="B47" s="3" t="s">
        <v>201</v>
      </c>
      <c r="C47" s="3" t="s">
        <v>253</v>
      </c>
      <c r="D47" s="3" t="s">
        <v>119</v>
      </c>
      <c r="E47" s="3" t="s">
        <v>163</v>
      </c>
      <c r="F47" s="3" t="s">
        <v>251</v>
      </c>
      <c r="G47" s="17">
        <v>0.55472557230056574</v>
      </c>
      <c r="H47" s="17">
        <f>$G47*'Performance Curves'!C$28</f>
        <v>0.6115995477878805</v>
      </c>
      <c r="I47" s="17">
        <f>$G47*'Performance Curves'!D$28</f>
        <v>0.68146795417965156</v>
      </c>
      <c r="J47" s="17">
        <f>$G47*'Performance Curves'!E$28</f>
        <v>0.7203947240265024</v>
      </c>
      <c r="K47" s="17">
        <f>$G47*'Performance Curves'!F$28</f>
        <v>0.7640380581890952</v>
      </c>
      <c r="L47" s="17">
        <f>$G47*'Performance Curves'!G$28</f>
        <v>0.77380600789074505</v>
      </c>
      <c r="M47" s="17">
        <f>$G47*'Performance Curves'!H$28</f>
        <v>0.78382695142126324</v>
      </c>
      <c r="N47" s="3" t="s">
        <v>427</v>
      </c>
      <c r="O47" s="3">
        <v>1</v>
      </c>
    </row>
    <row r="48" spans="1:15" ht="12.75" customHeight="1" x14ac:dyDescent="0.2">
      <c r="A48" s="60"/>
      <c r="B48" s="3" t="s">
        <v>202</v>
      </c>
      <c r="C48" s="3" t="s">
        <v>253</v>
      </c>
      <c r="D48" s="3" t="s">
        <v>119</v>
      </c>
      <c r="E48" s="3" t="s">
        <v>163</v>
      </c>
      <c r="F48" s="3" t="s">
        <v>251</v>
      </c>
      <c r="G48" s="18">
        <v>0.55473710694066103</v>
      </c>
      <c r="H48" s="17">
        <f>$G48*'Performance Curves'!C$28</f>
        <v>0.61161226503225941</v>
      </c>
      <c r="I48" s="17">
        <f>$G48*'Performance Curves'!D$28</f>
        <v>0.68148212422693333</v>
      </c>
      <c r="J48" s="17">
        <f>$G48*'Performance Curves'!E$28</f>
        <v>0.72040970349433853</v>
      </c>
      <c r="K48" s="17">
        <f>$G48*'Performance Curves'!F$28</f>
        <v>0.76405394515097402</v>
      </c>
      <c r="L48" s="17">
        <f>$G48*'Performance Curves'!G$28</f>
        <v>0.77382209796167434</v>
      </c>
      <c r="M48" s="17">
        <f>$G48*'Performance Curves'!H$28</f>
        <v>0.78384324986184917</v>
      </c>
      <c r="N48" s="3" t="s">
        <v>427</v>
      </c>
      <c r="O48" s="3">
        <v>1</v>
      </c>
    </row>
    <row r="49" spans="1:15" ht="12.75" customHeight="1" x14ac:dyDescent="0.2">
      <c r="A49" s="60"/>
      <c r="B49" s="3" t="s">
        <v>203</v>
      </c>
      <c r="C49" s="3" t="s">
        <v>253</v>
      </c>
      <c r="D49" s="3" t="s">
        <v>119</v>
      </c>
      <c r="E49" s="3" t="s">
        <v>163</v>
      </c>
      <c r="F49" s="3" t="s">
        <v>251</v>
      </c>
      <c r="G49" s="17">
        <v>0.55473710694066103</v>
      </c>
      <c r="H49" s="17">
        <f>$G49*'Performance Curves'!C$28</f>
        <v>0.61161226503225941</v>
      </c>
      <c r="I49" s="17">
        <f>$G49*'Performance Curves'!D$28</f>
        <v>0.68148212422693333</v>
      </c>
      <c r="J49" s="17">
        <f>$G49*'Performance Curves'!E$28</f>
        <v>0.72040970349433853</v>
      </c>
      <c r="K49" s="17">
        <f>$G49*'Performance Curves'!F$28</f>
        <v>0.76405394515097402</v>
      </c>
      <c r="L49" s="17">
        <f>$G49*'Performance Curves'!G$28</f>
        <v>0.77382209796167434</v>
      </c>
      <c r="M49" s="17">
        <f>$G49*'Performance Curves'!H$28</f>
        <v>0.78384324986184917</v>
      </c>
      <c r="N49" s="3" t="s">
        <v>427</v>
      </c>
      <c r="O49" s="3">
        <v>1</v>
      </c>
    </row>
    <row r="50" spans="1:15" ht="12.75" customHeight="1" x14ac:dyDescent="0.2">
      <c r="A50" s="4" t="s">
        <v>51</v>
      </c>
      <c r="B50" s="3" t="s">
        <v>218</v>
      </c>
      <c r="C50" s="3" t="s">
        <v>261</v>
      </c>
      <c r="D50" s="3" t="s">
        <v>133</v>
      </c>
      <c r="E50" s="3" t="s">
        <v>165</v>
      </c>
      <c r="F50" s="3" t="s">
        <v>251</v>
      </c>
      <c r="G50" s="18">
        <v>4.0607513619625099E-2</v>
      </c>
      <c r="H50" s="18">
        <v>4.0607513619625099E-2</v>
      </c>
      <c r="I50" s="18">
        <v>4.0607513619625099E-2</v>
      </c>
      <c r="J50" s="18">
        <v>4.0607513619625099E-2</v>
      </c>
      <c r="K50" s="18">
        <v>4.0607513619625099E-2</v>
      </c>
      <c r="L50" s="18">
        <v>4.0607513619625099E-2</v>
      </c>
      <c r="M50" s="18">
        <v>4.0607513619625099E-2</v>
      </c>
      <c r="N50" s="3" t="s">
        <v>215</v>
      </c>
      <c r="O50" s="3">
        <v>1</v>
      </c>
    </row>
    <row r="51" spans="1:15" ht="12.75" customHeight="1" x14ac:dyDescent="0.2">
      <c r="A51" s="4" t="s">
        <v>54</v>
      </c>
      <c r="B51" s="3" t="s">
        <v>218</v>
      </c>
      <c r="C51" s="3" t="s">
        <v>261</v>
      </c>
      <c r="D51" s="3" t="s">
        <v>131</v>
      </c>
      <c r="E51" s="3" t="s">
        <v>165</v>
      </c>
      <c r="F51" s="3" t="s">
        <v>251</v>
      </c>
      <c r="G51" s="17">
        <v>4.8947672186117397E-2</v>
      </c>
      <c r="H51" s="17">
        <v>4.8947672186117397E-2</v>
      </c>
      <c r="I51" s="17">
        <v>4.8947672186117397E-2</v>
      </c>
      <c r="J51" s="17">
        <v>4.8947672186117397E-2</v>
      </c>
      <c r="K51" s="17">
        <v>4.8947672186117397E-2</v>
      </c>
      <c r="L51" s="17">
        <v>4.8947672186117397E-2</v>
      </c>
      <c r="M51" s="17">
        <v>4.8947672186117397E-2</v>
      </c>
      <c r="N51" s="3" t="s">
        <v>263</v>
      </c>
      <c r="O51" s="3">
        <v>1</v>
      </c>
    </row>
    <row r="52" spans="1:15" ht="12.75" customHeight="1" x14ac:dyDescent="0.2">
      <c r="A52" s="4" t="s">
        <v>60</v>
      </c>
      <c r="B52" s="3" t="s">
        <v>218</v>
      </c>
      <c r="C52" s="3" t="s">
        <v>261</v>
      </c>
      <c r="D52" s="3" t="s">
        <v>139</v>
      </c>
      <c r="E52" s="3" t="s">
        <v>165</v>
      </c>
      <c r="F52" s="3" t="s">
        <v>251</v>
      </c>
      <c r="G52" s="17">
        <v>4.8947672186117397E-2</v>
      </c>
      <c r="H52" s="17">
        <v>4.8947672186117397E-2</v>
      </c>
      <c r="I52" s="17">
        <v>4.8947672186117397E-2</v>
      </c>
      <c r="J52" s="17">
        <v>4.8947672186117397E-2</v>
      </c>
      <c r="K52" s="17">
        <v>4.8947672186117397E-2</v>
      </c>
      <c r="L52" s="17">
        <v>4.8947672186117397E-2</v>
      </c>
      <c r="M52" s="17">
        <v>4.8947672186117397E-2</v>
      </c>
      <c r="N52" s="3" t="s">
        <v>263</v>
      </c>
      <c r="O52" s="3">
        <v>1</v>
      </c>
    </row>
    <row r="53" spans="1:15" ht="12.75" customHeight="1" x14ac:dyDescent="0.2">
      <c r="A53" s="60" t="s">
        <v>58</v>
      </c>
      <c r="B53" s="3" t="s">
        <v>200</v>
      </c>
      <c r="C53" s="3" t="s">
        <v>196</v>
      </c>
      <c r="D53" s="3" t="s">
        <v>137</v>
      </c>
      <c r="E53" s="3" t="s">
        <v>165</v>
      </c>
      <c r="F53" s="3" t="s">
        <v>251</v>
      </c>
      <c r="G53" s="18">
        <v>8.5420590941139393E-2</v>
      </c>
      <c r="H53" s="17">
        <f>$G53*'Performance Curves'!C$29</f>
        <v>9.0275045897500433E-2</v>
      </c>
      <c r="I53" s="17">
        <f>$G53*'Performance Curves'!D$29</f>
        <v>9.5714504283287205E-2</v>
      </c>
      <c r="J53" s="17">
        <f>$G53*'Performance Curves'!E$29</f>
        <v>9.8954149147262471E-2</v>
      </c>
      <c r="K53" s="17">
        <f>$G53*'Performance Curves'!F$29</f>
        <v>0.10242078108449376</v>
      </c>
      <c r="L53" s="17">
        <f>$G53*'Performance Curves'!G$29</f>
        <v>0.10321814369904549</v>
      </c>
      <c r="M53" s="17">
        <f>$G53*'Performance Curves'!H$29</f>
        <v>0.10402801892434498</v>
      </c>
      <c r="N53" s="3" t="s">
        <v>215</v>
      </c>
      <c r="O53" s="3">
        <v>1</v>
      </c>
    </row>
    <row r="54" spans="1:15" ht="12.75" customHeight="1" x14ac:dyDescent="0.2">
      <c r="A54" s="60"/>
      <c r="B54" s="3" t="s">
        <v>195</v>
      </c>
      <c r="C54" s="3" t="s">
        <v>196</v>
      </c>
      <c r="D54" s="3" t="s">
        <v>137</v>
      </c>
      <c r="E54" s="3" t="s">
        <v>165</v>
      </c>
      <c r="F54" s="3" t="s">
        <v>251</v>
      </c>
      <c r="G54" s="17">
        <v>8.37862338642857E-2</v>
      </c>
      <c r="H54" s="17">
        <f>$G54*'Performance Curves'!C$29</f>
        <v>8.8547808254909807E-2</v>
      </c>
      <c r="I54" s="17">
        <f>$G54*'Performance Curves'!D$29</f>
        <v>9.3883193170715709E-2</v>
      </c>
      <c r="J54" s="17">
        <f>$G54*'Performance Curves'!E$29</f>
        <v>9.7060853723278523E-2</v>
      </c>
      <c r="K54" s="17">
        <f>$G54*'Performance Curves'!F$29</f>
        <v>0.10046115839237647</v>
      </c>
      <c r="L54" s="17">
        <f>$G54*'Performance Curves'!G$29</f>
        <v>0.10124326502218783</v>
      </c>
      <c r="M54" s="17">
        <f>$G54*'Performance Curves'!H$29</f>
        <v>0.10203764485824623</v>
      </c>
      <c r="N54" s="3"/>
      <c r="O54" s="3">
        <v>1</v>
      </c>
    </row>
    <row r="55" spans="1:15" ht="12.75" customHeight="1" x14ac:dyDescent="0.2">
      <c r="A55" s="60"/>
      <c r="B55" s="3" t="s">
        <v>201</v>
      </c>
      <c r="C55" s="3" t="s">
        <v>196</v>
      </c>
      <c r="D55" s="3" t="s">
        <v>137</v>
      </c>
      <c r="E55" s="3" t="s">
        <v>165</v>
      </c>
      <c r="F55" s="3" t="s">
        <v>251</v>
      </c>
      <c r="G55" s="17">
        <v>8.4118677559421901E-2</v>
      </c>
      <c r="H55" s="17">
        <f>$G55*'Performance Curves'!C$29</f>
        <v>8.8899144736033373E-2</v>
      </c>
      <c r="I55" s="17">
        <f>$G55*'Performance Curves'!D$29</f>
        <v>9.4255699180466807E-2</v>
      </c>
      <c r="J55" s="17">
        <f>$G55*'Performance Curves'!E$29</f>
        <v>9.7445967928520241E-2</v>
      </c>
      <c r="K55" s="17">
        <f>$G55*'Performance Curves'!F$29</f>
        <v>0.10085976419160265</v>
      </c>
      <c r="L55" s="17">
        <f>$G55*'Performance Curves'!G$29</f>
        <v>0.10164497403307556</v>
      </c>
      <c r="M55" s="17">
        <f>$G55*'Performance Curves'!H$29</f>
        <v>0.1024425057779364</v>
      </c>
      <c r="N55" s="3"/>
      <c r="O55" s="3">
        <v>1</v>
      </c>
    </row>
    <row r="56" spans="1:15" ht="12.75" customHeight="1" x14ac:dyDescent="0.2">
      <c r="A56" s="60"/>
      <c r="B56" s="3" t="s">
        <v>202</v>
      </c>
      <c r="C56" s="3" t="s">
        <v>196</v>
      </c>
      <c r="D56" s="3" t="s">
        <v>137</v>
      </c>
      <c r="E56" s="3" t="s">
        <v>165</v>
      </c>
      <c r="F56" s="3" t="s">
        <v>251</v>
      </c>
      <c r="G56" s="17">
        <v>8.3663384106942906E-2</v>
      </c>
      <c r="H56" s="17">
        <f>$G56*'Performance Curves'!C$29</f>
        <v>8.8417976941868912E-2</v>
      </c>
      <c r="I56" s="17">
        <f>$G56*'Performance Curves'!D$29</f>
        <v>9.3745538964676675E-2</v>
      </c>
      <c r="J56" s="17">
        <f>$G56*'Performance Curves'!E$29</f>
        <v>9.6918540341026455E-2</v>
      </c>
      <c r="K56" s="17">
        <f>$G56*'Performance Curves'!F$29</f>
        <v>0.10031385938678004</v>
      </c>
      <c r="L56" s="17">
        <f>$G56*'Performance Curves'!G$29</f>
        <v>0.10109481926962287</v>
      </c>
      <c r="M56" s="17">
        <f>$G56*'Performance Curves'!H$29</f>
        <v>0.10188803436338892</v>
      </c>
      <c r="N56" s="3"/>
      <c r="O56" s="3">
        <v>1</v>
      </c>
    </row>
    <row r="57" spans="1:15" ht="12.75" customHeight="1" x14ac:dyDescent="0.2">
      <c r="A57" s="60" t="s">
        <v>56</v>
      </c>
      <c r="B57" s="3" t="s">
        <v>200</v>
      </c>
      <c r="C57" s="3" t="s">
        <v>196</v>
      </c>
      <c r="D57" s="3" t="s">
        <v>119</v>
      </c>
      <c r="E57" s="3" t="s">
        <v>165</v>
      </c>
      <c r="F57" s="3" t="s">
        <v>251</v>
      </c>
      <c r="G57" s="17">
        <v>0.13931521839766881</v>
      </c>
      <c r="H57" s="17">
        <f>$G57*'Performance Curves'!C$29</f>
        <v>0.14723250678207134</v>
      </c>
      <c r="I57" s="17">
        <f>$G57*'Performance Curves'!D$29</f>
        <v>0.15610389627530363</v>
      </c>
      <c r="J57" s="17">
        <f>$G57*'Performance Curves'!E$29</f>
        <v>0.16138753838996189</v>
      </c>
      <c r="K57" s="17">
        <f>$G57*'Performance Curves'!F$29</f>
        <v>0.16704138110070244</v>
      </c>
      <c r="L57" s="17">
        <f>$G57*'Performance Curves'!G$29</f>
        <v>0.1683418257073776</v>
      </c>
      <c r="M57" s="17">
        <f>$G57*'Performance Curves'!H$29</f>
        <v>0.16966267753764888</v>
      </c>
      <c r="N57" s="3" t="s">
        <v>215</v>
      </c>
      <c r="O57" s="3">
        <v>1</v>
      </c>
    </row>
    <row r="58" spans="1:15" ht="12.75" customHeight="1" x14ac:dyDescent="0.2">
      <c r="A58" s="60"/>
      <c r="B58" s="3" t="s">
        <v>195</v>
      </c>
      <c r="C58" s="3" t="s">
        <v>196</v>
      </c>
      <c r="D58" s="3" t="s">
        <v>119</v>
      </c>
      <c r="E58" s="3" t="s">
        <v>165</v>
      </c>
      <c r="F58" s="3" t="s">
        <v>251</v>
      </c>
      <c r="G58" s="17">
        <v>0.13931536228721861</v>
      </c>
      <c r="H58" s="17">
        <f>$G58*'Performance Curves'!C$29</f>
        <v>0.14723265884886894</v>
      </c>
      <c r="I58" s="17">
        <f>$G58*'Performance Curves'!D$29</f>
        <v>0.15610405750477743</v>
      </c>
      <c r="J58" s="17">
        <f>$G58*'Performance Curves'!E$29</f>
        <v>0.16138770507656303</v>
      </c>
      <c r="K58" s="17">
        <f>$G58*'Performance Curves'!F$29</f>
        <v>0.1670415536267868</v>
      </c>
      <c r="L58" s="17">
        <f>$G58*'Performance Curves'!G$29</f>
        <v>0.16834199957660589</v>
      </c>
      <c r="M58" s="17">
        <f>$G58*'Performance Curves'!H$29</f>
        <v>0.16966285277109838</v>
      </c>
      <c r="N58" s="3"/>
      <c r="O58" s="3">
        <v>1</v>
      </c>
    </row>
    <row r="59" spans="1:15" ht="12.75" customHeight="1" x14ac:dyDescent="0.2">
      <c r="A59" s="60"/>
      <c r="B59" s="3" t="s">
        <v>201</v>
      </c>
      <c r="C59" s="3" t="s">
        <v>196</v>
      </c>
      <c r="D59" s="3" t="s">
        <v>119</v>
      </c>
      <c r="E59" s="3" t="s">
        <v>165</v>
      </c>
      <c r="F59" s="3" t="s">
        <v>251</v>
      </c>
      <c r="G59" s="17">
        <v>0.13931534347682015</v>
      </c>
      <c r="H59" s="17">
        <f>$G59*'Performance Curves'!C$29</f>
        <v>0.14723263896947492</v>
      </c>
      <c r="I59" s="17">
        <f>$G59*'Performance Curves'!D$29</f>
        <v>0.15610403642756474</v>
      </c>
      <c r="J59" s="17">
        <f>$G59*'Performance Curves'!E$29</f>
        <v>0.16138768328595079</v>
      </c>
      <c r="K59" s="17">
        <f>$G59*'Performance Curves'!F$29</f>
        <v>0.16704153107279038</v>
      </c>
      <c r="L59" s="17">
        <f>$G59*'Performance Curves'!G$29</f>
        <v>0.1683419768470229</v>
      </c>
      <c r="M59" s="17">
        <f>$G59*'Performance Curves'!H$29</f>
        <v>0.16966282986317344</v>
      </c>
      <c r="N59" s="3"/>
      <c r="O59" s="3">
        <v>1</v>
      </c>
    </row>
    <row r="60" spans="1:15" ht="12.75" customHeight="1" x14ac:dyDescent="0.2">
      <c r="A60" s="60"/>
      <c r="B60" s="3" t="s">
        <v>202</v>
      </c>
      <c r="C60" s="3" t="s">
        <v>196</v>
      </c>
      <c r="D60" s="3" t="s">
        <v>119</v>
      </c>
      <c r="E60" s="3" t="s">
        <v>165</v>
      </c>
      <c r="F60" s="3" t="s">
        <v>251</v>
      </c>
      <c r="G60" s="17">
        <v>0.1393492033174808</v>
      </c>
      <c r="H60" s="17">
        <f>$G60*'Performance Curves'!C$29</f>
        <v>0.14726842306597956</v>
      </c>
      <c r="I60" s="17">
        <f>$G60*'Performance Curves'!D$29</f>
        <v>0.15614197666923527</v>
      </c>
      <c r="J60" s="17">
        <f>$G60*'Performance Curves'!E$29</f>
        <v>0.16142690768941043</v>
      </c>
      <c r="K60" s="17">
        <f>$G60*'Performance Curves'!F$29</f>
        <v>0.16708212961337235</v>
      </c>
      <c r="L60" s="17">
        <f>$G60*'Performance Curves'!G$29</f>
        <v>0.16838289145391605</v>
      </c>
      <c r="M60" s="17">
        <f>$G60*'Performance Curves'!H$29</f>
        <v>0.16970406549624753</v>
      </c>
      <c r="N60" s="3"/>
      <c r="O60" s="3">
        <v>1</v>
      </c>
    </row>
    <row r="61" spans="1:15" ht="12.75" customHeight="1" x14ac:dyDescent="0.2">
      <c r="A61" s="60" t="s">
        <v>65</v>
      </c>
      <c r="B61" s="3" t="s">
        <v>218</v>
      </c>
      <c r="C61" s="3" t="s">
        <v>224</v>
      </c>
      <c r="D61" s="3" t="s">
        <v>143</v>
      </c>
      <c r="E61" s="3" t="s">
        <v>167</v>
      </c>
      <c r="F61" s="3" t="s">
        <v>264</v>
      </c>
      <c r="G61" s="17">
        <v>1.5417000000000001</v>
      </c>
      <c r="H61" s="17">
        <v>1.6229</v>
      </c>
      <c r="I61" s="17">
        <v>1.7082999999999999</v>
      </c>
      <c r="J61" s="17">
        <v>1.7982</v>
      </c>
      <c r="K61" s="17">
        <v>1.8928</v>
      </c>
      <c r="L61" s="17">
        <v>1.9923999999999999</v>
      </c>
      <c r="M61" s="17">
        <v>2.0973000000000002</v>
      </c>
      <c r="N61" s="3"/>
      <c r="O61" s="3"/>
    </row>
    <row r="62" spans="1:15" ht="12.75" customHeight="1" x14ac:dyDescent="0.2">
      <c r="A62" s="60"/>
      <c r="B62" s="3" t="s">
        <v>218</v>
      </c>
      <c r="C62" s="3" t="s">
        <v>224</v>
      </c>
      <c r="D62" s="3" t="s">
        <v>143</v>
      </c>
      <c r="E62" s="3" t="s">
        <v>167</v>
      </c>
      <c r="F62" s="3" t="s">
        <v>265</v>
      </c>
      <c r="G62" s="17">
        <f>G61*'Conversion Factors'!$G$33</f>
        <v>2.4811194780000001</v>
      </c>
      <c r="H62" s="17">
        <f>H61*'Conversion Factors'!$G$33</f>
        <v>2.6117978860000002</v>
      </c>
      <c r="I62" s="17">
        <f>I61*'Conversion Factors'!$G$33</f>
        <v>2.7492355219999998</v>
      </c>
      <c r="J62" s="17">
        <f>J61*'Conversion Factors'!$G$33</f>
        <v>2.8939151879999998</v>
      </c>
      <c r="K62" s="17">
        <f>K61*'Conversion Factors'!$G$33</f>
        <v>3.0461587520000002</v>
      </c>
      <c r="L62" s="17">
        <f>L61*'Conversion Factors'!$G$33</f>
        <v>3.2064490160000001</v>
      </c>
      <c r="M62" s="17">
        <f>M61*'Conversion Factors'!$G$33</f>
        <v>3.3752687820000005</v>
      </c>
      <c r="N62" s="3"/>
      <c r="O62" s="3">
        <v>1</v>
      </c>
    </row>
    <row r="63" spans="1:15" ht="12.75" customHeight="1" x14ac:dyDescent="0.2">
      <c r="A63" s="60" t="s">
        <v>62</v>
      </c>
      <c r="B63" s="3" t="s">
        <v>218</v>
      </c>
      <c r="C63" s="3" t="s">
        <v>224</v>
      </c>
      <c r="D63" s="3" t="s">
        <v>141</v>
      </c>
      <c r="E63" s="3" t="s">
        <v>167</v>
      </c>
      <c r="F63" s="3" t="s">
        <v>264</v>
      </c>
      <c r="G63" s="17">
        <v>1.5448999999999999</v>
      </c>
      <c r="H63" s="17">
        <v>1.6262000000000001</v>
      </c>
      <c r="I63" s="17">
        <v>1.7118</v>
      </c>
      <c r="J63" s="17">
        <v>1.8019000000000001</v>
      </c>
      <c r="K63" s="17">
        <v>1.8967000000000001</v>
      </c>
      <c r="L63" s="17">
        <v>1.9965999999999999</v>
      </c>
      <c r="M63" s="17">
        <v>2.1017000000000001</v>
      </c>
      <c r="N63" s="3"/>
      <c r="O63" s="3"/>
    </row>
    <row r="64" spans="1:15" ht="12.75" customHeight="1" x14ac:dyDescent="0.2">
      <c r="A64" s="60"/>
      <c r="B64" s="3" t="s">
        <v>218</v>
      </c>
      <c r="C64" s="3" t="s">
        <v>224</v>
      </c>
      <c r="D64" s="3" t="s">
        <v>141</v>
      </c>
      <c r="E64" s="3" t="s">
        <v>167</v>
      </c>
      <c r="F64" s="3" t="s">
        <v>265</v>
      </c>
      <c r="G64" s="17">
        <f>G63*'Conversion Factors'!$G$33</f>
        <v>2.4862693659999997</v>
      </c>
      <c r="H64" s="17">
        <f>H63*'Conversion Factors'!$G$33</f>
        <v>2.617108708</v>
      </c>
      <c r="I64" s="17">
        <f>I63*'Conversion Factors'!$G$33</f>
        <v>2.7548682119999999</v>
      </c>
      <c r="J64" s="17">
        <f>J63*'Conversion Factors'!$G$33</f>
        <v>2.8998697460000002</v>
      </c>
      <c r="K64" s="17">
        <f>K63*'Conversion Factors'!$G$33</f>
        <v>3.0524351780000001</v>
      </c>
      <c r="L64" s="17">
        <f>L63*'Conversion Factors'!$G$33</f>
        <v>3.213208244</v>
      </c>
      <c r="M64" s="17">
        <f>M63*'Conversion Factors'!$G$33</f>
        <v>3.3823498780000003</v>
      </c>
      <c r="N64" s="3"/>
      <c r="O64" s="3">
        <v>1</v>
      </c>
    </row>
    <row r="65" spans="1:15" ht="12.75" customHeight="1" x14ac:dyDescent="0.2">
      <c r="A65" s="60" t="s">
        <v>67</v>
      </c>
      <c r="B65" s="3" t="s">
        <v>218</v>
      </c>
      <c r="C65" s="3" t="s">
        <v>224</v>
      </c>
      <c r="D65" s="3" t="s">
        <v>129</v>
      </c>
      <c r="E65" s="3" t="s">
        <v>167</v>
      </c>
      <c r="F65" s="3" t="s">
        <v>264</v>
      </c>
      <c r="G65" s="17" t="s">
        <v>223</v>
      </c>
      <c r="H65" s="17" t="s">
        <v>223</v>
      </c>
      <c r="I65" s="17">
        <v>1.7650999999999999</v>
      </c>
      <c r="J65" s="17">
        <v>1.7650999999999999</v>
      </c>
      <c r="K65" s="17">
        <v>1.7650999999999999</v>
      </c>
      <c r="L65" s="17">
        <v>1.7650999999999999</v>
      </c>
      <c r="M65" s="17">
        <v>1.7650999999999999</v>
      </c>
      <c r="N65" s="10"/>
      <c r="O65" s="3"/>
    </row>
    <row r="66" spans="1:15" ht="12.75" customHeight="1" x14ac:dyDescent="0.2">
      <c r="A66" s="60"/>
      <c r="B66" s="3" t="s">
        <v>218</v>
      </c>
      <c r="C66" s="3" t="s">
        <v>224</v>
      </c>
      <c r="D66" s="3" t="s">
        <v>129</v>
      </c>
      <c r="E66" s="3" t="s">
        <v>167</v>
      </c>
      <c r="F66" s="3" t="s">
        <v>265</v>
      </c>
      <c r="G66" s="17" t="s">
        <v>223</v>
      </c>
      <c r="H66" s="17" t="s">
        <v>223</v>
      </c>
      <c r="I66" s="17">
        <f>I65*'Conversion Factors'!$G$33</f>
        <v>2.8406460339999997</v>
      </c>
      <c r="J66" s="17">
        <f>J65*'Conversion Factors'!$G$33</f>
        <v>2.8406460339999997</v>
      </c>
      <c r="K66" s="17">
        <f>K65*'Conversion Factors'!$G$33</f>
        <v>2.8406460339999997</v>
      </c>
      <c r="L66" s="17">
        <f>L65*'Conversion Factors'!$G$33</f>
        <v>2.8406460339999997</v>
      </c>
      <c r="M66" s="17">
        <f>M65*'Conversion Factors'!$G$33</f>
        <v>2.8406460339999997</v>
      </c>
      <c r="N66" s="3"/>
      <c r="O66" s="3">
        <v>1</v>
      </c>
    </row>
    <row r="67" spans="1:15" ht="12.75" customHeight="1" x14ac:dyDescent="0.2">
      <c r="A67" s="60" t="s">
        <v>69</v>
      </c>
      <c r="B67" s="3" t="s">
        <v>218</v>
      </c>
      <c r="C67" s="3" t="s">
        <v>266</v>
      </c>
      <c r="D67" s="3" t="s">
        <v>147</v>
      </c>
      <c r="E67" s="3" t="s">
        <v>169</v>
      </c>
      <c r="F67" s="3" t="s">
        <v>267</v>
      </c>
      <c r="G67" s="17">
        <v>0.47299999999999998</v>
      </c>
      <c r="H67" s="17">
        <f t="shared" ref="H67:M67" si="1">G67</f>
        <v>0.47299999999999998</v>
      </c>
      <c r="I67" s="17">
        <f t="shared" si="1"/>
        <v>0.47299999999999998</v>
      </c>
      <c r="J67" s="17">
        <f t="shared" si="1"/>
        <v>0.47299999999999998</v>
      </c>
      <c r="K67" s="17">
        <f t="shared" si="1"/>
        <v>0.47299999999999998</v>
      </c>
      <c r="L67" s="17">
        <f t="shared" si="1"/>
        <v>0.47299999999999998</v>
      </c>
      <c r="M67" s="17">
        <f t="shared" si="1"/>
        <v>0.47299999999999998</v>
      </c>
      <c r="N67" s="3"/>
      <c r="O67" s="3"/>
    </row>
    <row r="68" spans="1:15" ht="12.75" customHeight="1" x14ac:dyDescent="0.2">
      <c r="A68" s="60"/>
      <c r="B68" s="3" t="s">
        <v>218</v>
      </c>
      <c r="C68" s="3" t="s">
        <v>266</v>
      </c>
      <c r="D68" s="3" t="s">
        <v>147</v>
      </c>
      <c r="E68" s="3" t="s">
        <v>169</v>
      </c>
      <c r="F68" s="3" t="s">
        <v>268</v>
      </c>
      <c r="G68" s="17">
        <f>G67*'Conversion Factors'!$G$33</f>
        <v>0.76121781999999993</v>
      </c>
      <c r="H68" s="17">
        <f>H67*'Conversion Factors'!$G$33</f>
        <v>0.76121781999999993</v>
      </c>
      <c r="I68" s="17">
        <f>I67*'Conversion Factors'!$G$33</f>
        <v>0.76121781999999993</v>
      </c>
      <c r="J68" s="17">
        <f>J67*'Conversion Factors'!$G$33</f>
        <v>0.76121781999999993</v>
      </c>
      <c r="K68" s="17">
        <f>K67*'Conversion Factors'!$G$33</f>
        <v>0.76121781999999993</v>
      </c>
      <c r="L68" s="17">
        <f>L67*'Conversion Factors'!$G$33</f>
        <v>0.76121781999999993</v>
      </c>
      <c r="M68" s="17">
        <f>M67*'Conversion Factors'!$G$33</f>
        <v>0.76121781999999993</v>
      </c>
      <c r="N68" s="3"/>
      <c r="O68" s="3">
        <v>1</v>
      </c>
    </row>
    <row r="69" spans="1:15" ht="12.75" customHeight="1" x14ac:dyDescent="0.2">
      <c r="A69" s="60" t="s">
        <v>72</v>
      </c>
      <c r="B69" s="3" t="s">
        <v>269</v>
      </c>
      <c r="C69" s="3" t="s">
        <v>270</v>
      </c>
      <c r="D69" s="3" t="s">
        <v>131</v>
      </c>
      <c r="E69" s="3" t="s">
        <v>171</v>
      </c>
      <c r="F69" s="3" t="s">
        <v>264</v>
      </c>
      <c r="G69" s="17">
        <v>3.1949999999999998</v>
      </c>
      <c r="H69" s="17">
        <v>3.1852999999999998</v>
      </c>
      <c r="I69" s="17">
        <v>3.1757</v>
      </c>
      <c r="J69" s="17">
        <v>3.1659999999999999</v>
      </c>
      <c r="K69" s="17">
        <v>3.157</v>
      </c>
      <c r="L69" s="17">
        <v>3.157</v>
      </c>
      <c r="M69" s="17">
        <v>3.157</v>
      </c>
      <c r="N69" s="19"/>
      <c r="O69" s="3"/>
    </row>
    <row r="70" spans="1:15" ht="12.75" customHeight="1" x14ac:dyDescent="0.2">
      <c r="A70" s="60"/>
      <c r="B70" s="3" t="s">
        <v>269</v>
      </c>
      <c r="C70" s="3" t="s">
        <v>270</v>
      </c>
      <c r="D70" s="3" t="s">
        <v>131</v>
      </c>
      <c r="E70" s="3" t="s">
        <v>171</v>
      </c>
      <c r="F70" s="3" t="s">
        <v>265</v>
      </c>
      <c r="G70" s="17">
        <f>G69*'Conversion Factors'!$G$33</f>
        <v>5.1418412999999994</v>
      </c>
      <c r="H70" s="17">
        <f>H69*'Conversion Factors'!$G$33</f>
        <v>5.126230702</v>
      </c>
      <c r="I70" s="17">
        <f>I69*'Conversion Factors'!$G$33</f>
        <v>5.1107810379999998</v>
      </c>
      <c r="J70" s="17">
        <f>J69*'Conversion Factors'!$G$33</f>
        <v>5.0951704399999995</v>
      </c>
      <c r="K70" s="17">
        <f>K69*'Conversion Factors'!$G$33</f>
        <v>5.0806863800000004</v>
      </c>
      <c r="L70" s="17">
        <f>L69*'Conversion Factors'!$G$33</f>
        <v>5.0806863800000004</v>
      </c>
      <c r="M70" s="17">
        <f>M69*'Conversion Factors'!$G$33</f>
        <v>5.0806863800000004</v>
      </c>
      <c r="N70" s="3"/>
      <c r="O70" s="3">
        <v>1</v>
      </c>
    </row>
    <row r="71" spans="1:15" ht="12.75" customHeight="1" x14ac:dyDescent="0.2">
      <c r="A71" s="60" t="s">
        <v>75</v>
      </c>
      <c r="B71" s="3" t="s">
        <v>269</v>
      </c>
      <c r="C71" s="3" t="s">
        <v>270</v>
      </c>
      <c r="D71" s="3" t="s">
        <v>151</v>
      </c>
      <c r="E71" s="3" t="s">
        <v>171</v>
      </c>
      <c r="F71" s="3" t="s">
        <v>264</v>
      </c>
      <c r="G71" s="17">
        <v>3.1949999999999998</v>
      </c>
      <c r="H71" s="17">
        <v>3.1852999999999998</v>
      </c>
      <c r="I71" s="17">
        <v>3.1757</v>
      </c>
      <c r="J71" s="17">
        <v>3.1659999999999999</v>
      </c>
      <c r="K71" s="17">
        <v>3.157</v>
      </c>
      <c r="L71" s="17">
        <v>3.157</v>
      </c>
      <c r="M71" s="17">
        <v>3.157</v>
      </c>
      <c r="N71" s="19"/>
      <c r="O71" s="3"/>
    </row>
    <row r="72" spans="1:15" ht="12.75" customHeight="1" x14ac:dyDescent="0.2">
      <c r="A72" s="60"/>
      <c r="B72" s="3" t="s">
        <v>269</v>
      </c>
      <c r="C72" s="3" t="s">
        <v>270</v>
      </c>
      <c r="D72" s="3" t="s">
        <v>151</v>
      </c>
      <c r="E72" s="3" t="s">
        <v>171</v>
      </c>
      <c r="F72" s="3" t="s">
        <v>265</v>
      </c>
      <c r="G72" s="17">
        <f>G71*'Conversion Factors'!$G$33</f>
        <v>5.1418412999999994</v>
      </c>
      <c r="H72" s="17">
        <f>H71*'Conversion Factors'!$G$33</f>
        <v>5.126230702</v>
      </c>
      <c r="I72" s="17">
        <f>I71*'Conversion Factors'!$G$33</f>
        <v>5.1107810379999998</v>
      </c>
      <c r="J72" s="17">
        <f>J71*'Conversion Factors'!$G$33</f>
        <v>5.0951704399999995</v>
      </c>
      <c r="K72" s="17">
        <f>K71*'Conversion Factors'!$G$33</f>
        <v>5.0806863800000004</v>
      </c>
      <c r="L72" s="17">
        <f>L71*'Conversion Factors'!$G$33</f>
        <v>5.0806863800000004</v>
      </c>
      <c r="M72" s="17">
        <f>M71*'Conversion Factors'!$G$33</f>
        <v>5.0806863800000004</v>
      </c>
      <c r="N72" s="3"/>
      <c r="O72" s="3">
        <v>1</v>
      </c>
    </row>
    <row r="73" spans="1:15" ht="12.75" customHeight="1" x14ac:dyDescent="0.2">
      <c r="A73" s="60" t="s">
        <v>77</v>
      </c>
      <c r="B73" s="3" t="s">
        <v>269</v>
      </c>
      <c r="C73" s="3" t="s">
        <v>270</v>
      </c>
      <c r="D73" s="3" t="s">
        <v>145</v>
      </c>
      <c r="E73" s="3" t="s">
        <v>171</v>
      </c>
      <c r="F73" s="3" t="s">
        <v>264</v>
      </c>
      <c r="G73" s="17" t="s">
        <v>223</v>
      </c>
      <c r="H73" s="17">
        <v>2.94</v>
      </c>
      <c r="I73" s="17">
        <v>2.94</v>
      </c>
      <c r="J73" s="17">
        <v>2.94</v>
      </c>
      <c r="K73" s="17">
        <v>2.94</v>
      </c>
      <c r="L73" s="17">
        <v>2.94</v>
      </c>
      <c r="M73" s="17">
        <v>2.94</v>
      </c>
      <c r="N73" s="19"/>
      <c r="O73" s="3"/>
    </row>
    <row r="74" spans="1:15" ht="12.75" customHeight="1" x14ac:dyDescent="0.2">
      <c r="A74" s="60"/>
      <c r="B74" s="3" t="s">
        <v>269</v>
      </c>
      <c r="C74" s="3" t="s">
        <v>270</v>
      </c>
      <c r="D74" s="3" t="s">
        <v>145</v>
      </c>
      <c r="E74" s="3" t="s">
        <v>171</v>
      </c>
      <c r="F74" s="3" t="s">
        <v>265</v>
      </c>
      <c r="G74" s="17" t="s">
        <v>223</v>
      </c>
      <c r="H74" s="17">
        <f>H73*'Conversion Factors'!$G$33</f>
        <v>4.7314596</v>
      </c>
      <c r="I74" s="17">
        <f>I73*'Conversion Factors'!$G$33</f>
        <v>4.7314596</v>
      </c>
      <c r="J74" s="17">
        <f>J73*'Conversion Factors'!$G$33</f>
        <v>4.7314596</v>
      </c>
      <c r="K74" s="17">
        <f>K73*'Conversion Factors'!$G$33</f>
        <v>4.7314596</v>
      </c>
      <c r="L74" s="17">
        <f>L73*'Conversion Factors'!$G$33</f>
        <v>4.7314596</v>
      </c>
      <c r="M74" s="17">
        <f>M73*'Conversion Factors'!$G$33</f>
        <v>4.7314596</v>
      </c>
      <c r="N74" s="3"/>
      <c r="O74" s="3">
        <v>1</v>
      </c>
    </row>
    <row r="75" spans="1:15" ht="12.75" customHeight="1" x14ac:dyDescent="0.2">
      <c r="A75" s="60" t="s">
        <v>82</v>
      </c>
      <c r="B75" s="3" t="s">
        <v>218</v>
      </c>
      <c r="C75" s="3" t="s">
        <v>215</v>
      </c>
      <c r="D75" s="3" t="s">
        <v>121</v>
      </c>
      <c r="E75" s="3" t="s">
        <v>123</v>
      </c>
      <c r="F75" s="3" t="s">
        <v>271</v>
      </c>
      <c r="G75" s="3">
        <v>1</v>
      </c>
      <c r="H75" s="3">
        <v>1</v>
      </c>
      <c r="I75" s="3">
        <v>1</v>
      </c>
      <c r="J75" s="3">
        <v>1</v>
      </c>
      <c r="K75" s="3">
        <v>1</v>
      </c>
      <c r="L75" s="3">
        <v>1</v>
      </c>
      <c r="M75" s="3">
        <v>1</v>
      </c>
      <c r="N75" s="3" t="s">
        <v>215</v>
      </c>
      <c r="O75" s="3">
        <v>1</v>
      </c>
    </row>
    <row r="76" spans="1:15" ht="12.75" customHeight="1" x14ac:dyDescent="0.2">
      <c r="A76" s="60"/>
      <c r="B76" s="3" t="s">
        <v>218</v>
      </c>
      <c r="C76" s="3"/>
      <c r="D76" s="3" t="s">
        <v>272</v>
      </c>
      <c r="E76" s="3" t="s">
        <v>123</v>
      </c>
      <c r="F76" s="3" t="s">
        <v>271</v>
      </c>
      <c r="G76" s="20">
        <v>1E-3</v>
      </c>
      <c r="H76" s="20">
        <v>1E-3</v>
      </c>
      <c r="I76" s="20">
        <v>1E-3</v>
      </c>
      <c r="J76" s="20">
        <v>1E-3</v>
      </c>
      <c r="K76" s="20">
        <v>1E-3</v>
      </c>
      <c r="L76" s="20">
        <v>1E-3</v>
      </c>
      <c r="M76" s="20">
        <v>1E-3</v>
      </c>
      <c r="N76" s="3" t="s">
        <v>273</v>
      </c>
      <c r="O76" s="3">
        <v>1</v>
      </c>
    </row>
    <row r="77" spans="1:15" ht="12.75" customHeight="1" x14ac:dyDescent="0.2">
      <c r="A77" s="60" t="s">
        <v>84</v>
      </c>
      <c r="B77" s="3" t="s">
        <v>218</v>
      </c>
      <c r="C77" s="3"/>
      <c r="D77" s="3" t="s">
        <v>123</v>
      </c>
      <c r="E77" s="3" t="s">
        <v>129</v>
      </c>
      <c r="F77" s="3" t="s">
        <v>271</v>
      </c>
      <c r="G77" s="3">
        <v>1</v>
      </c>
      <c r="H77" s="3">
        <v>1</v>
      </c>
      <c r="I77" s="3">
        <v>1</v>
      </c>
      <c r="J77" s="3">
        <v>1</v>
      </c>
      <c r="K77" s="3">
        <v>1</v>
      </c>
      <c r="L77" s="3">
        <v>1</v>
      </c>
      <c r="M77" s="3">
        <v>1</v>
      </c>
      <c r="N77" s="3" t="s">
        <v>215</v>
      </c>
      <c r="O77" s="3">
        <v>1</v>
      </c>
    </row>
    <row r="78" spans="1:15" ht="12.75" customHeight="1" x14ac:dyDescent="0.2">
      <c r="A78" s="60"/>
      <c r="B78" s="3" t="s">
        <v>218</v>
      </c>
      <c r="C78" s="3"/>
      <c r="D78" s="3" t="s">
        <v>272</v>
      </c>
      <c r="E78" s="3" t="s">
        <v>129</v>
      </c>
      <c r="F78" s="3" t="s">
        <v>271</v>
      </c>
      <c r="G78" s="20">
        <v>1E-3</v>
      </c>
      <c r="H78" s="20">
        <v>1E-3</v>
      </c>
      <c r="I78" s="20">
        <v>1E-3</v>
      </c>
      <c r="J78" s="20">
        <v>1E-3</v>
      </c>
      <c r="K78" s="20">
        <v>1E-3</v>
      </c>
      <c r="L78" s="20">
        <v>1E-3</v>
      </c>
      <c r="M78" s="20">
        <v>1E-3</v>
      </c>
      <c r="N78" s="3" t="s">
        <v>273</v>
      </c>
      <c r="O78" s="3">
        <v>1</v>
      </c>
    </row>
    <row r="79" spans="1:15" ht="12.75" customHeight="1" x14ac:dyDescent="0.2">
      <c r="A79" s="4" t="s">
        <v>104</v>
      </c>
      <c r="B79" s="3" t="s">
        <v>218</v>
      </c>
      <c r="C79" s="3"/>
      <c r="D79" s="3" t="s">
        <v>123</v>
      </c>
      <c r="E79" s="3" t="s">
        <v>125</v>
      </c>
      <c r="F79" s="3" t="s">
        <v>271</v>
      </c>
      <c r="G79" s="3">
        <v>1</v>
      </c>
      <c r="H79" s="3">
        <v>1</v>
      </c>
      <c r="I79" s="3">
        <v>1</v>
      </c>
      <c r="J79" s="3">
        <v>1</v>
      </c>
      <c r="K79" s="3">
        <v>1</v>
      </c>
      <c r="L79" s="3">
        <v>1</v>
      </c>
      <c r="M79" s="3">
        <v>1</v>
      </c>
      <c r="N79" s="3" t="s">
        <v>215</v>
      </c>
      <c r="O79" s="3">
        <v>1</v>
      </c>
    </row>
    <row r="80" spans="1:15" ht="12.75" customHeight="1" x14ac:dyDescent="0.2">
      <c r="A80" s="4" t="s">
        <v>106</v>
      </c>
      <c r="B80" s="3" t="s">
        <v>218</v>
      </c>
      <c r="C80" s="3"/>
      <c r="D80" s="3" t="s">
        <v>123</v>
      </c>
      <c r="E80" s="3" t="s">
        <v>127</v>
      </c>
      <c r="F80" s="3" t="s">
        <v>271</v>
      </c>
      <c r="G80" s="3">
        <v>1</v>
      </c>
      <c r="H80" s="3">
        <v>1</v>
      </c>
      <c r="I80" s="3">
        <v>1</v>
      </c>
      <c r="J80" s="3">
        <v>1</v>
      </c>
      <c r="K80" s="3">
        <v>1</v>
      </c>
      <c r="L80" s="3">
        <v>1</v>
      </c>
      <c r="M80" s="3">
        <v>1</v>
      </c>
      <c r="N80" s="3" t="s">
        <v>215</v>
      </c>
      <c r="O80" s="3">
        <v>1</v>
      </c>
    </row>
    <row r="81" spans="1:15" ht="12.75" customHeight="1" x14ac:dyDescent="0.2">
      <c r="A81" s="4" t="s">
        <v>100</v>
      </c>
      <c r="B81" s="3" t="s">
        <v>235</v>
      </c>
      <c r="C81" s="3" t="s">
        <v>274</v>
      </c>
      <c r="D81" s="3" t="s">
        <v>115</v>
      </c>
      <c r="E81" s="3" t="s">
        <v>117</v>
      </c>
      <c r="F81" s="3" t="s">
        <v>271</v>
      </c>
      <c r="G81" s="3">
        <v>0.9</v>
      </c>
      <c r="H81" s="3">
        <v>0.9</v>
      </c>
      <c r="I81" s="3">
        <v>0.9</v>
      </c>
      <c r="J81" s="3">
        <v>0.9</v>
      </c>
      <c r="K81" s="3">
        <v>0.9</v>
      </c>
      <c r="L81" s="3">
        <v>0.9</v>
      </c>
      <c r="M81" s="3">
        <v>0.9</v>
      </c>
      <c r="N81" s="3"/>
      <c r="O81" s="3">
        <v>1</v>
      </c>
    </row>
    <row r="82" spans="1:15" ht="12.75" customHeight="1" x14ac:dyDescent="0.2">
      <c r="A82" s="4" t="s">
        <v>102</v>
      </c>
      <c r="B82" s="3" t="s">
        <v>235</v>
      </c>
      <c r="C82" s="3" t="s">
        <v>274</v>
      </c>
      <c r="D82" s="3" t="s">
        <v>115</v>
      </c>
      <c r="E82" s="3" t="s">
        <v>119</v>
      </c>
      <c r="F82" s="3" t="s">
        <v>271</v>
      </c>
      <c r="G82" s="3">
        <v>0.9</v>
      </c>
      <c r="H82" s="3">
        <v>0.9</v>
      </c>
      <c r="I82" s="3">
        <v>0.9</v>
      </c>
      <c r="J82" s="3">
        <v>0.9</v>
      </c>
      <c r="K82" s="3">
        <v>0.9</v>
      </c>
      <c r="L82" s="3">
        <v>0.9</v>
      </c>
      <c r="M82" s="3">
        <v>0.9</v>
      </c>
      <c r="N82" s="3"/>
      <c r="O82" s="3">
        <v>1</v>
      </c>
    </row>
    <row r="83" spans="1:15" ht="14.65" customHeight="1" x14ac:dyDescent="0.2">
      <c r="A83" s="4" t="s">
        <v>86</v>
      </c>
      <c r="B83" s="3" t="s">
        <v>235</v>
      </c>
      <c r="C83" s="3" t="s">
        <v>215</v>
      </c>
      <c r="D83" s="3" t="s">
        <v>113</v>
      </c>
      <c r="E83" s="3" t="s">
        <v>131</v>
      </c>
      <c r="F83" s="3" t="s">
        <v>271</v>
      </c>
      <c r="G83" s="3">
        <v>1</v>
      </c>
      <c r="H83" s="3">
        <v>1</v>
      </c>
      <c r="I83" s="3">
        <v>1</v>
      </c>
      <c r="J83" s="3">
        <v>1</v>
      </c>
      <c r="K83" s="3">
        <v>1</v>
      </c>
      <c r="L83" s="3">
        <v>1</v>
      </c>
      <c r="M83" s="3">
        <v>1</v>
      </c>
      <c r="N83" s="3" t="s">
        <v>215</v>
      </c>
      <c r="O83" s="3">
        <v>1</v>
      </c>
    </row>
    <row r="84" spans="1:15" ht="14.65" customHeight="1" x14ac:dyDescent="0.2">
      <c r="A84" s="4" t="s">
        <v>88</v>
      </c>
      <c r="B84" s="3" t="s">
        <v>235</v>
      </c>
      <c r="C84" s="3"/>
      <c r="D84" s="3" t="s">
        <v>113</v>
      </c>
      <c r="E84" s="3" t="s">
        <v>133</v>
      </c>
      <c r="F84" s="3" t="s">
        <v>271</v>
      </c>
      <c r="G84" s="3">
        <v>1</v>
      </c>
      <c r="H84" s="3">
        <v>1</v>
      </c>
      <c r="I84" s="3">
        <v>1</v>
      </c>
      <c r="J84" s="3">
        <v>1</v>
      </c>
      <c r="K84" s="3">
        <v>1</v>
      </c>
      <c r="L84" s="3">
        <v>1</v>
      </c>
      <c r="M84" s="3">
        <v>1</v>
      </c>
      <c r="N84" s="3"/>
      <c r="O84" s="3">
        <v>1</v>
      </c>
    </row>
    <row r="85" spans="1:15" ht="14.65" customHeight="1" x14ac:dyDescent="0.2">
      <c r="A85" s="4" t="s">
        <v>90</v>
      </c>
      <c r="B85" s="3" t="s">
        <v>218</v>
      </c>
      <c r="C85" s="3"/>
      <c r="D85" s="3" t="s">
        <v>113</v>
      </c>
      <c r="E85" s="3" t="s">
        <v>139</v>
      </c>
      <c r="F85" s="3" t="s">
        <v>271</v>
      </c>
      <c r="G85" s="3">
        <v>1</v>
      </c>
      <c r="H85" s="3">
        <v>1</v>
      </c>
      <c r="I85" s="3">
        <v>1</v>
      </c>
      <c r="J85" s="3">
        <v>1</v>
      </c>
      <c r="K85" s="3">
        <v>1</v>
      </c>
      <c r="L85" s="3">
        <v>1</v>
      </c>
      <c r="M85" s="3">
        <v>1</v>
      </c>
      <c r="N85" s="3"/>
      <c r="O85" s="3">
        <v>1</v>
      </c>
    </row>
    <row r="86" spans="1:15" ht="14.65" customHeight="1" x14ac:dyDescent="0.2">
      <c r="A86" s="4" t="s">
        <v>92</v>
      </c>
      <c r="B86" s="3" t="s">
        <v>228</v>
      </c>
      <c r="C86" s="3"/>
      <c r="D86" s="3" t="s">
        <v>113</v>
      </c>
      <c r="E86" s="3" t="s">
        <v>145</v>
      </c>
      <c r="F86" s="3" t="s">
        <v>271</v>
      </c>
      <c r="G86" s="3">
        <v>1</v>
      </c>
      <c r="H86" s="3">
        <v>1</v>
      </c>
      <c r="I86" s="3">
        <v>1</v>
      </c>
      <c r="J86" s="3">
        <v>1</v>
      </c>
      <c r="K86" s="3">
        <v>1</v>
      </c>
      <c r="L86" s="3">
        <v>1</v>
      </c>
      <c r="M86" s="3">
        <v>1</v>
      </c>
      <c r="N86" s="3"/>
      <c r="O86" s="3">
        <v>1</v>
      </c>
    </row>
    <row r="87" spans="1:15" ht="14.65" customHeight="1" x14ac:dyDescent="0.2">
      <c r="A87" s="4" t="s">
        <v>94</v>
      </c>
      <c r="B87" s="3" t="s">
        <v>218</v>
      </c>
      <c r="C87" s="3"/>
      <c r="D87" s="3" t="s">
        <v>113</v>
      </c>
      <c r="E87" s="3" t="s">
        <v>143</v>
      </c>
      <c r="F87" s="3" t="s">
        <v>271</v>
      </c>
      <c r="G87" s="3">
        <v>1</v>
      </c>
      <c r="H87" s="3">
        <v>1</v>
      </c>
      <c r="I87" s="3">
        <v>1</v>
      </c>
      <c r="J87" s="3">
        <v>1</v>
      </c>
      <c r="K87" s="3">
        <v>1</v>
      </c>
      <c r="L87" s="3">
        <v>1</v>
      </c>
      <c r="M87" s="3">
        <v>1</v>
      </c>
      <c r="N87" s="3"/>
      <c r="O87" s="3">
        <v>1</v>
      </c>
    </row>
    <row r="88" spans="1:15" ht="14.65" customHeight="1" x14ac:dyDescent="0.2">
      <c r="A88" s="4" t="s">
        <v>96</v>
      </c>
      <c r="B88" s="3" t="s">
        <v>218</v>
      </c>
      <c r="C88" s="3"/>
      <c r="D88" s="3" t="s">
        <v>113</v>
      </c>
      <c r="E88" s="3" t="s">
        <v>141</v>
      </c>
      <c r="F88" s="3" t="s">
        <v>271</v>
      </c>
      <c r="G88" s="3">
        <v>1</v>
      </c>
      <c r="H88" s="3">
        <v>1</v>
      </c>
      <c r="I88" s="3">
        <v>1</v>
      </c>
      <c r="J88" s="3">
        <v>1</v>
      </c>
      <c r="K88" s="3">
        <v>1</v>
      </c>
      <c r="L88" s="3">
        <v>1</v>
      </c>
      <c r="M88" s="3">
        <v>1</v>
      </c>
      <c r="N88" s="3"/>
      <c r="O88" s="3">
        <v>1</v>
      </c>
    </row>
    <row r="89" spans="1:15" ht="14.65" customHeight="1" x14ac:dyDescent="0.2">
      <c r="A89" s="4" t="s">
        <v>98</v>
      </c>
      <c r="B89" s="3" t="s">
        <v>218</v>
      </c>
      <c r="C89" s="3"/>
      <c r="D89" s="3" t="s">
        <v>113</v>
      </c>
      <c r="E89" s="3" t="s">
        <v>147</v>
      </c>
      <c r="F89" s="3" t="s">
        <v>271</v>
      </c>
      <c r="G89" s="3">
        <v>1</v>
      </c>
      <c r="H89" s="3">
        <v>1</v>
      </c>
      <c r="I89" s="3">
        <v>1</v>
      </c>
      <c r="J89" s="3">
        <v>1</v>
      </c>
      <c r="K89" s="3">
        <v>1</v>
      </c>
      <c r="L89" s="3">
        <v>1</v>
      </c>
      <c r="M89" s="3">
        <v>1</v>
      </c>
      <c r="N89" s="3"/>
      <c r="O89" s="3">
        <v>1</v>
      </c>
    </row>
    <row r="90" spans="1:15" ht="14.65" customHeight="1" x14ac:dyDescent="0.2">
      <c r="A90" s="60" t="s">
        <v>110</v>
      </c>
      <c r="B90" s="3" t="s">
        <v>235</v>
      </c>
      <c r="C90" s="3"/>
      <c r="D90" s="3" t="s">
        <v>133</v>
      </c>
      <c r="E90" s="3" t="s">
        <v>135</v>
      </c>
      <c r="F90" s="3" t="s">
        <v>271</v>
      </c>
      <c r="G90" s="3">
        <v>1</v>
      </c>
      <c r="H90" s="3">
        <v>1</v>
      </c>
      <c r="I90" s="3">
        <v>1</v>
      </c>
      <c r="J90" s="3">
        <v>1</v>
      </c>
      <c r="K90" s="3">
        <v>1</v>
      </c>
      <c r="L90" s="3">
        <v>1</v>
      </c>
      <c r="M90" s="3">
        <v>1</v>
      </c>
      <c r="N90" s="3"/>
      <c r="O90" s="3">
        <v>1</v>
      </c>
    </row>
    <row r="91" spans="1:15" ht="14.65" customHeight="1" x14ac:dyDescent="0.2">
      <c r="A91" s="60"/>
      <c r="B91" s="3" t="s">
        <v>235</v>
      </c>
      <c r="C91" s="3"/>
      <c r="D91" s="3" t="s">
        <v>115</v>
      </c>
      <c r="E91" s="3" t="s">
        <v>135</v>
      </c>
      <c r="F91" s="3" t="s">
        <v>271</v>
      </c>
      <c r="G91" s="3">
        <v>1</v>
      </c>
      <c r="H91" s="3">
        <v>1</v>
      </c>
      <c r="I91" s="3">
        <v>1</v>
      </c>
      <c r="J91" s="3">
        <v>1</v>
      </c>
      <c r="K91" s="3">
        <v>1</v>
      </c>
      <c r="L91" s="3">
        <v>1</v>
      </c>
      <c r="M91" s="3">
        <v>1</v>
      </c>
      <c r="N91" s="3"/>
      <c r="O91" s="3">
        <v>1</v>
      </c>
    </row>
    <row r="92" spans="1:15" ht="14.65" customHeight="1" x14ac:dyDescent="0.2">
      <c r="A92" s="60" t="s">
        <v>108</v>
      </c>
      <c r="B92" s="3" t="s">
        <v>218</v>
      </c>
      <c r="C92" s="3"/>
      <c r="D92" s="3" t="s">
        <v>131</v>
      </c>
      <c r="E92" s="3" t="s">
        <v>137</v>
      </c>
      <c r="F92" s="3" t="s">
        <v>271</v>
      </c>
      <c r="G92" s="3">
        <v>1</v>
      </c>
      <c r="H92" s="3">
        <v>1</v>
      </c>
      <c r="I92" s="3">
        <v>1</v>
      </c>
      <c r="J92" s="3">
        <v>1</v>
      </c>
      <c r="K92" s="3">
        <v>1</v>
      </c>
      <c r="L92" s="3">
        <v>1</v>
      </c>
      <c r="M92" s="3">
        <v>1</v>
      </c>
      <c r="N92" s="3"/>
      <c r="O92" s="3">
        <v>1</v>
      </c>
    </row>
    <row r="93" spans="1:15" ht="14.65" customHeight="1" x14ac:dyDescent="0.2">
      <c r="A93" s="60"/>
      <c r="B93" s="3" t="s">
        <v>218</v>
      </c>
      <c r="C93" s="3"/>
      <c r="D93" s="3" t="s">
        <v>115</v>
      </c>
      <c r="E93" s="3" t="s">
        <v>137</v>
      </c>
      <c r="F93" s="3" t="s">
        <v>271</v>
      </c>
      <c r="G93" s="3">
        <v>1</v>
      </c>
      <c r="H93" s="3">
        <v>1</v>
      </c>
      <c r="I93" s="3">
        <v>1</v>
      </c>
      <c r="J93" s="3">
        <v>1</v>
      </c>
      <c r="K93" s="3">
        <v>1</v>
      </c>
      <c r="L93" s="3">
        <v>1</v>
      </c>
      <c r="M93" s="3">
        <v>1</v>
      </c>
      <c r="N93" s="3"/>
      <c r="O93" s="3">
        <v>1</v>
      </c>
    </row>
    <row r="94" spans="1:15" ht="14.65" customHeight="1" x14ac:dyDescent="0.2">
      <c r="A94" s="61" t="s">
        <v>275</v>
      </c>
      <c r="B94" s="3" t="s">
        <v>218</v>
      </c>
      <c r="C94" s="3"/>
      <c r="D94" s="21" t="s">
        <v>149</v>
      </c>
      <c r="E94" s="21" t="s">
        <v>147</v>
      </c>
      <c r="F94" s="3" t="s">
        <v>271</v>
      </c>
      <c r="G94" s="3">
        <v>1</v>
      </c>
      <c r="H94" s="3">
        <v>1</v>
      </c>
      <c r="I94" s="3">
        <v>1</v>
      </c>
      <c r="J94" s="3">
        <v>1</v>
      </c>
      <c r="K94" s="3">
        <v>1</v>
      </c>
      <c r="L94" s="3">
        <v>1</v>
      </c>
      <c r="M94" s="3">
        <v>1</v>
      </c>
      <c r="N94" s="3"/>
      <c r="O94" s="3">
        <v>1</v>
      </c>
    </row>
    <row r="95" spans="1:15" ht="14.65" customHeight="1" x14ac:dyDescent="0.2">
      <c r="A95" s="61"/>
      <c r="B95" s="3" t="s">
        <v>218</v>
      </c>
      <c r="C95" s="3"/>
      <c r="D95" s="3" t="s">
        <v>153</v>
      </c>
      <c r="E95" s="21" t="s">
        <v>147</v>
      </c>
      <c r="F95" s="3" t="s">
        <v>271</v>
      </c>
      <c r="G95" s="3">
        <v>1</v>
      </c>
      <c r="H95" s="3">
        <v>1</v>
      </c>
      <c r="I95" s="3">
        <v>1</v>
      </c>
      <c r="J95" s="3">
        <v>1</v>
      </c>
      <c r="K95" s="3">
        <v>1</v>
      </c>
      <c r="L95" s="3">
        <v>1</v>
      </c>
      <c r="M95" s="3">
        <v>1</v>
      </c>
      <c r="N95" s="3"/>
      <c r="O95" s="3">
        <v>1</v>
      </c>
    </row>
    <row r="96" spans="1:15" ht="12.75" customHeight="1" x14ac:dyDescent="0.2">
      <c r="A96" s="60" t="s">
        <v>79</v>
      </c>
      <c r="B96" s="3" t="s">
        <v>235</v>
      </c>
      <c r="C96" s="3"/>
      <c r="D96" s="3" t="s">
        <v>131</v>
      </c>
      <c r="E96" s="3" t="s">
        <v>173</v>
      </c>
      <c r="F96" s="3" t="s">
        <v>271</v>
      </c>
      <c r="G96" s="3">
        <v>1</v>
      </c>
      <c r="H96" s="3">
        <v>1</v>
      </c>
      <c r="I96" s="3">
        <v>1</v>
      </c>
      <c r="J96" s="3">
        <v>1</v>
      </c>
      <c r="K96" s="3">
        <v>1</v>
      </c>
      <c r="L96" s="3">
        <v>1</v>
      </c>
      <c r="M96" s="3">
        <v>1</v>
      </c>
      <c r="N96" s="3"/>
      <c r="O96" s="3">
        <v>1</v>
      </c>
    </row>
    <row r="97" spans="1:15" ht="12.75" customHeight="1" x14ac:dyDescent="0.2">
      <c r="A97" s="60"/>
      <c r="B97" s="3"/>
      <c r="C97" s="3"/>
      <c r="D97" s="3" t="s">
        <v>133</v>
      </c>
      <c r="E97" s="3" t="s">
        <v>173</v>
      </c>
      <c r="F97" s="3" t="s">
        <v>271</v>
      </c>
      <c r="G97" s="3">
        <v>1</v>
      </c>
      <c r="H97" s="3">
        <v>1</v>
      </c>
      <c r="I97" s="3">
        <v>1</v>
      </c>
      <c r="J97" s="3">
        <v>1</v>
      </c>
      <c r="K97" s="3">
        <v>1</v>
      </c>
      <c r="L97" s="3">
        <v>1</v>
      </c>
      <c r="M97" s="3">
        <v>1</v>
      </c>
      <c r="N97" s="3"/>
      <c r="O97" s="3">
        <v>1</v>
      </c>
    </row>
  </sheetData>
  <sheetProtection selectLockedCells="1" selectUnlockedCells="1"/>
  <mergeCells count="24">
    <mergeCell ref="A4:A8"/>
    <mergeCell ref="A9:A13"/>
    <mergeCell ref="A14:A15"/>
    <mergeCell ref="A18:A22"/>
    <mergeCell ref="A23:A27"/>
    <mergeCell ref="A30:A34"/>
    <mergeCell ref="A37:A41"/>
    <mergeCell ref="A43:A44"/>
    <mergeCell ref="A45:A49"/>
    <mergeCell ref="A53:A56"/>
    <mergeCell ref="A57:A60"/>
    <mergeCell ref="A61:A62"/>
    <mergeCell ref="A63:A64"/>
    <mergeCell ref="A65:A66"/>
    <mergeCell ref="A67:A68"/>
    <mergeCell ref="A69:A70"/>
    <mergeCell ref="A71:A72"/>
    <mergeCell ref="A73:A74"/>
    <mergeCell ref="A75:A76"/>
    <mergeCell ref="A77:A78"/>
    <mergeCell ref="A90:A91"/>
    <mergeCell ref="A92:A93"/>
    <mergeCell ref="A94:A95"/>
    <mergeCell ref="A96:A97"/>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showGridLines="0" zoomScale="90" zoomScaleNormal="90" workbookViewId="0">
      <selection activeCell="E6" sqref="E6"/>
    </sheetView>
  </sheetViews>
  <sheetFormatPr defaultColWidth="11.42578125" defaultRowHeight="12.75" x14ac:dyDescent="0.2"/>
  <cols>
    <col min="1" max="1" width="23.140625" style="5" customWidth="1"/>
    <col min="2" max="2" width="19.28515625" style="5" customWidth="1"/>
    <col min="3" max="3" width="15.85546875" style="5" customWidth="1"/>
    <col min="4" max="4" width="9.140625" style="5" customWidth="1"/>
    <col min="5" max="6" width="22.42578125" style="5" customWidth="1"/>
    <col min="7" max="7" width="14.140625" style="5" customWidth="1"/>
    <col min="8" max="16384" width="11.42578125" style="5"/>
  </cols>
  <sheetData>
    <row r="1" spans="1:10" ht="43.9" customHeight="1" x14ac:dyDescent="0.25">
      <c r="A1" s="22" t="s">
        <v>1</v>
      </c>
      <c r="B1" s="22" t="s">
        <v>276</v>
      </c>
      <c r="C1" s="22" t="s">
        <v>277</v>
      </c>
      <c r="D1" s="22" t="s">
        <v>189</v>
      </c>
      <c r="E1" s="22" t="s">
        <v>278</v>
      </c>
      <c r="F1" s="22" t="s">
        <v>279</v>
      </c>
      <c r="G1" s="22" t="s">
        <v>190</v>
      </c>
      <c r="H1" s="22" t="s">
        <v>193</v>
      </c>
      <c r="I1" s="22" t="s">
        <v>194</v>
      </c>
    </row>
    <row r="2" spans="1:10" ht="14.65" customHeight="1" x14ac:dyDescent="0.2">
      <c r="A2" s="60" t="s">
        <v>4</v>
      </c>
      <c r="B2" s="23" t="s">
        <v>280</v>
      </c>
      <c r="C2" s="23" t="s">
        <v>281</v>
      </c>
      <c r="D2" s="3" t="s">
        <v>200</v>
      </c>
      <c r="E2" s="24">
        <v>4.5775862689065999E-2</v>
      </c>
      <c r="F2" s="24">
        <v>7.9619999999999996E-2</v>
      </c>
      <c r="G2" s="25" t="s">
        <v>215</v>
      </c>
      <c r="H2" s="25" t="s">
        <v>282</v>
      </c>
      <c r="I2" s="3">
        <v>1</v>
      </c>
    </row>
    <row r="3" spans="1:10" ht="14.65" customHeight="1" x14ac:dyDescent="0.2">
      <c r="A3" s="60"/>
      <c r="B3" s="23" t="s">
        <v>280</v>
      </c>
      <c r="C3" s="23" t="s">
        <v>281</v>
      </c>
      <c r="D3" s="3" t="s">
        <v>195</v>
      </c>
      <c r="E3" s="24">
        <v>3.1602228699380203E-2</v>
      </c>
      <c r="F3" s="24">
        <v>5.4968000000000003E-2</v>
      </c>
      <c r="G3" s="25" t="s">
        <v>215</v>
      </c>
      <c r="H3" s="25" t="s">
        <v>282</v>
      </c>
      <c r="I3" s="3">
        <v>1</v>
      </c>
    </row>
    <row r="4" spans="1:10" ht="14.65" customHeight="1" x14ac:dyDescent="0.2">
      <c r="A4" s="60"/>
      <c r="B4" s="23" t="s">
        <v>280</v>
      </c>
      <c r="C4" s="23" t="s">
        <v>281</v>
      </c>
      <c r="D4" s="3" t="s">
        <v>201</v>
      </c>
      <c r="E4" s="24">
        <v>2.8905882445228102E-2</v>
      </c>
      <c r="F4" s="24">
        <v>5.0278099999999999E-2</v>
      </c>
      <c r="G4" s="25" t="s">
        <v>215</v>
      </c>
      <c r="H4" s="25" t="s">
        <v>282</v>
      </c>
      <c r="I4" s="3">
        <v>1</v>
      </c>
    </row>
    <row r="5" spans="1:10" ht="14.65" customHeight="1" x14ac:dyDescent="0.2">
      <c r="A5" s="60"/>
      <c r="B5" s="23" t="s">
        <v>280</v>
      </c>
      <c r="C5" s="23" t="s">
        <v>281</v>
      </c>
      <c r="D5" s="3" t="s">
        <v>283</v>
      </c>
      <c r="E5" s="24">
        <v>3.8238723458687902E-2</v>
      </c>
      <c r="F5" s="24">
        <v>6.651E-2</v>
      </c>
      <c r="G5" s="25" t="s">
        <v>215</v>
      </c>
      <c r="H5" s="25" t="s">
        <v>282</v>
      </c>
      <c r="I5" s="3">
        <v>1</v>
      </c>
    </row>
    <row r="6" spans="1:10" ht="14.65" customHeight="1" x14ac:dyDescent="0.2">
      <c r="A6" s="60" t="s">
        <v>7</v>
      </c>
      <c r="B6" s="23" t="s">
        <v>280</v>
      </c>
      <c r="C6" s="23" t="s">
        <v>281</v>
      </c>
      <c r="D6" s="3" t="s">
        <v>200</v>
      </c>
      <c r="E6" s="24">
        <v>4.5775862689065999E-2</v>
      </c>
      <c r="F6" s="24">
        <v>7.9619999999999996E-2</v>
      </c>
      <c r="G6" s="25" t="s">
        <v>215</v>
      </c>
      <c r="H6" s="25" t="s">
        <v>282</v>
      </c>
      <c r="I6" s="3">
        <v>1</v>
      </c>
    </row>
    <row r="7" spans="1:10" ht="14.65" customHeight="1" x14ac:dyDescent="0.2">
      <c r="A7" s="60"/>
      <c r="B7" s="23" t="s">
        <v>280</v>
      </c>
      <c r="C7" s="23" t="s">
        <v>281</v>
      </c>
      <c r="D7" s="3" t="s">
        <v>195</v>
      </c>
      <c r="E7" s="24">
        <v>3.1602228699380203E-2</v>
      </c>
      <c r="F7" s="24">
        <v>5.4968000000000003E-2</v>
      </c>
      <c r="G7" s="25" t="s">
        <v>215</v>
      </c>
      <c r="H7" s="25" t="s">
        <v>282</v>
      </c>
      <c r="I7" s="3">
        <v>1</v>
      </c>
    </row>
    <row r="8" spans="1:10" ht="14.65" customHeight="1" x14ac:dyDescent="0.2">
      <c r="A8" s="60"/>
      <c r="B8" s="23" t="s">
        <v>280</v>
      </c>
      <c r="C8" s="23" t="s">
        <v>281</v>
      </c>
      <c r="D8" s="3" t="s">
        <v>201</v>
      </c>
      <c r="E8" s="24">
        <v>2.8905882445228102E-2</v>
      </c>
      <c r="F8" s="24">
        <v>5.0278099999999999E-2</v>
      </c>
      <c r="G8" s="25" t="s">
        <v>215</v>
      </c>
      <c r="H8" s="25" t="s">
        <v>282</v>
      </c>
      <c r="I8" s="3">
        <v>1</v>
      </c>
      <c r="J8" s="26"/>
    </row>
    <row r="9" spans="1:10" ht="14.65" customHeight="1" x14ac:dyDescent="0.2">
      <c r="A9" s="60"/>
      <c r="B9" s="23" t="s">
        <v>280</v>
      </c>
      <c r="C9" s="23" t="s">
        <v>281</v>
      </c>
      <c r="D9" s="3" t="s">
        <v>283</v>
      </c>
      <c r="E9" s="24">
        <v>3.8238723458687902E-2</v>
      </c>
      <c r="F9" s="24">
        <v>6.651E-2</v>
      </c>
      <c r="G9" s="25" t="s">
        <v>215</v>
      </c>
      <c r="H9" s="25" t="s">
        <v>282</v>
      </c>
      <c r="I9" s="3">
        <v>1</v>
      </c>
    </row>
    <row r="10" spans="1:10" ht="14.65" customHeight="1" x14ac:dyDescent="0.2">
      <c r="A10" s="60" t="s">
        <v>9</v>
      </c>
      <c r="B10" s="23" t="s">
        <v>280</v>
      </c>
      <c r="C10" s="23" t="s">
        <v>281</v>
      </c>
      <c r="D10" s="3" t="s">
        <v>200</v>
      </c>
      <c r="E10" s="24">
        <v>4.5775862689065999E-2</v>
      </c>
      <c r="F10" s="24">
        <v>7.9619999999999996E-2</v>
      </c>
      <c r="G10" s="25" t="s">
        <v>215</v>
      </c>
      <c r="H10" s="25" t="s">
        <v>282</v>
      </c>
      <c r="I10" s="3">
        <v>1</v>
      </c>
    </row>
    <row r="11" spans="1:10" ht="14.65" customHeight="1" x14ac:dyDescent="0.2">
      <c r="A11" s="60"/>
      <c r="B11" s="23" t="s">
        <v>280</v>
      </c>
      <c r="C11" s="23" t="s">
        <v>281</v>
      </c>
      <c r="D11" s="3" t="s">
        <v>195</v>
      </c>
      <c r="E11" s="24">
        <v>3.1602228699380203E-2</v>
      </c>
      <c r="F11" s="24">
        <v>5.4968000000000003E-2</v>
      </c>
      <c r="G11" s="25" t="s">
        <v>215</v>
      </c>
      <c r="H11" s="25" t="s">
        <v>282</v>
      </c>
      <c r="I11" s="3">
        <v>1</v>
      </c>
    </row>
    <row r="12" spans="1:10" ht="14.65" customHeight="1" x14ac:dyDescent="0.2">
      <c r="A12" s="60"/>
      <c r="B12" s="23" t="s">
        <v>280</v>
      </c>
      <c r="C12" s="23" t="s">
        <v>281</v>
      </c>
      <c r="D12" s="3" t="s">
        <v>201</v>
      </c>
      <c r="E12" s="24">
        <v>2.8905882445228102E-2</v>
      </c>
      <c r="F12" s="24">
        <v>5.0278099999999999E-2</v>
      </c>
      <c r="G12" s="25" t="s">
        <v>215</v>
      </c>
      <c r="H12" s="25" t="s">
        <v>282</v>
      </c>
      <c r="I12" s="3">
        <v>1</v>
      </c>
    </row>
    <row r="13" spans="1:10" ht="14.65" customHeight="1" x14ac:dyDescent="0.2">
      <c r="A13" s="60"/>
      <c r="B13" s="23" t="s">
        <v>280</v>
      </c>
      <c r="C13" s="23" t="s">
        <v>281</v>
      </c>
      <c r="D13" s="3" t="s">
        <v>283</v>
      </c>
      <c r="E13" s="24">
        <v>3.8238723458687902E-2</v>
      </c>
      <c r="F13" s="24">
        <v>6.651E-2</v>
      </c>
      <c r="G13" s="25" t="s">
        <v>215</v>
      </c>
      <c r="H13" s="25" t="s">
        <v>282</v>
      </c>
      <c r="I13" s="3">
        <v>1</v>
      </c>
    </row>
    <row r="14" spans="1:10" ht="14.65" customHeight="1" x14ac:dyDescent="0.2">
      <c r="A14" s="60" t="s">
        <v>11</v>
      </c>
      <c r="B14" s="23" t="s">
        <v>280</v>
      </c>
      <c r="C14" s="23" t="s">
        <v>281</v>
      </c>
      <c r="D14" s="3" t="s">
        <v>200</v>
      </c>
      <c r="E14" s="24">
        <v>4.5775862689065999E-2</v>
      </c>
      <c r="F14" s="24">
        <v>7.9619999999999996E-2</v>
      </c>
      <c r="G14" s="25" t="s">
        <v>215</v>
      </c>
      <c r="H14" s="25" t="s">
        <v>282</v>
      </c>
      <c r="I14" s="3">
        <v>1</v>
      </c>
    </row>
    <row r="15" spans="1:10" ht="14.65" customHeight="1" x14ac:dyDescent="0.2">
      <c r="A15" s="60"/>
      <c r="B15" s="23" t="s">
        <v>280</v>
      </c>
      <c r="C15" s="23" t="s">
        <v>281</v>
      </c>
      <c r="D15" s="3" t="s">
        <v>195</v>
      </c>
      <c r="E15" s="24">
        <v>3.1602228699380203E-2</v>
      </c>
      <c r="F15" s="24">
        <v>5.4968000000000003E-2</v>
      </c>
      <c r="G15" s="25" t="s">
        <v>215</v>
      </c>
      <c r="H15" s="25" t="s">
        <v>282</v>
      </c>
      <c r="I15" s="3">
        <v>1</v>
      </c>
    </row>
    <row r="16" spans="1:10" ht="14.65" customHeight="1" x14ac:dyDescent="0.2">
      <c r="A16" s="60"/>
      <c r="B16" s="23" t="s">
        <v>280</v>
      </c>
      <c r="C16" s="23" t="s">
        <v>281</v>
      </c>
      <c r="D16" s="3" t="s">
        <v>201</v>
      </c>
      <c r="E16" s="24">
        <v>2.8905882445228102E-2</v>
      </c>
      <c r="F16" s="24">
        <v>5.0278099999999999E-2</v>
      </c>
      <c r="G16" s="25" t="s">
        <v>215</v>
      </c>
      <c r="H16" s="25" t="s">
        <v>282</v>
      </c>
      <c r="I16" s="3">
        <v>1</v>
      </c>
    </row>
    <row r="17" spans="1:9" ht="14.65" customHeight="1" x14ac:dyDescent="0.2">
      <c r="A17" s="60"/>
      <c r="B17" s="23" t="s">
        <v>280</v>
      </c>
      <c r="C17" s="23" t="s">
        <v>281</v>
      </c>
      <c r="D17" s="3" t="s">
        <v>283</v>
      </c>
      <c r="E17" s="24">
        <v>3.8238723458687902E-2</v>
      </c>
      <c r="F17" s="24">
        <v>6.651E-2</v>
      </c>
      <c r="G17" s="25" t="s">
        <v>215</v>
      </c>
      <c r="H17" s="25" t="s">
        <v>282</v>
      </c>
      <c r="I17" s="3">
        <v>1</v>
      </c>
    </row>
    <row r="18" spans="1:9" ht="14.65" customHeight="1" x14ac:dyDescent="0.2">
      <c r="A18" s="60" t="s">
        <v>13</v>
      </c>
      <c r="B18" s="23" t="s">
        <v>280</v>
      </c>
      <c r="C18" s="23" t="s">
        <v>281</v>
      </c>
      <c r="D18" s="3" t="s">
        <v>200</v>
      </c>
      <c r="E18" s="24">
        <v>4.5775862689065999E-2</v>
      </c>
      <c r="F18" s="24">
        <v>7.9619999999999996E-2</v>
      </c>
      <c r="G18" s="25" t="s">
        <v>215</v>
      </c>
      <c r="H18" s="25" t="s">
        <v>282</v>
      </c>
      <c r="I18" s="3">
        <v>1</v>
      </c>
    </row>
    <row r="19" spans="1:9" ht="14.65" customHeight="1" x14ac:dyDescent="0.2">
      <c r="A19" s="60"/>
      <c r="B19" s="23" t="s">
        <v>280</v>
      </c>
      <c r="C19" s="23" t="s">
        <v>281</v>
      </c>
      <c r="D19" s="3" t="s">
        <v>195</v>
      </c>
      <c r="E19" s="24">
        <v>3.1602228699380203E-2</v>
      </c>
      <c r="F19" s="24">
        <v>5.4968000000000003E-2</v>
      </c>
      <c r="G19" s="25" t="s">
        <v>215</v>
      </c>
      <c r="H19" s="25" t="s">
        <v>282</v>
      </c>
      <c r="I19" s="3">
        <v>1</v>
      </c>
    </row>
    <row r="20" spans="1:9" ht="14.65" customHeight="1" x14ac:dyDescent="0.2">
      <c r="A20" s="60"/>
      <c r="B20" s="23" t="s">
        <v>280</v>
      </c>
      <c r="C20" s="23" t="s">
        <v>281</v>
      </c>
      <c r="D20" s="3" t="s">
        <v>201</v>
      </c>
      <c r="E20" s="24">
        <v>2.8905882445228102E-2</v>
      </c>
      <c r="F20" s="24">
        <v>5.0278099999999999E-2</v>
      </c>
      <c r="G20" s="25" t="s">
        <v>215</v>
      </c>
      <c r="H20" s="25" t="s">
        <v>282</v>
      </c>
      <c r="I20" s="3">
        <v>1</v>
      </c>
    </row>
    <row r="21" spans="1:9" ht="14.65" customHeight="1" x14ac:dyDescent="0.2">
      <c r="A21" s="60"/>
      <c r="B21" s="23" t="s">
        <v>280</v>
      </c>
      <c r="C21" s="23" t="s">
        <v>281</v>
      </c>
      <c r="D21" s="3" t="s">
        <v>202</v>
      </c>
      <c r="E21" s="24">
        <v>3.8238723458687902E-2</v>
      </c>
      <c r="F21" s="24">
        <v>6.651E-2</v>
      </c>
      <c r="G21" s="25" t="s">
        <v>215</v>
      </c>
      <c r="H21" s="25" t="s">
        <v>282</v>
      </c>
      <c r="I21" s="3">
        <v>1</v>
      </c>
    </row>
    <row r="22" spans="1:9" ht="14.65" customHeight="1" x14ac:dyDescent="0.2">
      <c r="A22" s="60" t="s">
        <v>15</v>
      </c>
      <c r="B22" s="23" t="s">
        <v>280</v>
      </c>
      <c r="C22" s="23" t="s">
        <v>281</v>
      </c>
      <c r="D22" s="3" t="s">
        <v>200</v>
      </c>
      <c r="E22" s="24">
        <v>4.80403354671156E-2</v>
      </c>
      <c r="F22" s="24">
        <v>8.3558999999999994E-2</v>
      </c>
      <c r="G22" s="25" t="s">
        <v>215</v>
      </c>
      <c r="H22" s="25" t="s">
        <v>282</v>
      </c>
      <c r="I22" s="3">
        <v>1</v>
      </c>
    </row>
    <row r="23" spans="1:9" ht="14.65" customHeight="1" x14ac:dyDescent="0.2">
      <c r="A23" s="60"/>
      <c r="B23" s="23" t="s">
        <v>280</v>
      </c>
      <c r="C23" s="23" t="s">
        <v>281</v>
      </c>
      <c r="D23" s="3" t="s">
        <v>195</v>
      </c>
      <c r="E23" s="24">
        <v>3.3196463672864399E-2</v>
      </c>
      <c r="F23" s="24">
        <v>5.144E-2</v>
      </c>
      <c r="G23" s="25" t="s">
        <v>215</v>
      </c>
      <c r="H23" s="25" t="s">
        <v>282</v>
      </c>
      <c r="I23" s="3">
        <v>1</v>
      </c>
    </row>
    <row r="24" spans="1:9" ht="14.65" customHeight="1" x14ac:dyDescent="0.2">
      <c r="A24" s="60"/>
      <c r="B24" s="23" t="s">
        <v>280</v>
      </c>
      <c r="C24" s="23" t="s">
        <v>281</v>
      </c>
      <c r="D24" s="3" t="s">
        <v>201</v>
      </c>
      <c r="E24" s="24">
        <v>3.0567261859527399E-2</v>
      </c>
      <c r="F24" s="24">
        <v>5.3170000000000002E-2</v>
      </c>
      <c r="G24" s="25" t="s">
        <v>215</v>
      </c>
      <c r="H24" s="25" t="s">
        <v>282</v>
      </c>
      <c r="I24" s="3">
        <v>1</v>
      </c>
    </row>
    <row r="25" spans="1:9" ht="14.65" customHeight="1" x14ac:dyDescent="0.2">
      <c r="A25" s="60"/>
      <c r="B25" s="23" t="s">
        <v>280</v>
      </c>
      <c r="C25" s="23" t="s">
        <v>281</v>
      </c>
      <c r="D25" s="3" t="s">
        <v>283</v>
      </c>
      <c r="E25" s="24">
        <v>3.9969914220561599E-2</v>
      </c>
      <c r="F25" s="24">
        <v>6.9519999999999998E-2</v>
      </c>
      <c r="G25" s="25" t="s">
        <v>215</v>
      </c>
      <c r="H25" s="25" t="s">
        <v>282</v>
      </c>
      <c r="I25" s="3">
        <v>1</v>
      </c>
    </row>
    <row r="26" spans="1:9" ht="14.65" customHeight="1" x14ac:dyDescent="0.2">
      <c r="A26" s="60" t="s">
        <v>18</v>
      </c>
      <c r="B26" s="23" t="s">
        <v>280</v>
      </c>
      <c r="C26" s="23" t="s">
        <v>281</v>
      </c>
      <c r="D26" s="3" t="s">
        <v>200</v>
      </c>
      <c r="E26" s="24">
        <v>4.8040335467115697E-2</v>
      </c>
      <c r="F26" s="24">
        <v>8.3558999999999994E-2</v>
      </c>
      <c r="G26" s="25" t="s">
        <v>215</v>
      </c>
      <c r="H26" s="25" t="s">
        <v>282</v>
      </c>
      <c r="I26" s="3">
        <v>1</v>
      </c>
    </row>
    <row r="27" spans="1:9" ht="14.65" customHeight="1" x14ac:dyDescent="0.2">
      <c r="A27" s="60"/>
      <c r="B27" s="23" t="s">
        <v>280</v>
      </c>
      <c r="C27" s="23" t="s">
        <v>281</v>
      </c>
      <c r="D27" s="3" t="s">
        <v>195</v>
      </c>
      <c r="E27" s="24">
        <v>3.3196463672864399E-2</v>
      </c>
      <c r="F27" s="24">
        <v>5.144E-2</v>
      </c>
      <c r="G27" s="25" t="s">
        <v>215</v>
      </c>
      <c r="H27" s="25" t="s">
        <v>282</v>
      </c>
      <c r="I27" s="3">
        <v>1</v>
      </c>
    </row>
    <row r="28" spans="1:9" ht="14.65" customHeight="1" x14ac:dyDescent="0.2">
      <c r="A28" s="60"/>
      <c r="B28" s="23" t="s">
        <v>280</v>
      </c>
      <c r="C28" s="23" t="s">
        <v>281</v>
      </c>
      <c r="D28" s="3" t="s">
        <v>201</v>
      </c>
      <c r="E28" s="24">
        <v>3.0567261859527399E-2</v>
      </c>
      <c r="F28" s="24">
        <v>5.3170000000000002E-2</v>
      </c>
      <c r="G28" s="25" t="s">
        <v>215</v>
      </c>
      <c r="H28" s="25" t="s">
        <v>282</v>
      </c>
      <c r="I28" s="3">
        <v>1</v>
      </c>
    </row>
    <row r="29" spans="1:9" ht="14.65" customHeight="1" x14ac:dyDescent="0.2">
      <c r="A29" s="60"/>
      <c r="B29" s="23" t="s">
        <v>280</v>
      </c>
      <c r="C29" s="23" t="s">
        <v>281</v>
      </c>
      <c r="D29" s="3" t="s">
        <v>283</v>
      </c>
      <c r="E29" s="24">
        <v>3.9969914220561599E-2</v>
      </c>
      <c r="F29" s="24">
        <v>6.9519999999999998E-2</v>
      </c>
      <c r="G29" s="25" t="s">
        <v>215</v>
      </c>
      <c r="H29" s="25" t="s">
        <v>282</v>
      </c>
      <c r="I29" s="3">
        <v>1</v>
      </c>
    </row>
    <row r="30" spans="1:9" ht="14.65" customHeight="1" x14ac:dyDescent="0.2">
      <c r="A30" s="60" t="s">
        <v>20</v>
      </c>
      <c r="B30" s="23" t="s">
        <v>280</v>
      </c>
      <c r="C30" s="23" t="s">
        <v>281</v>
      </c>
      <c r="D30" s="3" t="s">
        <v>200</v>
      </c>
      <c r="E30" s="24">
        <v>4.8040335467115697E-2</v>
      </c>
      <c r="F30" s="24">
        <v>8.3558999999999994E-2</v>
      </c>
      <c r="G30" s="25" t="s">
        <v>215</v>
      </c>
      <c r="H30" s="25" t="s">
        <v>282</v>
      </c>
      <c r="I30" s="3">
        <v>1</v>
      </c>
    </row>
    <row r="31" spans="1:9" ht="14.65" customHeight="1" x14ac:dyDescent="0.2">
      <c r="A31" s="60"/>
      <c r="B31" s="23" t="s">
        <v>280</v>
      </c>
      <c r="C31" s="23" t="s">
        <v>281</v>
      </c>
      <c r="D31" s="3" t="s">
        <v>195</v>
      </c>
      <c r="E31" s="24">
        <v>3.3196463672864399E-2</v>
      </c>
      <c r="F31" s="24">
        <v>5.144E-2</v>
      </c>
      <c r="G31" s="25" t="s">
        <v>215</v>
      </c>
      <c r="H31" s="25" t="s">
        <v>282</v>
      </c>
      <c r="I31" s="3">
        <v>1</v>
      </c>
    </row>
    <row r="32" spans="1:9" ht="14.65" customHeight="1" x14ac:dyDescent="0.2">
      <c r="A32" s="60"/>
      <c r="B32" s="23" t="s">
        <v>280</v>
      </c>
      <c r="C32" s="23" t="s">
        <v>281</v>
      </c>
      <c r="D32" s="3" t="s">
        <v>201</v>
      </c>
      <c r="E32" s="24">
        <v>3.0567261859527399E-2</v>
      </c>
      <c r="F32" s="24">
        <v>5.3170000000000002E-2</v>
      </c>
      <c r="G32" s="25" t="s">
        <v>215</v>
      </c>
      <c r="H32" s="25" t="s">
        <v>282</v>
      </c>
      <c r="I32" s="3">
        <v>1</v>
      </c>
    </row>
    <row r="33" spans="1:9" ht="14.65" customHeight="1" x14ac:dyDescent="0.2">
      <c r="A33" s="60"/>
      <c r="B33" s="23" t="s">
        <v>280</v>
      </c>
      <c r="C33" s="23" t="s">
        <v>281</v>
      </c>
      <c r="D33" s="3" t="s">
        <v>283</v>
      </c>
      <c r="E33" s="24">
        <v>3.9969914220561599E-2</v>
      </c>
      <c r="F33" s="24">
        <v>6.9519999999999998E-2</v>
      </c>
      <c r="G33" s="25" t="s">
        <v>215</v>
      </c>
      <c r="H33" s="25" t="s">
        <v>282</v>
      </c>
      <c r="I33" s="3">
        <v>1</v>
      </c>
    </row>
    <row r="34" spans="1:9" ht="14.65" customHeight="1" x14ac:dyDescent="0.2">
      <c r="A34" s="60" t="s">
        <v>22</v>
      </c>
      <c r="B34" s="23" t="s">
        <v>280</v>
      </c>
      <c r="C34" s="23" t="s">
        <v>281</v>
      </c>
      <c r="D34" s="3" t="s">
        <v>200</v>
      </c>
      <c r="E34" s="24">
        <v>4.8040335467115697E-2</v>
      </c>
      <c r="F34" s="24">
        <v>8.3558999999999994E-2</v>
      </c>
      <c r="G34" s="25" t="s">
        <v>215</v>
      </c>
      <c r="H34" s="25" t="s">
        <v>282</v>
      </c>
      <c r="I34" s="3">
        <v>1</v>
      </c>
    </row>
    <row r="35" spans="1:9" ht="14.65" customHeight="1" x14ac:dyDescent="0.2">
      <c r="A35" s="60"/>
      <c r="B35" s="23" t="s">
        <v>280</v>
      </c>
      <c r="C35" s="23" t="s">
        <v>281</v>
      </c>
      <c r="D35" s="3" t="s">
        <v>195</v>
      </c>
      <c r="E35" s="24">
        <v>3.3196463672864399E-2</v>
      </c>
      <c r="F35" s="24">
        <v>5.144E-2</v>
      </c>
      <c r="G35" s="25" t="s">
        <v>215</v>
      </c>
      <c r="H35" s="25" t="s">
        <v>282</v>
      </c>
      <c r="I35" s="3">
        <v>1</v>
      </c>
    </row>
    <row r="36" spans="1:9" ht="14.65" customHeight="1" x14ac:dyDescent="0.2">
      <c r="A36" s="60"/>
      <c r="B36" s="23" t="s">
        <v>280</v>
      </c>
      <c r="C36" s="23" t="s">
        <v>281</v>
      </c>
      <c r="D36" s="3" t="s">
        <v>201</v>
      </c>
      <c r="E36" s="24">
        <v>3.0567261859527399E-2</v>
      </c>
      <c r="F36" s="24">
        <v>5.3170000000000002E-2</v>
      </c>
      <c r="G36" s="25" t="s">
        <v>215</v>
      </c>
      <c r="H36" s="25" t="s">
        <v>282</v>
      </c>
      <c r="I36" s="3">
        <v>1</v>
      </c>
    </row>
    <row r="37" spans="1:9" ht="14.65" customHeight="1" x14ac:dyDescent="0.2">
      <c r="A37" s="60"/>
      <c r="B37" s="23" t="s">
        <v>280</v>
      </c>
      <c r="C37" s="23" t="s">
        <v>281</v>
      </c>
      <c r="D37" s="3" t="s">
        <v>283</v>
      </c>
      <c r="E37" s="24">
        <v>3.9969914220561599E-2</v>
      </c>
      <c r="F37" s="24">
        <v>6.9519999999999998E-2</v>
      </c>
      <c r="G37" s="25" t="s">
        <v>215</v>
      </c>
      <c r="H37" s="25" t="s">
        <v>282</v>
      </c>
      <c r="I37" s="3">
        <v>1</v>
      </c>
    </row>
    <row r="38" spans="1:9" ht="14.65" customHeight="1" x14ac:dyDescent="0.2">
      <c r="A38" s="60" t="s">
        <v>26</v>
      </c>
      <c r="B38" s="23" t="s">
        <v>280</v>
      </c>
      <c r="C38" s="23" t="s">
        <v>281</v>
      </c>
      <c r="D38" s="3" t="s">
        <v>200</v>
      </c>
      <c r="E38" s="24">
        <v>4.8908670620594903E-2</v>
      </c>
      <c r="F38" s="24">
        <v>3.2410000000000001E-2</v>
      </c>
      <c r="G38" s="25" t="s">
        <v>215</v>
      </c>
      <c r="H38" s="25" t="s">
        <v>282</v>
      </c>
      <c r="I38" s="3">
        <v>1</v>
      </c>
    </row>
    <row r="39" spans="1:9" ht="14.65" customHeight="1" x14ac:dyDescent="0.2">
      <c r="A39" s="60"/>
      <c r="B39" s="23" t="s">
        <v>280</v>
      </c>
      <c r="C39" s="23" t="s">
        <v>281</v>
      </c>
      <c r="D39" s="3" t="s">
        <v>195</v>
      </c>
      <c r="E39" s="24">
        <v>3.36818577608856E-2</v>
      </c>
      <c r="F39" s="24">
        <v>1.9640000000000001E-2</v>
      </c>
      <c r="G39" s="25" t="s">
        <v>215</v>
      </c>
      <c r="H39" s="25" t="s">
        <v>282</v>
      </c>
      <c r="I39" s="3">
        <v>1</v>
      </c>
    </row>
    <row r="40" spans="1:9" ht="14.65" customHeight="1" x14ac:dyDescent="0.2">
      <c r="A40" s="60"/>
      <c r="B40" s="23" t="s">
        <v>280</v>
      </c>
      <c r="C40" s="23" t="s">
        <v>281</v>
      </c>
      <c r="D40" s="3" t="s">
        <v>201</v>
      </c>
      <c r="E40" s="24">
        <v>3.0919472237406698E-2</v>
      </c>
      <c r="F40" s="24">
        <v>2.0490000000000001E-2</v>
      </c>
      <c r="G40" s="25" t="s">
        <v>215</v>
      </c>
      <c r="H40" s="25" t="s">
        <v>282</v>
      </c>
      <c r="I40" s="3">
        <v>1</v>
      </c>
    </row>
    <row r="41" spans="1:9" ht="14.65" customHeight="1" x14ac:dyDescent="0.2">
      <c r="A41" s="60"/>
      <c r="B41" s="23" t="s">
        <v>280</v>
      </c>
      <c r="C41" s="23" t="s">
        <v>281</v>
      </c>
      <c r="D41" s="3" t="s">
        <v>283</v>
      </c>
      <c r="E41" s="24">
        <v>4.0705306371202302E-2</v>
      </c>
      <c r="F41" s="24">
        <v>2.6970000000000001E-2</v>
      </c>
      <c r="G41" s="25" t="s">
        <v>215</v>
      </c>
      <c r="H41" s="25" t="s">
        <v>282</v>
      </c>
      <c r="I41" s="3">
        <v>1</v>
      </c>
    </row>
    <row r="42" spans="1:9" ht="14.65" customHeight="1" x14ac:dyDescent="0.2">
      <c r="A42" s="60" t="s">
        <v>29</v>
      </c>
      <c r="B42" s="23" t="s">
        <v>280</v>
      </c>
      <c r="C42" s="23" t="s">
        <v>281</v>
      </c>
      <c r="D42" s="3" t="s">
        <v>200</v>
      </c>
      <c r="E42" s="24">
        <v>4.8908670620594903E-2</v>
      </c>
      <c r="F42" s="24">
        <v>3.2410000000000001E-2</v>
      </c>
      <c r="G42" s="25" t="s">
        <v>215</v>
      </c>
      <c r="H42" s="25" t="s">
        <v>282</v>
      </c>
      <c r="I42" s="3">
        <v>1</v>
      </c>
    </row>
    <row r="43" spans="1:9" ht="14.65" customHeight="1" x14ac:dyDescent="0.2">
      <c r="A43" s="60"/>
      <c r="B43" s="23" t="s">
        <v>280</v>
      </c>
      <c r="C43" s="23" t="s">
        <v>281</v>
      </c>
      <c r="D43" s="3" t="s">
        <v>195</v>
      </c>
      <c r="E43" s="24">
        <v>3.36818577608856E-2</v>
      </c>
      <c r="F43" s="24">
        <v>1.9640000000000001E-2</v>
      </c>
      <c r="G43" s="25" t="s">
        <v>215</v>
      </c>
      <c r="H43" s="25" t="s">
        <v>282</v>
      </c>
      <c r="I43" s="3">
        <v>1</v>
      </c>
    </row>
    <row r="44" spans="1:9" ht="14.65" customHeight="1" x14ac:dyDescent="0.2">
      <c r="A44" s="60"/>
      <c r="B44" s="23" t="s">
        <v>280</v>
      </c>
      <c r="C44" s="23" t="s">
        <v>281</v>
      </c>
      <c r="D44" s="3" t="s">
        <v>201</v>
      </c>
      <c r="E44" s="24">
        <v>3.0919472237406698E-2</v>
      </c>
      <c r="F44" s="24">
        <v>2.0490000000000001E-2</v>
      </c>
      <c r="G44" s="25" t="s">
        <v>215</v>
      </c>
      <c r="H44" s="25" t="s">
        <v>282</v>
      </c>
      <c r="I44" s="3">
        <v>1</v>
      </c>
    </row>
    <row r="45" spans="1:9" ht="14.65" customHeight="1" x14ac:dyDescent="0.2">
      <c r="A45" s="60"/>
      <c r="B45" s="23" t="s">
        <v>280</v>
      </c>
      <c r="C45" s="23" t="s">
        <v>281</v>
      </c>
      <c r="D45" s="3" t="s">
        <v>283</v>
      </c>
      <c r="E45" s="24">
        <v>4.0705306371202302E-2</v>
      </c>
      <c r="F45" s="24">
        <v>2.6970000000000001E-2</v>
      </c>
      <c r="G45" s="25" t="s">
        <v>215</v>
      </c>
      <c r="H45" s="25" t="s">
        <v>282</v>
      </c>
      <c r="I45" s="3">
        <v>1</v>
      </c>
    </row>
    <row r="46" spans="1:9" ht="14.65" customHeight="1" x14ac:dyDescent="0.2">
      <c r="A46" s="60" t="s">
        <v>31</v>
      </c>
      <c r="B46" s="23" t="s">
        <v>280</v>
      </c>
      <c r="C46" s="23" t="s">
        <v>281</v>
      </c>
      <c r="D46" s="3" t="s">
        <v>200</v>
      </c>
      <c r="E46" s="24">
        <v>4.8908670620594903E-2</v>
      </c>
      <c r="F46" s="24">
        <v>3.2410000000000001E-2</v>
      </c>
      <c r="G46" s="25" t="s">
        <v>215</v>
      </c>
      <c r="H46" s="25" t="s">
        <v>282</v>
      </c>
      <c r="I46" s="3">
        <v>1</v>
      </c>
    </row>
    <row r="47" spans="1:9" ht="14.65" customHeight="1" x14ac:dyDescent="0.2">
      <c r="A47" s="60"/>
      <c r="B47" s="23" t="s">
        <v>280</v>
      </c>
      <c r="C47" s="23" t="s">
        <v>281</v>
      </c>
      <c r="D47" s="3" t="s">
        <v>195</v>
      </c>
      <c r="E47" s="24">
        <v>3.36818577608856E-2</v>
      </c>
      <c r="F47" s="24">
        <v>1.9640000000000001E-2</v>
      </c>
      <c r="G47" s="25" t="s">
        <v>215</v>
      </c>
      <c r="H47" s="25" t="s">
        <v>282</v>
      </c>
      <c r="I47" s="3">
        <v>1</v>
      </c>
    </row>
    <row r="48" spans="1:9" ht="14.65" customHeight="1" x14ac:dyDescent="0.2">
      <c r="A48" s="60"/>
      <c r="B48" s="23" t="s">
        <v>280</v>
      </c>
      <c r="C48" s="23" t="s">
        <v>281</v>
      </c>
      <c r="D48" s="3" t="s">
        <v>201</v>
      </c>
      <c r="E48" s="24">
        <v>3.0919472237406698E-2</v>
      </c>
      <c r="F48" s="24">
        <v>2.0490000000000001E-2</v>
      </c>
      <c r="G48" s="25" t="s">
        <v>215</v>
      </c>
      <c r="H48" s="25" t="s">
        <v>282</v>
      </c>
      <c r="I48" s="3">
        <v>1</v>
      </c>
    </row>
    <row r="49" spans="1:9" ht="14.65" customHeight="1" x14ac:dyDescent="0.2">
      <c r="A49" s="60"/>
      <c r="B49" s="23" t="s">
        <v>280</v>
      </c>
      <c r="C49" s="23" t="s">
        <v>281</v>
      </c>
      <c r="D49" s="3" t="s">
        <v>283</v>
      </c>
      <c r="E49" s="24">
        <v>4.0705306371202302E-2</v>
      </c>
      <c r="F49" s="24">
        <v>2.6970000000000001E-2</v>
      </c>
      <c r="G49" s="25" t="s">
        <v>215</v>
      </c>
      <c r="H49" s="25" t="s">
        <v>282</v>
      </c>
      <c r="I49" s="3">
        <v>1</v>
      </c>
    </row>
    <row r="50" spans="1:9" ht="14.65" customHeight="1" x14ac:dyDescent="0.2">
      <c r="A50" s="60" t="s">
        <v>35</v>
      </c>
      <c r="B50" s="23" t="s">
        <v>280</v>
      </c>
      <c r="C50" s="23" t="s">
        <v>281</v>
      </c>
      <c r="D50" s="3" t="s">
        <v>200</v>
      </c>
      <c r="E50" s="24">
        <v>4.5152477209153503E-2</v>
      </c>
      <c r="F50" s="24">
        <v>2.9919999999999999E-2</v>
      </c>
      <c r="G50" s="25" t="s">
        <v>215</v>
      </c>
      <c r="H50" s="25" t="s">
        <v>282</v>
      </c>
      <c r="I50" s="3">
        <v>1</v>
      </c>
    </row>
    <row r="51" spans="1:9" ht="14.65" customHeight="1" x14ac:dyDescent="0.2">
      <c r="A51" s="60"/>
      <c r="B51" s="23" t="s">
        <v>280</v>
      </c>
      <c r="C51" s="23" t="s">
        <v>281</v>
      </c>
      <c r="D51" s="3" t="s">
        <v>195</v>
      </c>
      <c r="E51" s="24">
        <v>3.6722803642020699E-2</v>
      </c>
      <c r="F51" s="24">
        <v>2.1409999999999998E-2</v>
      </c>
      <c r="G51" s="25" t="s">
        <v>215</v>
      </c>
      <c r="H51" s="25" t="s">
        <v>282</v>
      </c>
      <c r="I51" s="3">
        <v>1</v>
      </c>
    </row>
    <row r="52" spans="1:9" ht="14.65" customHeight="1" x14ac:dyDescent="0.2">
      <c r="A52" s="60"/>
      <c r="B52" s="23" t="s">
        <v>280</v>
      </c>
      <c r="C52" s="23" t="s">
        <v>281</v>
      </c>
      <c r="D52" s="3" t="s">
        <v>201</v>
      </c>
      <c r="E52" s="24">
        <v>3.844925617278E-2</v>
      </c>
      <c r="F52" s="24">
        <v>2.5479999999999999E-2</v>
      </c>
      <c r="G52" s="25" t="s">
        <v>215</v>
      </c>
      <c r="H52" s="25" t="s">
        <v>282</v>
      </c>
      <c r="I52" s="3">
        <v>1</v>
      </c>
    </row>
    <row r="53" spans="1:9" ht="14.65" customHeight="1" x14ac:dyDescent="0.2">
      <c r="A53" s="60"/>
      <c r="B53" s="23" t="s">
        <v>280</v>
      </c>
      <c r="C53" s="23" t="s">
        <v>281</v>
      </c>
      <c r="D53" s="3" t="s">
        <v>283</v>
      </c>
      <c r="E53" s="24">
        <v>5.15284617903859E-2</v>
      </c>
      <c r="F53" s="24">
        <v>3.415E-2</v>
      </c>
      <c r="G53" s="25" t="s">
        <v>215</v>
      </c>
      <c r="H53" s="25" t="s">
        <v>282</v>
      </c>
      <c r="I53" s="3">
        <v>1</v>
      </c>
    </row>
    <row r="54" spans="1:9" ht="14.65" customHeight="1" x14ac:dyDescent="0.2">
      <c r="A54" s="60" t="s">
        <v>38</v>
      </c>
      <c r="B54" s="23" t="s">
        <v>280</v>
      </c>
      <c r="C54" s="23" t="s">
        <v>281</v>
      </c>
      <c r="D54" s="3" t="s">
        <v>200</v>
      </c>
      <c r="E54" s="24">
        <v>4.5152477209153503E-2</v>
      </c>
      <c r="F54" s="24">
        <v>2.9919999999999999E-2</v>
      </c>
      <c r="G54" s="25" t="s">
        <v>215</v>
      </c>
      <c r="H54" s="25" t="s">
        <v>282</v>
      </c>
      <c r="I54" s="3">
        <v>1</v>
      </c>
    </row>
    <row r="55" spans="1:9" ht="14.65" customHeight="1" x14ac:dyDescent="0.2">
      <c r="A55" s="60"/>
      <c r="B55" s="23" t="s">
        <v>280</v>
      </c>
      <c r="C55" s="23" t="s">
        <v>281</v>
      </c>
      <c r="D55" s="3" t="s">
        <v>195</v>
      </c>
      <c r="E55" s="24">
        <v>3.6722803642020699E-2</v>
      </c>
      <c r="F55" s="24">
        <v>2.1409999999999998E-2</v>
      </c>
      <c r="G55" s="25" t="s">
        <v>215</v>
      </c>
      <c r="H55" s="25" t="s">
        <v>282</v>
      </c>
      <c r="I55" s="3">
        <v>1</v>
      </c>
    </row>
    <row r="56" spans="1:9" ht="14.65" customHeight="1" x14ac:dyDescent="0.2">
      <c r="A56" s="60"/>
      <c r="B56" s="23" t="s">
        <v>280</v>
      </c>
      <c r="C56" s="23" t="s">
        <v>281</v>
      </c>
      <c r="D56" s="3" t="s">
        <v>201</v>
      </c>
      <c r="E56" s="24">
        <v>3.844925617278E-2</v>
      </c>
      <c r="F56" s="24">
        <v>2.5479999999999999E-2</v>
      </c>
      <c r="G56" s="25" t="s">
        <v>215</v>
      </c>
      <c r="H56" s="25" t="s">
        <v>282</v>
      </c>
      <c r="I56" s="3">
        <v>1</v>
      </c>
    </row>
    <row r="57" spans="1:9" ht="14.65" customHeight="1" x14ac:dyDescent="0.2">
      <c r="A57" s="60"/>
      <c r="B57" s="23" t="s">
        <v>280</v>
      </c>
      <c r="C57" s="23" t="s">
        <v>281</v>
      </c>
      <c r="D57" s="3" t="s">
        <v>283</v>
      </c>
      <c r="E57" s="24">
        <v>5.15284617903859E-2</v>
      </c>
      <c r="F57" s="24">
        <v>3.415E-2</v>
      </c>
      <c r="G57" s="25" t="s">
        <v>215</v>
      </c>
      <c r="H57" s="25" t="s">
        <v>282</v>
      </c>
      <c r="I57" s="3">
        <v>1</v>
      </c>
    </row>
    <row r="58" spans="1:9" ht="14.65" customHeight="1" x14ac:dyDescent="0.2">
      <c r="A58" s="60" t="s">
        <v>40</v>
      </c>
      <c r="B58" s="23" t="s">
        <v>280</v>
      </c>
      <c r="C58" s="23" t="s">
        <v>281</v>
      </c>
      <c r="D58" s="3" t="s">
        <v>200</v>
      </c>
      <c r="E58" s="24">
        <v>4.5152477209153503E-2</v>
      </c>
      <c r="F58" s="24">
        <v>2.9919999999999999E-2</v>
      </c>
      <c r="G58" s="25" t="s">
        <v>215</v>
      </c>
      <c r="H58" s="25" t="s">
        <v>282</v>
      </c>
      <c r="I58" s="3">
        <v>1</v>
      </c>
    </row>
    <row r="59" spans="1:9" ht="14.65" customHeight="1" x14ac:dyDescent="0.2">
      <c r="A59" s="60"/>
      <c r="B59" s="23" t="s">
        <v>280</v>
      </c>
      <c r="C59" s="23" t="s">
        <v>281</v>
      </c>
      <c r="D59" s="3" t="s">
        <v>195</v>
      </c>
      <c r="E59" s="24">
        <v>3.6722803642020699E-2</v>
      </c>
      <c r="F59" s="24">
        <v>2.1409999999999998E-2</v>
      </c>
      <c r="G59" s="25" t="s">
        <v>215</v>
      </c>
      <c r="H59" s="25" t="s">
        <v>282</v>
      </c>
      <c r="I59" s="3">
        <v>1</v>
      </c>
    </row>
    <row r="60" spans="1:9" ht="14.65" customHeight="1" x14ac:dyDescent="0.2">
      <c r="A60" s="60"/>
      <c r="B60" s="23" t="s">
        <v>280</v>
      </c>
      <c r="C60" s="23" t="s">
        <v>281</v>
      </c>
      <c r="D60" s="3" t="s">
        <v>201</v>
      </c>
      <c r="E60" s="24">
        <v>3.844925617278E-2</v>
      </c>
      <c r="F60" s="24">
        <v>2.5479999999999999E-2</v>
      </c>
      <c r="G60" s="25" t="s">
        <v>215</v>
      </c>
      <c r="H60" s="25" t="s">
        <v>282</v>
      </c>
      <c r="I60" s="3">
        <v>1</v>
      </c>
    </row>
    <row r="61" spans="1:9" ht="14.65" customHeight="1" x14ac:dyDescent="0.2">
      <c r="A61" s="60"/>
      <c r="B61" s="23" t="s">
        <v>280</v>
      </c>
      <c r="C61" s="23" t="s">
        <v>281</v>
      </c>
      <c r="D61" s="3" t="s">
        <v>283</v>
      </c>
      <c r="E61" s="24">
        <v>5.15284617903859E-2</v>
      </c>
      <c r="F61" s="24">
        <v>3.415E-2</v>
      </c>
      <c r="G61" s="25" t="s">
        <v>215</v>
      </c>
      <c r="H61" s="25" t="s">
        <v>282</v>
      </c>
      <c r="I61" s="3">
        <v>1</v>
      </c>
    </row>
    <row r="62" spans="1:9" ht="14.65" customHeight="1" x14ac:dyDescent="0.2">
      <c r="A62" s="60" t="s">
        <v>44</v>
      </c>
      <c r="B62" s="23" t="s">
        <v>280</v>
      </c>
      <c r="C62" s="23" t="s">
        <v>281</v>
      </c>
      <c r="D62" s="3" t="s">
        <v>200</v>
      </c>
      <c r="E62" s="24">
        <v>8.0402909440000003E-2</v>
      </c>
      <c r="F62" s="24">
        <v>8.0402909440000003E-2</v>
      </c>
      <c r="G62" s="25" t="s">
        <v>215</v>
      </c>
      <c r="H62" s="25" t="s">
        <v>282</v>
      </c>
      <c r="I62" s="3">
        <v>1</v>
      </c>
    </row>
    <row r="63" spans="1:9" ht="14.65" customHeight="1" x14ac:dyDescent="0.2">
      <c r="A63" s="60"/>
      <c r="B63" s="23" t="s">
        <v>280</v>
      </c>
      <c r="C63" s="23" t="s">
        <v>281</v>
      </c>
      <c r="D63" s="3" t="s">
        <v>195</v>
      </c>
      <c r="E63" s="24">
        <v>4.0788657768667899E-2</v>
      </c>
      <c r="F63" s="24">
        <v>4.0788657768667899E-2</v>
      </c>
      <c r="G63" s="25" t="s">
        <v>215</v>
      </c>
      <c r="H63" s="25" t="s">
        <v>282</v>
      </c>
      <c r="I63" s="3">
        <v>1</v>
      </c>
    </row>
    <row r="64" spans="1:9" ht="14.65" customHeight="1" x14ac:dyDescent="0.2">
      <c r="A64" s="60"/>
      <c r="B64" s="23" t="s">
        <v>280</v>
      </c>
      <c r="C64" s="23" t="s">
        <v>281</v>
      </c>
      <c r="D64" s="3" t="s">
        <v>201</v>
      </c>
      <c r="E64" s="24">
        <v>3.4475700088000001E-2</v>
      </c>
      <c r="F64" s="24">
        <v>3.4475700088000001E-2</v>
      </c>
      <c r="G64" s="25" t="s">
        <v>215</v>
      </c>
      <c r="H64" s="25" t="s">
        <v>282</v>
      </c>
      <c r="I64" s="3">
        <v>1</v>
      </c>
    </row>
    <row r="65" spans="1:9" ht="14.65" customHeight="1" x14ac:dyDescent="0.2">
      <c r="A65" s="60"/>
      <c r="B65" s="23" t="s">
        <v>280</v>
      </c>
      <c r="C65" s="23" t="s">
        <v>281</v>
      </c>
      <c r="D65" s="3" t="s">
        <v>283</v>
      </c>
      <c r="E65" s="24">
        <v>0.144384692412</v>
      </c>
      <c r="F65" s="24">
        <v>0.144384692412</v>
      </c>
      <c r="G65" s="25" t="s">
        <v>215</v>
      </c>
      <c r="H65" s="25" t="s">
        <v>282</v>
      </c>
      <c r="I65" s="3">
        <v>1</v>
      </c>
    </row>
    <row r="66" spans="1:9" ht="14.65" customHeight="1" x14ac:dyDescent="0.2">
      <c r="A66" s="60" t="s">
        <v>47</v>
      </c>
      <c r="B66" s="23" t="s">
        <v>280</v>
      </c>
      <c r="C66" s="23" t="s">
        <v>281</v>
      </c>
      <c r="D66" s="3" t="s">
        <v>200</v>
      </c>
      <c r="E66" s="24">
        <v>8.0402909440000003E-2</v>
      </c>
      <c r="F66" s="24">
        <v>8.0402909440000003E-2</v>
      </c>
      <c r="G66" s="25" t="s">
        <v>215</v>
      </c>
      <c r="H66" s="25" t="s">
        <v>282</v>
      </c>
      <c r="I66" s="3">
        <v>1</v>
      </c>
    </row>
    <row r="67" spans="1:9" ht="14.65" customHeight="1" x14ac:dyDescent="0.2">
      <c r="A67" s="60"/>
      <c r="B67" s="23" t="s">
        <v>280</v>
      </c>
      <c r="C67" s="23" t="s">
        <v>281</v>
      </c>
      <c r="D67" s="3" t="s">
        <v>195</v>
      </c>
      <c r="E67" s="24">
        <v>4.0788657768667899E-2</v>
      </c>
      <c r="F67" s="24">
        <v>4.0788657768667899E-2</v>
      </c>
      <c r="G67" s="25" t="s">
        <v>215</v>
      </c>
      <c r="H67" s="25" t="s">
        <v>282</v>
      </c>
      <c r="I67" s="3">
        <v>1</v>
      </c>
    </row>
    <row r="68" spans="1:9" ht="14.65" customHeight="1" x14ac:dyDescent="0.2">
      <c r="A68" s="60"/>
      <c r="B68" s="23" t="s">
        <v>280</v>
      </c>
      <c r="C68" s="23" t="s">
        <v>281</v>
      </c>
      <c r="D68" s="3" t="s">
        <v>201</v>
      </c>
      <c r="E68" s="24">
        <v>3.4475700088000001E-2</v>
      </c>
      <c r="F68" s="24">
        <v>3.4475700088000001E-2</v>
      </c>
      <c r="G68" s="25" t="s">
        <v>215</v>
      </c>
      <c r="H68" s="25" t="s">
        <v>282</v>
      </c>
      <c r="I68" s="3">
        <v>1</v>
      </c>
    </row>
    <row r="69" spans="1:9" ht="14.65" customHeight="1" x14ac:dyDescent="0.2">
      <c r="A69" s="60"/>
      <c r="B69" s="23" t="s">
        <v>280</v>
      </c>
      <c r="C69" s="23" t="s">
        <v>281</v>
      </c>
      <c r="D69" s="3" t="s">
        <v>283</v>
      </c>
      <c r="E69" s="24">
        <v>0.144384692412</v>
      </c>
      <c r="F69" s="24">
        <v>0.144384692412</v>
      </c>
      <c r="G69" s="25" t="s">
        <v>215</v>
      </c>
      <c r="H69" s="25" t="s">
        <v>282</v>
      </c>
      <c r="I69" s="3">
        <v>1</v>
      </c>
    </row>
    <row r="70" spans="1:9" ht="14.65" customHeight="1" x14ac:dyDescent="0.2">
      <c r="A70" s="60" t="s">
        <v>49</v>
      </c>
      <c r="B70" s="23" t="s">
        <v>280</v>
      </c>
      <c r="C70" s="23" t="s">
        <v>281</v>
      </c>
      <c r="D70" s="3" t="s">
        <v>200</v>
      </c>
      <c r="E70" s="24">
        <v>8.0402909440000003E-2</v>
      </c>
      <c r="F70" s="24">
        <v>8.0402909440000003E-2</v>
      </c>
      <c r="G70" s="25" t="s">
        <v>215</v>
      </c>
      <c r="H70" s="25" t="s">
        <v>282</v>
      </c>
      <c r="I70" s="3">
        <v>1</v>
      </c>
    </row>
    <row r="71" spans="1:9" ht="14.65" customHeight="1" x14ac:dyDescent="0.2">
      <c r="A71" s="60"/>
      <c r="B71" s="23" t="s">
        <v>280</v>
      </c>
      <c r="C71" s="23" t="s">
        <v>281</v>
      </c>
      <c r="D71" s="3" t="s">
        <v>195</v>
      </c>
      <c r="E71" s="24">
        <v>4.0788657768667899E-2</v>
      </c>
      <c r="F71" s="24">
        <v>4.0788657768667899E-2</v>
      </c>
      <c r="G71" s="25" t="s">
        <v>215</v>
      </c>
      <c r="H71" s="25" t="s">
        <v>282</v>
      </c>
      <c r="I71" s="3">
        <v>1</v>
      </c>
    </row>
    <row r="72" spans="1:9" ht="14.65" customHeight="1" x14ac:dyDescent="0.2">
      <c r="A72" s="60"/>
      <c r="B72" s="23" t="s">
        <v>280</v>
      </c>
      <c r="C72" s="23" t="s">
        <v>281</v>
      </c>
      <c r="D72" s="3" t="s">
        <v>201</v>
      </c>
      <c r="E72" s="24">
        <v>3.4475700088000001E-2</v>
      </c>
      <c r="F72" s="24">
        <v>3.4475700088000001E-2</v>
      </c>
      <c r="G72" s="25" t="s">
        <v>215</v>
      </c>
      <c r="H72" s="25" t="s">
        <v>282</v>
      </c>
      <c r="I72" s="3">
        <v>1</v>
      </c>
    </row>
    <row r="73" spans="1:9" ht="14.65" customHeight="1" x14ac:dyDescent="0.2">
      <c r="A73" s="60"/>
      <c r="B73" s="23" t="s">
        <v>280</v>
      </c>
      <c r="C73" s="23" t="s">
        <v>281</v>
      </c>
      <c r="D73" s="3" t="s">
        <v>202</v>
      </c>
      <c r="E73" s="24">
        <v>0.144384692412</v>
      </c>
      <c r="F73" s="24">
        <v>0.144384692412</v>
      </c>
      <c r="G73" s="25" t="s">
        <v>215</v>
      </c>
      <c r="H73" s="25" t="s">
        <v>282</v>
      </c>
      <c r="I73" s="3">
        <v>1</v>
      </c>
    </row>
    <row r="74" spans="1:9" ht="14.65" customHeight="1" x14ac:dyDescent="0.2">
      <c r="A74" s="60" t="s">
        <v>51</v>
      </c>
      <c r="B74" s="23" t="s">
        <v>280</v>
      </c>
      <c r="C74" s="23" t="s">
        <v>281</v>
      </c>
      <c r="D74" s="3" t="s">
        <v>200</v>
      </c>
      <c r="E74" s="24">
        <v>6.4429497350000003E-2</v>
      </c>
      <c r="F74" s="24">
        <v>6.4429497350000003E-2</v>
      </c>
      <c r="G74" s="25" t="s">
        <v>215</v>
      </c>
      <c r="H74" s="25" t="s">
        <v>282</v>
      </c>
      <c r="I74" s="3">
        <v>1</v>
      </c>
    </row>
    <row r="75" spans="1:9" ht="14.65" customHeight="1" x14ac:dyDescent="0.2">
      <c r="A75" s="60"/>
      <c r="B75" s="23" t="s">
        <v>280</v>
      </c>
      <c r="C75" s="23" t="s">
        <v>281</v>
      </c>
      <c r="D75" s="3" t="s">
        <v>195</v>
      </c>
      <c r="E75" s="24">
        <v>5.7686535601087503E-2</v>
      </c>
      <c r="F75" s="24">
        <v>5.7686535601087503E-2</v>
      </c>
      <c r="G75" s="25" t="s">
        <v>215</v>
      </c>
      <c r="H75" s="25" t="s">
        <v>282</v>
      </c>
      <c r="I75" s="3">
        <v>1</v>
      </c>
    </row>
    <row r="76" spans="1:9" ht="14.65" customHeight="1" x14ac:dyDescent="0.2">
      <c r="A76" s="60"/>
      <c r="B76" s="23" t="s">
        <v>280</v>
      </c>
      <c r="C76" s="23" t="s">
        <v>281</v>
      </c>
      <c r="D76" s="3" t="s">
        <v>201</v>
      </c>
      <c r="E76" s="24">
        <v>6.8830407161000001E-2</v>
      </c>
      <c r="F76" s="24">
        <v>6.8830407161000001E-2</v>
      </c>
      <c r="G76" s="25" t="s">
        <v>215</v>
      </c>
      <c r="H76" s="25" t="s">
        <v>282</v>
      </c>
      <c r="I76" s="3">
        <v>1</v>
      </c>
    </row>
    <row r="77" spans="1:9" ht="14.65" customHeight="1" x14ac:dyDescent="0.2">
      <c r="A77" s="60"/>
      <c r="B77" s="23" t="s">
        <v>280</v>
      </c>
      <c r="C77" s="23" t="s">
        <v>281</v>
      </c>
      <c r="D77" s="3" t="s">
        <v>202</v>
      </c>
      <c r="E77" s="24">
        <v>9.6135909827000002E-2</v>
      </c>
      <c r="F77" s="24">
        <v>9.6135909827000002E-2</v>
      </c>
      <c r="G77" s="25" t="s">
        <v>215</v>
      </c>
      <c r="H77" s="25" t="s">
        <v>282</v>
      </c>
      <c r="I77" s="3">
        <v>1</v>
      </c>
    </row>
    <row r="78" spans="1:9" ht="14.65" customHeight="1" x14ac:dyDescent="0.2">
      <c r="A78" s="60" t="s">
        <v>54</v>
      </c>
      <c r="B78" s="23" t="s">
        <v>280</v>
      </c>
      <c r="C78" s="23" t="s">
        <v>281</v>
      </c>
      <c r="D78" s="3" t="s">
        <v>200</v>
      </c>
      <c r="E78" s="24">
        <v>6.4429497350000003E-2</v>
      </c>
      <c r="F78" s="24">
        <v>6.4429497350000003E-2</v>
      </c>
      <c r="G78" s="25" t="s">
        <v>215</v>
      </c>
      <c r="H78" s="25" t="s">
        <v>282</v>
      </c>
      <c r="I78" s="3">
        <v>1</v>
      </c>
    </row>
    <row r="79" spans="1:9" ht="14.65" customHeight="1" x14ac:dyDescent="0.2">
      <c r="A79" s="60"/>
      <c r="B79" s="23" t="s">
        <v>280</v>
      </c>
      <c r="C79" s="23" t="s">
        <v>281</v>
      </c>
      <c r="D79" s="3" t="s">
        <v>195</v>
      </c>
      <c r="E79" s="24">
        <v>5.7686535601087503E-2</v>
      </c>
      <c r="F79" s="24">
        <v>5.7686535601087503E-2</v>
      </c>
      <c r="G79" s="25" t="s">
        <v>215</v>
      </c>
      <c r="H79" s="25" t="s">
        <v>282</v>
      </c>
      <c r="I79" s="3">
        <v>1</v>
      </c>
    </row>
    <row r="80" spans="1:9" ht="14.65" customHeight="1" x14ac:dyDescent="0.2">
      <c r="A80" s="60"/>
      <c r="B80" s="23" t="s">
        <v>280</v>
      </c>
      <c r="C80" s="23" t="s">
        <v>281</v>
      </c>
      <c r="D80" s="3" t="s">
        <v>201</v>
      </c>
      <c r="E80" s="24">
        <v>6.8830407161000001E-2</v>
      </c>
      <c r="F80" s="24">
        <v>6.8830407161000001E-2</v>
      </c>
      <c r="G80" s="25" t="s">
        <v>215</v>
      </c>
      <c r="H80" s="25" t="s">
        <v>282</v>
      </c>
      <c r="I80" s="3">
        <v>1</v>
      </c>
    </row>
    <row r="81" spans="1:9" ht="14.65" customHeight="1" x14ac:dyDescent="0.2">
      <c r="A81" s="60"/>
      <c r="B81" s="23" t="s">
        <v>280</v>
      </c>
      <c r="C81" s="23" t="s">
        <v>281</v>
      </c>
      <c r="D81" s="3" t="s">
        <v>202</v>
      </c>
      <c r="E81" s="24">
        <v>9.6135909827000002E-2</v>
      </c>
      <c r="F81" s="24">
        <v>9.6135909827000002E-2</v>
      </c>
      <c r="G81" s="25" t="s">
        <v>215</v>
      </c>
      <c r="H81" s="25" t="s">
        <v>282</v>
      </c>
      <c r="I81" s="3">
        <v>1</v>
      </c>
    </row>
    <row r="82" spans="1:9" ht="14.65" customHeight="1" x14ac:dyDescent="0.2">
      <c r="A82" s="60" t="s">
        <v>56</v>
      </c>
      <c r="B82" s="23" t="s">
        <v>280</v>
      </c>
      <c r="C82" s="23" t="s">
        <v>281</v>
      </c>
      <c r="D82" s="3" t="s">
        <v>200</v>
      </c>
      <c r="E82" s="24">
        <v>6.4429497350000003E-2</v>
      </c>
      <c r="F82" s="24">
        <v>6.4429497350000003E-2</v>
      </c>
      <c r="G82" s="25" t="s">
        <v>215</v>
      </c>
      <c r="H82" s="25" t="s">
        <v>282</v>
      </c>
      <c r="I82" s="3">
        <v>1</v>
      </c>
    </row>
    <row r="83" spans="1:9" ht="14.65" customHeight="1" x14ac:dyDescent="0.2">
      <c r="A83" s="60"/>
      <c r="B83" s="23" t="s">
        <v>280</v>
      </c>
      <c r="C83" s="23" t="s">
        <v>281</v>
      </c>
      <c r="D83" s="3" t="s">
        <v>195</v>
      </c>
      <c r="E83" s="24">
        <v>5.7686535601087503E-2</v>
      </c>
      <c r="F83" s="24">
        <v>5.7686535601087503E-2</v>
      </c>
      <c r="G83" s="25" t="s">
        <v>215</v>
      </c>
      <c r="H83" s="25" t="s">
        <v>282</v>
      </c>
      <c r="I83" s="3">
        <v>1</v>
      </c>
    </row>
    <row r="84" spans="1:9" ht="14.65" customHeight="1" x14ac:dyDescent="0.2">
      <c r="A84" s="60"/>
      <c r="B84" s="23" t="s">
        <v>280</v>
      </c>
      <c r="C84" s="23" t="s">
        <v>281</v>
      </c>
      <c r="D84" s="3" t="s">
        <v>201</v>
      </c>
      <c r="E84" s="24">
        <v>6.8830407161000001E-2</v>
      </c>
      <c r="F84" s="24">
        <v>6.8830407161000001E-2</v>
      </c>
      <c r="G84" s="25" t="s">
        <v>215</v>
      </c>
      <c r="H84" s="25" t="s">
        <v>282</v>
      </c>
      <c r="I84" s="3">
        <v>1</v>
      </c>
    </row>
    <row r="85" spans="1:9" ht="14.65" customHeight="1" x14ac:dyDescent="0.2">
      <c r="A85" s="60"/>
      <c r="B85" s="23" t="s">
        <v>280</v>
      </c>
      <c r="C85" s="23" t="s">
        <v>281</v>
      </c>
      <c r="D85" s="3" t="s">
        <v>202</v>
      </c>
      <c r="E85" s="24">
        <v>9.6135909827000002E-2</v>
      </c>
      <c r="F85" s="24">
        <v>9.6135909827000002E-2</v>
      </c>
      <c r="G85" s="25" t="s">
        <v>215</v>
      </c>
      <c r="H85" s="25" t="s">
        <v>282</v>
      </c>
      <c r="I85" s="3">
        <v>1</v>
      </c>
    </row>
    <row r="86" spans="1:9" ht="14.65" customHeight="1" x14ac:dyDescent="0.2">
      <c r="A86" s="60" t="s">
        <v>58</v>
      </c>
      <c r="B86" s="23" t="s">
        <v>280</v>
      </c>
      <c r="C86" s="23" t="s">
        <v>281</v>
      </c>
      <c r="D86" s="3" t="s">
        <v>200</v>
      </c>
      <c r="E86" s="24">
        <v>6.4429497350000003E-2</v>
      </c>
      <c r="F86" s="24">
        <v>6.4429497350000003E-2</v>
      </c>
      <c r="G86" s="25" t="s">
        <v>215</v>
      </c>
      <c r="H86" s="25" t="s">
        <v>282</v>
      </c>
      <c r="I86" s="3">
        <v>1</v>
      </c>
    </row>
    <row r="87" spans="1:9" ht="14.65" customHeight="1" x14ac:dyDescent="0.2">
      <c r="A87" s="60"/>
      <c r="B87" s="23" t="s">
        <v>280</v>
      </c>
      <c r="C87" s="23" t="s">
        <v>281</v>
      </c>
      <c r="D87" s="3" t="s">
        <v>195</v>
      </c>
      <c r="E87" s="24">
        <v>5.7686535601087503E-2</v>
      </c>
      <c r="F87" s="24">
        <v>5.7686535601087503E-2</v>
      </c>
      <c r="G87" s="25" t="s">
        <v>215</v>
      </c>
      <c r="H87" s="25" t="s">
        <v>282</v>
      </c>
      <c r="I87" s="3">
        <v>1</v>
      </c>
    </row>
    <row r="88" spans="1:9" ht="14.65" customHeight="1" x14ac:dyDescent="0.2">
      <c r="A88" s="60"/>
      <c r="B88" s="23" t="s">
        <v>280</v>
      </c>
      <c r="C88" s="23" t="s">
        <v>281</v>
      </c>
      <c r="D88" s="3" t="s">
        <v>201</v>
      </c>
      <c r="E88" s="24">
        <v>6.8830407161000001E-2</v>
      </c>
      <c r="F88" s="24">
        <v>6.8830407161000001E-2</v>
      </c>
      <c r="G88" s="25" t="s">
        <v>215</v>
      </c>
      <c r="H88" s="25" t="s">
        <v>282</v>
      </c>
      <c r="I88" s="3">
        <v>1</v>
      </c>
    </row>
    <row r="89" spans="1:9" ht="14.65" customHeight="1" x14ac:dyDescent="0.2">
      <c r="A89" s="60"/>
      <c r="B89" s="23" t="s">
        <v>280</v>
      </c>
      <c r="C89" s="23" t="s">
        <v>281</v>
      </c>
      <c r="D89" s="3" t="s">
        <v>202</v>
      </c>
      <c r="E89" s="24">
        <v>9.6135909827000002E-2</v>
      </c>
      <c r="F89" s="24">
        <v>9.6135909827000002E-2</v>
      </c>
      <c r="G89" s="25" t="s">
        <v>215</v>
      </c>
      <c r="H89" s="25" t="s">
        <v>282</v>
      </c>
      <c r="I89" s="3">
        <v>1</v>
      </c>
    </row>
    <row r="90" spans="1:9" ht="14.65" customHeight="1" x14ac:dyDescent="0.2">
      <c r="A90" s="60" t="s">
        <v>60</v>
      </c>
      <c r="B90" s="23" t="s">
        <v>280</v>
      </c>
      <c r="C90" s="23" t="s">
        <v>281</v>
      </c>
      <c r="D90" s="3" t="s">
        <v>200</v>
      </c>
      <c r="E90" s="24">
        <v>6.4429497350000003E-2</v>
      </c>
      <c r="F90" s="24">
        <v>6.4429497350000003E-2</v>
      </c>
      <c r="G90" s="25" t="s">
        <v>215</v>
      </c>
      <c r="H90" s="25" t="s">
        <v>282</v>
      </c>
      <c r="I90" s="3">
        <v>1</v>
      </c>
    </row>
    <row r="91" spans="1:9" ht="14.65" customHeight="1" x14ac:dyDescent="0.2">
      <c r="A91" s="60"/>
      <c r="B91" s="23" t="s">
        <v>280</v>
      </c>
      <c r="C91" s="23" t="s">
        <v>281</v>
      </c>
      <c r="D91" s="3" t="s">
        <v>195</v>
      </c>
      <c r="E91" s="24">
        <v>5.7686535601087503E-2</v>
      </c>
      <c r="F91" s="24">
        <v>5.7686535601087503E-2</v>
      </c>
      <c r="G91" s="25" t="s">
        <v>215</v>
      </c>
      <c r="H91" s="25" t="s">
        <v>282</v>
      </c>
      <c r="I91" s="3">
        <v>1</v>
      </c>
    </row>
    <row r="92" spans="1:9" ht="14.65" customHeight="1" x14ac:dyDescent="0.2">
      <c r="A92" s="60"/>
      <c r="B92" s="23" t="s">
        <v>280</v>
      </c>
      <c r="C92" s="23" t="s">
        <v>281</v>
      </c>
      <c r="D92" s="3" t="s">
        <v>201</v>
      </c>
      <c r="E92" s="24">
        <v>6.8830407161000001E-2</v>
      </c>
      <c r="F92" s="24">
        <v>6.8830407161000001E-2</v>
      </c>
      <c r="G92" s="25" t="s">
        <v>215</v>
      </c>
      <c r="H92" s="25" t="s">
        <v>282</v>
      </c>
      <c r="I92" s="3">
        <v>1</v>
      </c>
    </row>
    <row r="93" spans="1:9" ht="14.65" customHeight="1" x14ac:dyDescent="0.2">
      <c r="A93" s="60"/>
      <c r="B93" s="23" t="s">
        <v>280</v>
      </c>
      <c r="C93" s="23" t="s">
        <v>281</v>
      </c>
      <c r="D93" s="3" t="s">
        <v>202</v>
      </c>
      <c r="E93" s="24">
        <v>9.6135909827000002E-2</v>
      </c>
      <c r="F93" s="24">
        <v>9.6135909827000002E-2</v>
      </c>
      <c r="G93" s="25" t="s">
        <v>215</v>
      </c>
      <c r="H93" s="25" t="s">
        <v>282</v>
      </c>
      <c r="I93" s="3">
        <v>1</v>
      </c>
    </row>
    <row r="94" spans="1:9" ht="14.65" customHeight="1" x14ac:dyDescent="0.2">
      <c r="A94" s="2" t="s">
        <v>82</v>
      </c>
      <c r="B94" s="25" t="s">
        <v>284</v>
      </c>
      <c r="C94" s="25" t="s">
        <v>285</v>
      </c>
      <c r="D94" s="3" t="s">
        <v>206</v>
      </c>
      <c r="E94" s="3">
        <v>31.536000000000001</v>
      </c>
      <c r="F94" s="3">
        <v>31.536000000000001</v>
      </c>
      <c r="G94" s="25" t="s">
        <v>215</v>
      </c>
      <c r="H94" s="3" t="s">
        <v>286</v>
      </c>
      <c r="I94" s="3">
        <v>1</v>
      </c>
    </row>
  </sheetData>
  <sheetProtection selectLockedCells="1" selectUnlockedCells="1"/>
  <mergeCells count="23">
    <mergeCell ref="A2:A5"/>
    <mergeCell ref="A6:A9"/>
    <mergeCell ref="A10:A13"/>
    <mergeCell ref="A14:A17"/>
    <mergeCell ref="A18:A21"/>
    <mergeCell ref="A22:A25"/>
    <mergeCell ref="A70:A73"/>
    <mergeCell ref="A26:A29"/>
    <mergeCell ref="A30:A33"/>
    <mergeCell ref="A34:A37"/>
    <mergeCell ref="A38:A41"/>
    <mergeCell ref="A42:A45"/>
    <mergeCell ref="A46:A49"/>
    <mergeCell ref="A74:A77"/>
    <mergeCell ref="A78:A81"/>
    <mergeCell ref="A82:A85"/>
    <mergeCell ref="A86:A89"/>
    <mergeCell ref="A90:A93"/>
    <mergeCell ref="A50:A53"/>
    <mergeCell ref="A54:A57"/>
    <mergeCell ref="A58:A61"/>
    <mergeCell ref="A62:A65"/>
    <mergeCell ref="A66:A69"/>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workbookViewId="0">
      <selection activeCell="D14" sqref="D14"/>
    </sheetView>
  </sheetViews>
  <sheetFormatPr defaultColWidth="11.42578125" defaultRowHeight="12.75" x14ac:dyDescent="0.2"/>
  <cols>
    <col min="1" max="1" width="23.140625" style="5" customWidth="1"/>
    <col min="2" max="2" width="19.28515625" style="5" customWidth="1"/>
    <col min="3" max="3" width="15.85546875" style="5" customWidth="1"/>
    <col min="4" max="4" width="9.140625" style="5" customWidth="1"/>
    <col min="5" max="11" width="11.42578125" style="5" customWidth="1"/>
    <col min="12" max="12" width="14.140625" style="5" customWidth="1"/>
    <col min="13" max="16384" width="11.42578125" style="5"/>
  </cols>
  <sheetData>
    <row r="1" spans="1:15" ht="43.9" customHeight="1" x14ac:dyDescent="0.25">
      <c r="A1" s="22" t="s">
        <v>1</v>
      </c>
      <c r="B1" s="22" t="s">
        <v>276</v>
      </c>
      <c r="C1" s="22" t="s">
        <v>277</v>
      </c>
      <c r="D1" s="22" t="s">
        <v>189</v>
      </c>
      <c r="E1" s="55">
        <v>2020</v>
      </c>
      <c r="F1" s="55">
        <v>2025</v>
      </c>
      <c r="G1" s="55">
        <v>2030</v>
      </c>
      <c r="H1" s="55">
        <v>2035</v>
      </c>
      <c r="I1" s="55">
        <v>2040</v>
      </c>
      <c r="J1" s="55">
        <v>2045</v>
      </c>
      <c r="K1" s="55">
        <v>2050</v>
      </c>
      <c r="L1" s="56" t="s">
        <v>190</v>
      </c>
      <c r="M1" s="22" t="s">
        <v>193</v>
      </c>
      <c r="N1" s="22" t="s">
        <v>194</v>
      </c>
    </row>
    <row r="2" spans="1:15" ht="14.65" customHeight="1" x14ac:dyDescent="0.2">
      <c r="A2" s="60" t="s">
        <v>4</v>
      </c>
      <c r="B2" s="23" t="s">
        <v>280</v>
      </c>
      <c r="C2" s="23" t="s">
        <v>281</v>
      </c>
      <c r="D2" s="48" t="s">
        <v>200</v>
      </c>
      <c r="E2" s="53">
        <v>2.2784129279999999E-2</v>
      </c>
      <c r="F2" s="53">
        <v>2.2784129279999999E-2</v>
      </c>
      <c r="G2" s="53">
        <v>2.2784129279999999E-2</v>
      </c>
      <c r="H2" s="53">
        <v>2.2784129279999999E-2</v>
      </c>
      <c r="I2" s="53">
        <v>2.2784129279999999E-2</v>
      </c>
      <c r="J2" s="53">
        <v>2.2784129279999999E-2</v>
      </c>
      <c r="K2" s="53">
        <v>2.2784129279999999E-2</v>
      </c>
      <c r="L2" s="57" t="s">
        <v>322</v>
      </c>
      <c r="M2" s="54" t="s">
        <v>420</v>
      </c>
      <c r="N2" s="3">
        <v>1</v>
      </c>
    </row>
    <row r="3" spans="1:15" ht="14.65" customHeight="1" x14ac:dyDescent="0.2">
      <c r="A3" s="60"/>
      <c r="B3" s="23" t="s">
        <v>280</v>
      </c>
      <c r="C3" s="23" t="s">
        <v>281</v>
      </c>
      <c r="D3" s="48" t="s">
        <v>195</v>
      </c>
      <c r="E3" s="53">
        <v>1.5729452639999999E-2</v>
      </c>
      <c r="F3" s="53">
        <v>1.5729452639999999E-2</v>
      </c>
      <c r="G3" s="53">
        <v>1.5729452639999999E-2</v>
      </c>
      <c r="H3" s="53">
        <v>1.5729452639999999E-2</v>
      </c>
      <c r="I3" s="53">
        <v>1.5729452639999999E-2</v>
      </c>
      <c r="J3" s="53">
        <v>1.5729452639999999E-2</v>
      </c>
      <c r="K3" s="53">
        <v>1.5729452639999999E-2</v>
      </c>
      <c r="L3" s="52" t="s">
        <v>322</v>
      </c>
      <c r="M3" s="54" t="s">
        <v>420</v>
      </c>
      <c r="N3" s="3">
        <v>1</v>
      </c>
    </row>
    <row r="4" spans="1:15" ht="14.65" customHeight="1" x14ac:dyDescent="0.2">
      <c r="A4" s="60"/>
      <c r="B4" s="23" t="s">
        <v>280</v>
      </c>
      <c r="C4" s="23" t="s">
        <v>281</v>
      </c>
      <c r="D4" s="48" t="s">
        <v>201</v>
      </c>
      <c r="E4" s="53">
        <v>1.4387393789999998E-2</v>
      </c>
      <c r="F4" s="53">
        <v>1.4387393789999998E-2</v>
      </c>
      <c r="G4" s="53">
        <v>1.4387393789999998E-2</v>
      </c>
      <c r="H4" s="53">
        <v>1.4387393789999998E-2</v>
      </c>
      <c r="I4" s="53">
        <v>1.4387393789999998E-2</v>
      </c>
      <c r="J4" s="53">
        <v>1.4387393789999998E-2</v>
      </c>
      <c r="K4" s="53">
        <v>1.4387393789999998E-2</v>
      </c>
      <c r="L4" s="52" t="s">
        <v>322</v>
      </c>
      <c r="M4" s="54" t="s">
        <v>420</v>
      </c>
      <c r="N4" s="3">
        <v>1</v>
      </c>
    </row>
    <row r="5" spans="1:15" ht="14.65" customHeight="1" x14ac:dyDescent="0.2">
      <c r="A5" s="60"/>
      <c r="B5" s="23" t="s">
        <v>280</v>
      </c>
      <c r="C5" s="23" t="s">
        <v>281</v>
      </c>
      <c r="D5" s="48" t="s">
        <v>283</v>
      </c>
      <c r="E5" s="53">
        <v>1.8840733073235642E-2</v>
      </c>
      <c r="F5" s="53">
        <v>1.8840733073235642E-2</v>
      </c>
      <c r="G5" s="53">
        <v>1.8840733073235642E-2</v>
      </c>
      <c r="H5" s="53">
        <v>1.8840733073235642E-2</v>
      </c>
      <c r="I5" s="53">
        <v>1.8840733073235642E-2</v>
      </c>
      <c r="J5" s="53">
        <v>1.8840733073235642E-2</v>
      </c>
      <c r="K5" s="53">
        <v>1.8840733073235642E-2</v>
      </c>
      <c r="L5" s="52" t="s">
        <v>322</v>
      </c>
      <c r="M5" s="54" t="s">
        <v>420</v>
      </c>
      <c r="N5" s="3">
        <v>1</v>
      </c>
    </row>
    <row r="6" spans="1:15" ht="14.65" customHeight="1" x14ac:dyDescent="0.2">
      <c r="A6" s="60" t="s">
        <v>7</v>
      </c>
      <c r="B6" s="23" t="s">
        <v>280</v>
      </c>
      <c r="C6" s="23" t="s">
        <v>281</v>
      </c>
      <c r="D6" s="48" t="s">
        <v>200</v>
      </c>
      <c r="E6" s="53">
        <v>2.2784129279999999E-2</v>
      </c>
      <c r="F6" s="53">
        <v>2.2784129279999999E-2</v>
      </c>
      <c r="G6" s="53">
        <v>2.2784129279999999E-2</v>
      </c>
      <c r="H6" s="53">
        <v>2.2784129279999999E-2</v>
      </c>
      <c r="I6" s="53">
        <v>2.2784129279999999E-2</v>
      </c>
      <c r="J6" s="53">
        <v>2.2784129279999999E-2</v>
      </c>
      <c r="K6" s="53">
        <v>2.2784129279999999E-2</v>
      </c>
      <c r="L6" s="52" t="s">
        <v>322</v>
      </c>
      <c r="M6" s="54" t="s">
        <v>420</v>
      </c>
      <c r="N6" s="3">
        <v>1</v>
      </c>
    </row>
    <row r="7" spans="1:15" ht="14.65" customHeight="1" x14ac:dyDescent="0.2">
      <c r="A7" s="60"/>
      <c r="B7" s="23" t="s">
        <v>280</v>
      </c>
      <c r="C7" s="23" t="s">
        <v>281</v>
      </c>
      <c r="D7" s="48" t="s">
        <v>195</v>
      </c>
      <c r="E7" s="53">
        <v>1.5729452639999999E-2</v>
      </c>
      <c r="F7" s="53">
        <v>1.5729452639999999E-2</v>
      </c>
      <c r="G7" s="53">
        <v>1.5729452639999999E-2</v>
      </c>
      <c r="H7" s="53">
        <v>1.5729452639999999E-2</v>
      </c>
      <c r="I7" s="53">
        <v>1.5729452639999999E-2</v>
      </c>
      <c r="J7" s="53">
        <v>1.5729452639999999E-2</v>
      </c>
      <c r="K7" s="53">
        <v>1.5729452639999999E-2</v>
      </c>
      <c r="L7" s="52" t="s">
        <v>322</v>
      </c>
      <c r="M7" s="54" t="s">
        <v>420</v>
      </c>
      <c r="N7" s="3">
        <v>1</v>
      </c>
    </row>
    <row r="8" spans="1:15" ht="14.65" customHeight="1" x14ac:dyDescent="0.2">
      <c r="A8" s="60"/>
      <c r="B8" s="23" t="s">
        <v>280</v>
      </c>
      <c r="C8" s="23" t="s">
        <v>281</v>
      </c>
      <c r="D8" s="48" t="s">
        <v>201</v>
      </c>
      <c r="E8" s="53">
        <v>1.4387393789999998E-2</v>
      </c>
      <c r="F8" s="53">
        <v>1.4387393789999998E-2</v>
      </c>
      <c r="G8" s="53">
        <v>1.4387393789999998E-2</v>
      </c>
      <c r="H8" s="53">
        <v>1.4387393789999998E-2</v>
      </c>
      <c r="I8" s="53">
        <v>1.4387393789999998E-2</v>
      </c>
      <c r="J8" s="53">
        <v>1.4387393789999998E-2</v>
      </c>
      <c r="K8" s="53">
        <v>1.4387393789999998E-2</v>
      </c>
      <c r="L8" s="52" t="s">
        <v>322</v>
      </c>
      <c r="M8" s="54" t="s">
        <v>420</v>
      </c>
      <c r="N8" s="3">
        <v>1</v>
      </c>
      <c r="O8" s="26"/>
    </row>
    <row r="9" spans="1:15" ht="14.65" customHeight="1" x14ac:dyDescent="0.2">
      <c r="A9" s="60"/>
      <c r="B9" s="23" t="s">
        <v>280</v>
      </c>
      <c r="C9" s="23" t="s">
        <v>281</v>
      </c>
      <c r="D9" s="48" t="s">
        <v>283</v>
      </c>
      <c r="E9" s="53">
        <v>1.8840733073235642E-2</v>
      </c>
      <c r="F9" s="53">
        <v>1.8840733073235642E-2</v>
      </c>
      <c r="G9" s="53">
        <v>1.8840733073235642E-2</v>
      </c>
      <c r="H9" s="53">
        <v>1.8840733073235642E-2</v>
      </c>
      <c r="I9" s="53">
        <v>1.8840733073235642E-2</v>
      </c>
      <c r="J9" s="53">
        <v>1.8840733073235642E-2</v>
      </c>
      <c r="K9" s="53">
        <v>1.8840733073235642E-2</v>
      </c>
      <c r="L9" s="52" t="s">
        <v>322</v>
      </c>
      <c r="M9" s="54" t="s">
        <v>420</v>
      </c>
      <c r="N9" s="3">
        <v>1</v>
      </c>
    </row>
    <row r="10" spans="1:15" ht="14.65" customHeight="1" x14ac:dyDescent="0.2">
      <c r="A10" s="60" t="s">
        <v>9</v>
      </c>
      <c r="B10" s="23" t="s">
        <v>280</v>
      </c>
      <c r="C10" s="23" t="s">
        <v>281</v>
      </c>
      <c r="D10" s="48" t="s">
        <v>200</v>
      </c>
      <c r="E10" s="53">
        <v>2.2784129279999999E-2</v>
      </c>
      <c r="F10" s="53">
        <v>2.2784129279999999E-2</v>
      </c>
      <c r="G10" s="53">
        <v>2.2784129279999999E-2</v>
      </c>
      <c r="H10" s="53">
        <v>2.2784129279999999E-2</v>
      </c>
      <c r="I10" s="53">
        <v>2.2784129279999999E-2</v>
      </c>
      <c r="J10" s="53">
        <v>2.2784129279999999E-2</v>
      </c>
      <c r="K10" s="53">
        <v>2.2784129279999999E-2</v>
      </c>
      <c r="L10" s="52" t="s">
        <v>322</v>
      </c>
      <c r="M10" s="54" t="s">
        <v>420</v>
      </c>
      <c r="N10" s="3">
        <v>1</v>
      </c>
    </row>
    <row r="11" spans="1:15" ht="14.65" customHeight="1" x14ac:dyDescent="0.2">
      <c r="A11" s="60"/>
      <c r="B11" s="23" t="s">
        <v>280</v>
      </c>
      <c r="C11" s="23" t="s">
        <v>281</v>
      </c>
      <c r="D11" s="48" t="s">
        <v>195</v>
      </c>
      <c r="E11" s="53">
        <v>1.5729452639999999E-2</v>
      </c>
      <c r="F11" s="53">
        <v>1.5729452639999999E-2</v>
      </c>
      <c r="G11" s="53">
        <v>1.5729452639999999E-2</v>
      </c>
      <c r="H11" s="53">
        <v>1.5729452639999999E-2</v>
      </c>
      <c r="I11" s="53">
        <v>1.5729452639999999E-2</v>
      </c>
      <c r="J11" s="53">
        <v>1.5729452639999999E-2</v>
      </c>
      <c r="K11" s="53">
        <v>1.5729452639999999E-2</v>
      </c>
      <c r="L11" s="52" t="s">
        <v>322</v>
      </c>
      <c r="M11" s="54" t="s">
        <v>420</v>
      </c>
      <c r="N11" s="3">
        <v>1</v>
      </c>
    </row>
    <row r="12" spans="1:15" ht="14.65" customHeight="1" x14ac:dyDescent="0.2">
      <c r="A12" s="60"/>
      <c r="B12" s="23" t="s">
        <v>280</v>
      </c>
      <c r="C12" s="23" t="s">
        <v>281</v>
      </c>
      <c r="D12" s="48" t="s">
        <v>201</v>
      </c>
      <c r="E12" s="53">
        <v>1.4387393789999998E-2</v>
      </c>
      <c r="F12" s="53">
        <v>1.4387393789999998E-2</v>
      </c>
      <c r="G12" s="53">
        <v>1.4387393789999998E-2</v>
      </c>
      <c r="H12" s="53">
        <v>1.4387393789999998E-2</v>
      </c>
      <c r="I12" s="53">
        <v>1.4387393789999998E-2</v>
      </c>
      <c r="J12" s="53">
        <v>1.4387393789999998E-2</v>
      </c>
      <c r="K12" s="53">
        <v>1.4387393789999998E-2</v>
      </c>
      <c r="L12" s="52" t="s">
        <v>322</v>
      </c>
      <c r="M12" s="54" t="s">
        <v>420</v>
      </c>
      <c r="N12" s="3">
        <v>1</v>
      </c>
    </row>
    <row r="13" spans="1:15" ht="14.65" customHeight="1" x14ac:dyDescent="0.2">
      <c r="A13" s="60"/>
      <c r="B13" s="23" t="s">
        <v>280</v>
      </c>
      <c r="C13" s="23" t="s">
        <v>281</v>
      </c>
      <c r="D13" s="48" t="s">
        <v>283</v>
      </c>
      <c r="E13" s="53">
        <v>1.8840733073235642E-2</v>
      </c>
      <c r="F13" s="53">
        <v>1.8840733073235642E-2</v>
      </c>
      <c r="G13" s="53">
        <v>1.8840733073235642E-2</v>
      </c>
      <c r="H13" s="53">
        <v>1.8840733073235642E-2</v>
      </c>
      <c r="I13" s="53">
        <v>1.8840733073235642E-2</v>
      </c>
      <c r="J13" s="53">
        <v>1.8840733073235642E-2</v>
      </c>
      <c r="K13" s="53">
        <v>1.8840733073235642E-2</v>
      </c>
      <c r="L13" s="52" t="s">
        <v>322</v>
      </c>
      <c r="M13" s="54" t="s">
        <v>420</v>
      </c>
      <c r="N13" s="3">
        <v>1</v>
      </c>
    </row>
    <row r="14" spans="1:15" ht="14.65" customHeight="1" x14ac:dyDescent="0.2">
      <c r="A14" s="60" t="s">
        <v>11</v>
      </c>
      <c r="B14" s="23" t="s">
        <v>280</v>
      </c>
      <c r="C14" s="23" t="s">
        <v>281</v>
      </c>
      <c r="D14" s="48" t="s">
        <v>200</v>
      </c>
      <c r="E14" s="53">
        <v>2.2784129279999999E-2</v>
      </c>
      <c r="F14" s="53">
        <v>2.2784129279999999E-2</v>
      </c>
      <c r="G14" s="53">
        <v>2.2784129279999999E-2</v>
      </c>
      <c r="H14" s="53">
        <v>2.2784129279999999E-2</v>
      </c>
      <c r="I14" s="53">
        <v>2.2784129279999999E-2</v>
      </c>
      <c r="J14" s="53">
        <v>2.2784129279999999E-2</v>
      </c>
      <c r="K14" s="53">
        <v>2.2784129279999999E-2</v>
      </c>
      <c r="L14" s="52" t="s">
        <v>322</v>
      </c>
      <c r="M14" s="54" t="s">
        <v>420</v>
      </c>
      <c r="N14" s="3">
        <v>1</v>
      </c>
    </row>
    <row r="15" spans="1:15" ht="14.65" customHeight="1" x14ac:dyDescent="0.2">
      <c r="A15" s="60"/>
      <c r="B15" s="23" t="s">
        <v>280</v>
      </c>
      <c r="C15" s="23" t="s">
        <v>281</v>
      </c>
      <c r="D15" s="48" t="s">
        <v>195</v>
      </c>
      <c r="E15" s="53">
        <v>1.5729452639999999E-2</v>
      </c>
      <c r="F15" s="53">
        <v>1.5729452639999999E-2</v>
      </c>
      <c r="G15" s="53">
        <v>1.5729452639999999E-2</v>
      </c>
      <c r="H15" s="53">
        <v>1.5729452639999999E-2</v>
      </c>
      <c r="I15" s="53">
        <v>1.5729452639999999E-2</v>
      </c>
      <c r="J15" s="53">
        <v>1.5729452639999999E-2</v>
      </c>
      <c r="K15" s="53">
        <v>1.5729452639999999E-2</v>
      </c>
      <c r="L15" s="52" t="s">
        <v>322</v>
      </c>
      <c r="M15" s="54" t="s">
        <v>420</v>
      </c>
      <c r="N15" s="3">
        <v>1</v>
      </c>
    </row>
    <row r="16" spans="1:15" ht="14.65" customHeight="1" x14ac:dyDescent="0.2">
      <c r="A16" s="60"/>
      <c r="B16" s="23" t="s">
        <v>280</v>
      </c>
      <c r="C16" s="23" t="s">
        <v>281</v>
      </c>
      <c r="D16" s="48" t="s">
        <v>201</v>
      </c>
      <c r="E16" s="53">
        <v>1.4387393789999998E-2</v>
      </c>
      <c r="F16" s="53">
        <v>1.4387393789999998E-2</v>
      </c>
      <c r="G16" s="53">
        <v>1.4387393789999998E-2</v>
      </c>
      <c r="H16" s="53">
        <v>1.4387393789999998E-2</v>
      </c>
      <c r="I16" s="53">
        <v>1.4387393789999998E-2</v>
      </c>
      <c r="J16" s="53">
        <v>1.4387393789999998E-2</v>
      </c>
      <c r="K16" s="53">
        <v>1.4387393789999998E-2</v>
      </c>
      <c r="L16" s="52" t="s">
        <v>322</v>
      </c>
      <c r="M16" s="54" t="s">
        <v>420</v>
      </c>
      <c r="N16" s="3">
        <v>1</v>
      </c>
    </row>
    <row r="17" spans="1:14" ht="14.65" customHeight="1" x14ac:dyDescent="0.2">
      <c r="A17" s="60"/>
      <c r="B17" s="23" t="s">
        <v>280</v>
      </c>
      <c r="C17" s="23" t="s">
        <v>281</v>
      </c>
      <c r="D17" s="48" t="s">
        <v>283</v>
      </c>
      <c r="E17" s="53">
        <v>1.8840733073235642E-2</v>
      </c>
      <c r="F17" s="53">
        <v>1.8840733073235642E-2</v>
      </c>
      <c r="G17" s="53">
        <v>1.8840733073235642E-2</v>
      </c>
      <c r="H17" s="53">
        <v>1.8840733073235642E-2</v>
      </c>
      <c r="I17" s="53">
        <v>1.8840733073235642E-2</v>
      </c>
      <c r="J17" s="53">
        <v>1.8840733073235642E-2</v>
      </c>
      <c r="K17" s="53">
        <v>1.8840733073235642E-2</v>
      </c>
      <c r="L17" s="52" t="s">
        <v>322</v>
      </c>
      <c r="M17" s="54" t="s">
        <v>420</v>
      </c>
      <c r="N17" s="3">
        <v>1</v>
      </c>
    </row>
    <row r="18" spans="1:14" ht="14.65" customHeight="1" x14ac:dyDescent="0.2">
      <c r="A18" s="60" t="s">
        <v>13</v>
      </c>
      <c r="B18" s="23" t="s">
        <v>280</v>
      </c>
      <c r="C18" s="23" t="s">
        <v>281</v>
      </c>
      <c r="D18" s="48" t="s">
        <v>200</v>
      </c>
      <c r="E18" s="53">
        <v>2.2784129279999999E-2</v>
      </c>
      <c r="F18" s="53">
        <v>2.2784129279999999E-2</v>
      </c>
      <c r="G18" s="53">
        <v>2.2784129279999999E-2</v>
      </c>
      <c r="H18" s="53">
        <v>2.2784129279999999E-2</v>
      </c>
      <c r="I18" s="53">
        <v>2.2784129279999999E-2</v>
      </c>
      <c r="J18" s="53">
        <v>2.2784129279999999E-2</v>
      </c>
      <c r="K18" s="53">
        <v>2.2784129279999999E-2</v>
      </c>
      <c r="L18" s="52" t="s">
        <v>322</v>
      </c>
      <c r="M18" s="54" t="s">
        <v>420</v>
      </c>
      <c r="N18" s="3">
        <v>1</v>
      </c>
    </row>
    <row r="19" spans="1:14" ht="14.65" customHeight="1" x14ac:dyDescent="0.2">
      <c r="A19" s="60"/>
      <c r="B19" s="23" t="s">
        <v>280</v>
      </c>
      <c r="C19" s="23" t="s">
        <v>281</v>
      </c>
      <c r="D19" s="48" t="s">
        <v>195</v>
      </c>
      <c r="E19" s="53">
        <v>1.5729452639999999E-2</v>
      </c>
      <c r="F19" s="53">
        <v>1.5729452639999999E-2</v>
      </c>
      <c r="G19" s="53">
        <v>1.5729452639999999E-2</v>
      </c>
      <c r="H19" s="53">
        <v>1.5729452639999999E-2</v>
      </c>
      <c r="I19" s="53">
        <v>1.5729452639999999E-2</v>
      </c>
      <c r="J19" s="53">
        <v>1.5729452639999999E-2</v>
      </c>
      <c r="K19" s="53">
        <v>1.5729452639999999E-2</v>
      </c>
      <c r="L19" s="52" t="s">
        <v>322</v>
      </c>
      <c r="M19" s="54" t="s">
        <v>420</v>
      </c>
      <c r="N19" s="3">
        <v>1</v>
      </c>
    </row>
    <row r="20" spans="1:14" ht="14.65" customHeight="1" x14ac:dyDescent="0.2">
      <c r="A20" s="60"/>
      <c r="B20" s="23" t="s">
        <v>280</v>
      </c>
      <c r="C20" s="23" t="s">
        <v>281</v>
      </c>
      <c r="D20" s="48" t="s">
        <v>201</v>
      </c>
      <c r="E20" s="53">
        <v>1.4387393789999998E-2</v>
      </c>
      <c r="F20" s="53">
        <v>1.4387393789999998E-2</v>
      </c>
      <c r="G20" s="53">
        <v>1.4387393789999998E-2</v>
      </c>
      <c r="H20" s="53">
        <v>1.4387393789999998E-2</v>
      </c>
      <c r="I20" s="53">
        <v>1.4387393789999998E-2</v>
      </c>
      <c r="J20" s="53">
        <v>1.4387393789999998E-2</v>
      </c>
      <c r="K20" s="53">
        <v>1.4387393789999998E-2</v>
      </c>
      <c r="L20" s="52" t="s">
        <v>322</v>
      </c>
      <c r="M20" s="54" t="s">
        <v>420</v>
      </c>
      <c r="N20" s="3">
        <v>1</v>
      </c>
    </row>
    <row r="21" spans="1:14" ht="14.65" customHeight="1" x14ac:dyDescent="0.2">
      <c r="A21" s="60"/>
      <c r="B21" s="23" t="s">
        <v>280</v>
      </c>
      <c r="C21" s="23" t="s">
        <v>281</v>
      </c>
      <c r="D21" s="48" t="s">
        <v>202</v>
      </c>
      <c r="E21" s="53">
        <v>1.8840733073235642E-2</v>
      </c>
      <c r="F21" s="53">
        <v>1.8840733073235642E-2</v>
      </c>
      <c r="G21" s="53">
        <v>1.8840733073235642E-2</v>
      </c>
      <c r="H21" s="53">
        <v>1.8840733073235642E-2</v>
      </c>
      <c r="I21" s="53">
        <v>1.8840733073235642E-2</v>
      </c>
      <c r="J21" s="53">
        <v>1.8840733073235642E-2</v>
      </c>
      <c r="K21" s="53">
        <v>1.8840733073235642E-2</v>
      </c>
      <c r="L21" s="52" t="s">
        <v>322</v>
      </c>
      <c r="M21" s="54" t="s">
        <v>420</v>
      </c>
      <c r="N21" s="3">
        <v>1</v>
      </c>
    </row>
    <row r="22" spans="1:14" ht="14.65" customHeight="1" x14ac:dyDescent="0.2">
      <c r="A22" s="60" t="s">
        <v>15</v>
      </c>
      <c r="B22" s="23" t="s">
        <v>280</v>
      </c>
      <c r="C22" s="23" t="s">
        <v>281</v>
      </c>
      <c r="D22" s="48" t="s">
        <v>200</v>
      </c>
      <c r="E22" s="53">
        <v>2.3911230715020004E-2</v>
      </c>
      <c r="F22" s="53">
        <v>2.3911230715020004E-2</v>
      </c>
      <c r="G22" s="53">
        <v>2.3911230715020004E-2</v>
      </c>
      <c r="H22" s="53">
        <v>2.3911230715020004E-2</v>
      </c>
      <c r="I22" s="53">
        <v>2.3911230715020004E-2</v>
      </c>
      <c r="J22" s="53">
        <v>2.3911230715020004E-2</v>
      </c>
      <c r="K22" s="53">
        <v>2.3911230715020004E-2</v>
      </c>
      <c r="L22" s="52" t="s">
        <v>322</v>
      </c>
      <c r="M22" s="54" t="s">
        <v>420</v>
      </c>
      <c r="N22" s="3">
        <v>1</v>
      </c>
    </row>
    <row r="23" spans="1:14" ht="14.65" customHeight="1" x14ac:dyDescent="0.2">
      <c r="A23" s="60"/>
      <c r="B23" s="23" t="s">
        <v>280</v>
      </c>
      <c r="C23" s="23" t="s">
        <v>281</v>
      </c>
      <c r="D23" s="48" t="s">
        <v>195</v>
      </c>
      <c r="E23" s="53">
        <v>1.6522955014500001E-2</v>
      </c>
      <c r="F23" s="53">
        <v>1.6522955014500001E-2</v>
      </c>
      <c r="G23" s="53">
        <v>1.6522955014500001E-2</v>
      </c>
      <c r="H23" s="53">
        <v>1.6522955014500001E-2</v>
      </c>
      <c r="I23" s="53">
        <v>1.6522955014500001E-2</v>
      </c>
      <c r="J23" s="53">
        <v>1.6522955014500001E-2</v>
      </c>
      <c r="K23" s="53">
        <v>1.6522955014500001E-2</v>
      </c>
      <c r="L23" s="52" t="s">
        <v>322</v>
      </c>
      <c r="M23" s="54" t="s">
        <v>420</v>
      </c>
      <c r="N23" s="3">
        <v>1</v>
      </c>
    </row>
    <row r="24" spans="1:14" ht="14.65" customHeight="1" x14ac:dyDescent="0.2">
      <c r="A24" s="60"/>
      <c r="B24" s="23" t="s">
        <v>280</v>
      </c>
      <c r="C24" s="23" t="s">
        <v>281</v>
      </c>
      <c r="D24" s="48" t="s">
        <v>201</v>
      </c>
      <c r="E24" s="53">
        <v>1.5214316127119997E-2</v>
      </c>
      <c r="F24" s="53">
        <v>1.5214316127119997E-2</v>
      </c>
      <c r="G24" s="53">
        <v>1.5214316127119997E-2</v>
      </c>
      <c r="H24" s="53">
        <v>1.5214316127119997E-2</v>
      </c>
      <c r="I24" s="53">
        <v>1.5214316127119997E-2</v>
      </c>
      <c r="J24" s="53">
        <v>1.5214316127119997E-2</v>
      </c>
      <c r="K24" s="53">
        <v>1.5214316127119997E-2</v>
      </c>
      <c r="L24" s="52" t="s">
        <v>322</v>
      </c>
      <c r="M24" s="54" t="s">
        <v>420</v>
      </c>
      <c r="N24" s="3">
        <v>1</v>
      </c>
    </row>
    <row r="25" spans="1:14" ht="14.65" customHeight="1" x14ac:dyDescent="0.2">
      <c r="A25" s="60"/>
      <c r="B25" s="23" t="s">
        <v>280</v>
      </c>
      <c r="C25" s="23" t="s">
        <v>281</v>
      </c>
      <c r="D25" s="48" t="s">
        <v>283</v>
      </c>
      <c r="E25" s="53">
        <v>1.969374716007756E-2</v>
      </c>
      <c r="F25" s="53">
        <v>1.969374716007756E-2</v>
      </c>
      <c r="G25" s="53">
        <v>1.969374716007756E-2</v>
      </c>
      <c r="H25" s="53">
        <v>1.969374716007756E-2</v>
      </c>
      <c r="I25" s="53">
        <v>1.969374716007756E-2</v>
      </c>
      <c r="J25" s="53">
        <v>1.969374716007756E-2</v>
      </c>
      <c r="K25" s="53">
        <v>1.969374716007756E-2</v>
      </c>
      <c r="L25" s="52" t="s">
        <v>322</v>
      </c>
      <c r="M25" s="54" t="s">
        <v>420</v>
      </c>
      <c r="N25" s="3">
        <v>1</v>
      </c>
    </row>
    <row r="26" spans="1:14" ht="14.65" customHeight="1" x14ac:dyDescent="0.2">
      <c r="A26" s="60" t="s">
        <v>18</v>
      </c>
      <c r="B26" s="23" t="s">
        <v>280</v>
      </c>
      <c r="C26" s="23" t="s">
        <v>281</v>
      </c>
      <c r="D26" s="48" t="s">
        <v>200</v>
      </c>
      <c r="E26" s="53">
        <v>2.3911230715020004E-2</v>
      </c>
      <c r="F26" s="53">
        <v>2.3911230715020004E-2</v>
      </c>
      <c r="G26" s="53">
        <v>2.3911230715020004E-2</v>
      </c>
      <c r="H26" s="53">
        <v>2.3911230715020004E-2</v>
      </c>
      <c r="I26" s="53">
        <v>2.3911230715020004E-2</v>
      </c>
      <c r="J26" s="53">
        <v>2.3911230715020004E-2</v>
      </c>
      <c r="K26" s="53">
        <v>2.3911230715020004E-2</v>
      </c>
      <c r="L26" s="52" t="s">
        <v>322</v>
      </c>
      <c r="M26" s="54" t="s">
        <v>420</v>
      </c>
      <c r="N26" s="3">
        <v>1</v>
      </c>
    </row>
    <row r="27" spans="1:14" ht="14.65" customHeight="1" x14ac:dyDescent="0.2">
      <c r="A27" s="60"/>
      <c r="B27" s="23" t="s">
        <v>280</v>
      </c>
      <c r="C27" s="23" t="s">
        <v>281</v>
      </c>
      <c r="D27" s="48" t="s">
        <v>195</v>
      </c>
      <c r="E27" s="53">
        <v>1.6522955014500001E-2</v>
      </c>
      <c r="F27" s="53">
        <v>1.6522955014500001E-2</v>
      </c>
      <c r="G27" s="53">
        <v>1.6522955014500001E-2</v>
      </c>
      <c r="H27" s="53">
        <v>1.6522955014500001E-2</v>
      </c>
      <c r="I27" s="53">
        <v>1.6522955014500001E-2</v>
      </c>
      <c r="J27" s="53">
        <v>1.6522955014500001E-2</v>
      </c>
      <c r="K27" s="53">
        <v>1.6522955014500001E-2</v>
      </c>
      <c r="L27" s="52" t="s">
        <v>322</v>
      </c>
      <c r="M27" s="54" t="s">
        <v>420</v>
      </c>
      <c r="N27" s="3">
        <v>1</v>
      </c>
    </row>
    <row r="28" spans="1:14" ht="14.65" customHeight="1" x14ac:dyDescent="0.2">
      <c r="A28" s="60"/>
      <c r="B28" s="23" t="s">
        <v>280</v>
      </c>
      <c r="C28" s="23" t="s">
        <v>281</v>
      </c>
      <c r="D28" s="48" t="s">
        <v>201</v>
      </c>
      <c r="E28" s="53">
        <v>1.5214316127119997E-2</v>
      </c>
      <c r="F28" s="53">
        <v>1.5214316127119997E-2</v>
      </c>
      <c r="G28" s="53">
        <v>1.5214316127119997E-2</v>
      </c>
      <c r="H28" s="53">
        <v>1.5214316127119997E-2</v>
      </c>
      <c r="I28" s="53">
        <v>1.5214316127119997E-2</v>
      </c>
      <c r="J28" s="53">
        <v>1.5214316127119997E-2</v>
      </c>
      <c r="K28" s="53">
        <v>1.5214316127119997E-2</v>
      </c>
      <c r="L28" s="52" t="s">
        <v>322</v>
      </c>
      <c r="M28" s="54" t="s">
        <v>420</v>
      </c>
      <c r="N28" s="3">
        <v>1</v>
      </c>
    </row>
    <row r="29" spans="1:14" ht="14.65" customHeight="1" x14ac:dyDescent="0.2">
      <c r="A29" s="60"/>
      <c r="B29" s="23" t="s">
        <v>280</v>
      </c>
      <c r="C29" s="23" t="s">
        <v>281</v>
      </c>
      <c r="D29" s="48" t="s">
        <v>283</v>
      </c>
      <c r="E29" s="53">
        <v>1.969374716007756E-2</v>
      </c>
      <c r="F29" s="53">
        <v>1.969374716007756E-2</v>
      </c>
      <c r="G29" s="53">
        <v>1.969374716007756E-2</v>
      </c>
      <c r="H29" s="53">
        <v>1.969374716007756E-2</v>
      </c>
      <c r="I29" s="53">
        <v>1.969374716007756E-2</v>
      </c>
      <c r="J29" s="53">
        <v>1.969374716007756E-2</v>
      </c>
      <c r="K29" s="53">
        <v>1.969374716007756E-2</v>
      </c>
      <c r="L29" s="52" t="s">
        <v>322</v>
      </c>
      <c r="M29" s="54" t="s">
        <v>420</v>
      </c>
      <c r="N29" s="3">
        <v>1</v>
      </c>
    </row>
    <row r="30" spans="1:14" ht="14.65" customHeight="1" x14ac:dyDescent="0.2">
      <c r="A30" s="60" t="s">
        <v>20</v>
      </c>
      <c r="B30" s="23" t="s">
        <v>280</v>
      </c>
      <c r="C30" s="23" t="s">
        <v>281</v>
      </c>
      <c r="D30" s="48" t="s">
        <v>200</v>
      </c>
      <c r="E30" s="53">
        <v>2.3911230715020004E-2</v>
      </c>
      <c r="F30" s="53">
        <v>2.3911230715020004E-2</v>
      </c>
      <c r="G30" s="53">
        <v>2.3911230715020004E-2</v>
      </c>
      <c r="H30" s="53">
        <v>2.3911230715020004E-2</v>
      </c>
      <c r="I30" s="53">
        <v>2.3911230715020004E-2</v>
      </c>
      <c r="J30" s="53">
        <v>2.3911230715020004E-2</v>
      </c>
      <c r="K30" s="53">
        <v>2.3911230715020004E-2</v>
      </c>
      <c r="L30" s="52" t="s">
        <v>322</v>
      </c>
      <c r="M30" s="54" t="s">
        <v>420</v>
      </c>
      <c r="N30" s="3">
        <v>1</v>
      </c>
    </row>
    <row r="31" spans="1:14" ht="14.65" customHeight="1" x14ac:dyDescent="0.2">
      <c r="A31" s="60"/>
      <c r="B31" s="23" t="s">
        <v>280</v>
      </c>
      <c r="C31" s="23" t="s">
        <v>281</v>
      </c>
      <c r="D31" s="48" t="s">
        <v>195</v>
      </c>
      <c r="E31" s="53">
        <v>1.6522955014500001E-2</v>
      </c>
      <c r="F31" s="53">
        <v>1.6522955014500001E-2</v>
      </c>
      <c r="G31" s="53">
        <v>1.6522955014500001E-2</v>
      </c>
      <c r="H31" s="53">
        <v>1.6522955014500001E-2</v>
      </c>
      <c r="I31" s="53">
        <v>1.6522955014500001E-2</v>
      </c>
      <c r="J31" s="53">
        <v>1.6522955014500001E-2</v>
      </c>
      <c r="K31" s="53">
        <v>1.6522955014500001E-2</v>
      </c>
      <c r="L31" s="52" t="s">
        <v>322</v>
      </c>
      <c r="M31" s="54" t="s">
        <v>420</v>
      </c>
      <c r="N31" s="3">
        <v>1</v>
      </c>
    </row>
    <row r="32" spans="1:14" ht="14.65" customHeight="1" x14ac:dyDescent="0.2">
      <c r="A32" s="60"/>
      <c r="B32" s="23" t="s">
        <v>280</v>
      </c>
      <c r="C32" s="23" t="s">
        <v>281</v>
      </c>
      <c r="D32" s="48" t="s">
        <v>201</v>
      </c>
      <c r="E32" s="53">
        <v>1.5214316127119997E-2</v>
      </c>
      <c r="F32" s="53">
        <v>1.5214316127119997E-2</v>
      </c>
      <c r="G32" s="53">
        <v>1.5214316127119997E-2</v>
      </c>
      <c r="H32" s="53">
        <v>1.5214316127119997E-2</v>
      </c>
      <c r="I32" s="53">
        <v>1.5214316127119997E-2</v>
      </c>
      <c r="J32" s="53">
        <v>1.5214316127119997E-2</v>
      </c>
      <c r="K32" s="53">
        <v>1.5214316127119997E-2</v>
      </c>
      <c r="L32" s="52" t="s">
        <v>322</v>
      </c>
      <c r="M32" s="54" t="s">
        <v>420</v>
      </c>
      <c r="N32" s="3">
        <v>1</v>
      </c>
    </row>
    <row r="33" spans="1:14" ht="14.65" customHeight="1" x14ac:dyDescent="0.2">
      <c r="A33" s="60"/>
      <c r="B33" s="23" t="s">
        <v>280</v>
      </c>
      <c r="C33" s="23" t="s">
        <v>281</v>
      </c>
      <c r="D33" s="48" t="s">
        <v>283</v>
      </c>
      <c r="E33" s="53">
        <v>1.969374716007756E-2</v>
      </c>
      <c r="F33" s="53">
        <v>1.969374716007756E-2</v>
      </c>
      <c r="G33" s="53">
        <v>1.969374716007756E-2</v>
      </c>
      <c r="H33" s="53">
        <v>1.969374716007756E-2</v>
      </c>
      <c r="I33" s="53">
        <v>1.969374716007756E-2</v>
      </c>
      <c r="J33" s="53">
        <v>1.969374716007756E-2</v>
      </c>
      <c r="K33" s="53">
        <v>1.969374716007756E-2</v>
      </c>
      <c r="L33" s="52" t="s">
        <v>322</v>
      </c>
      <c r="M33" s="54" t="s">
        <v>420</v>
      </c>
      <c r="N33" s="3">
        <v>1</v>
      </c>
    </row>
    <row r="34" spans="1:14" ht="14.65" customHeight="1" x14ac:dyDescent="0.2">
      <c r="A34" s="60" t="s">
        <v>22</v>
      </c>
      <c r="B34" s="23" t="s">
        <v>280</v>
      </c>
      <c r="C34" s="23" t="s">
        <v>281</v>
      </c>
      <c r="D34" s="48" t="s">
        <v>200</v>
      </c>
      <c r="E34" s="53">
        <v>2.3911230715020004E-2</v>
      </c>
      <c r="F34" s="53">
        <v>2.3911230715020004E-2</v>
      </c>
      <c r="G34" s="53">
        <v>2.3911230715020004E-2</v>
      </c>
      <c r="H34" s="53">
        <v>2.3911230715020004E-2</v>
      </c>
      <c r="I34" s="53">
        <v>2.3911230715020004E-2</v>
      </c>
      <c r="J34" s="53">
        <v>2.3911230715020004E-2</v>
      </c>
      <c r="K34" s="53">
        <v>2.3911230715020004E-2</v>
      </c>
      <c r="L34" s="52" t="s">
        <v>322</v>
      </c>
      <c r="M34" s="54" t="s">
        <v>420</v>
      </c>
      <c r="N34" s="3">
        <v>1</v>
      </c>
    </row>
    <row r="35" spans="1:14" ht="14.65" customHeight="1" x14ac:dyDescent="0.2">
      <c r="A35" s="60"/>
      <c r="B35" s="23" t="s">
        <v>280</v>
      </c>
      <c r="C35" s="23" t="s">
        <v>281</v>
      </c>
      <c r="D35" s="48" t="s">
        <v>195</v>
      </c>
      <c r="E35" s="53">
        <v>1.6522955014500001E-2</v>
      </c>
      <c r="F35" s="53">
        <v>1.6522955014500001E-2</v>
      </c>
      <c r="G35" s="53">
        <v>1.6522955014500001E-2</v>
      </c>
      <c r="H35" s="53">
        <v>1.6522955014500001E-2</v>
      </c>
      <c r="I35" s="53">
        <v>1.6522955014500001E-2</v>
      </c>
      <c r="J35" s="53">
        <v>1.6522955014500001E-2</v>
      </c>
      <c r="K35" s="53">
        <v>1.6522955014500001E-2</v>
      </c>
      <c r="L35" s="52" t="s">
        <v>322</v>
      </c>
      <c r="M35" s="54" t="s">
        <v>420</v>
      </c>
      <c r="N35" s="3">
        <v>1</v>
      </c>
    </row>
    <row r="36" spans="1:14" ht="14.65" customHeight="1" x14ac:dyDescent="0.2">
      <c r="A36" s="60"/>
      <c r="B36" s="23" t="s">
        <v>280</v>
      </c>
      <c r="C36" s="23" t="s">
        <v>281</v>
      </c>
      <c r="D36" s="48" t="s">
        <v>201</v>
      </c>
      <c r="E36" s="53">
        <v>1.5214316127119997E-2</v>
      </c>
      <c r="F36" s="53">
        <v>1.5214316127119997E-2</v>
      </c>
      <c r="G36" s="53">
        <v>1.5214316127119997E-2</v>
      </c>
      <c r="H36" s="53">
        <v>1.5214316127119997E-2</v>
      </c>
      <c r="I36" s="53">
        <v>1.5214316127119997E-2</v>
      </c>
      <c r="J36" s="53">
        <v>1.5214316127119997E-2</v>
      </c>
      <c r="K36" s="53">
        <v>1.5214316127119997E-2</v>
      </c>
      <c r="L36" s="52" t="s">
        <v>322</v>
      </c>
      <c r="M36" s="54" t="s">
        <v>420</v>
      </c>
      <c r="N36" s="3">
        <v>1</v>
      </c>
    </row>
    <row r="37" spans="1:14" ht="14.65" customHeight="1" x14ac:dyDescent="0.2">
      <c r="A37" s="60"/>
      <c r="B37" s="23" t="s">
        <v>280</v>
      </c>
      <c r="C37" s="23" t="s">
        <v>281</v>
      </c>
      <c r="D37" s="48" t="s">
        <v>283</v>
      </c>
      <c r="E37" s="53">
        <v>1.969374716007756E-2</v>
      </c>
      <c r="F37" s="53">
        <v>1.969374716007756E-2</v>
      </c>
      <c r="G37" s="53">
        <v>1.969374716007756E-2</v>
      </c>
      <c r="H37" s="53">
        <v>1.969374716007756E-2</v>
      </c>
      <c r="I37" s="53">
        <v>1.969374716007756E-2</v>
      </c>
      <c r="J37" s="53">
        <v>1.969374716007756E-2</v>
      </c>
      <c r="K37" s="53">
        <v>1.969374716007756E-2</v>
      </c>
      <c r="L37" s="52" t="s">
        <v>322</v>
      </c>
      <c r="M37" s="54" t="s">
        <v>420</v>
      </c>
      <c r="N37" s="3">
        <v>1</v>
      </c>
    </row>
    <row r="38" spans="1:14" ht="14.65" customHeight="1" x14ac:dyDescent="0.2">
      <c r="A38" s="60" t="s">
        <v>26</v>
      </c>
      <c r="B38" s="23" t="s">
        <v>280</v>
      </c>
      <c r="C38" s="23" t="s">
        <v>281</v>
      </c>
      <c r="D38" s="48" t="s">
        <v>200</v>
      </c>
      <c r="E38" s="53">
        <v>2.434342924134E-2</v>
      </c>
      <c r="F38" s="53">
        <v>2.434342924134E-2</v>
      </c>
      <c r="G38" s="53">
        <v>2.434342924134E-2</v>
      </c>
      <c r="H38" s="53">
        <v>2.434342924134E-2</v>
      </c>
      <c r="I38" s="53">
        <v>2.434342924134E-2</v>
      </c>
      <c r="J38" s="53">
        <v>2.434342924134E-2</v>
      </c>
      <c r="K38" s="53">
        <v>2.434342924134E-2</v>
      </c>
      <c r="L38" s="52" t="s">
        <v>322</v>
      </c>
      <c r="M38" s="54" t="s">
        <v>420</v>
      </c>
      <c r="N38" s="3">
        <v>1</v>
      </c>
    </row>
    <row r="39" spans="1:14" ht="14.65" customHeight="1" x14ac:dyDescent="0.2">
      <c r="A39" s="60"/>
      <c r="B39" s="23" t="s">
        <v>280</v>
      </c>
      <c r="C39" s="23" t="s">
        <v>281</v>
      </c>
      <c r="D39" s="48" t="s">
        <v>195</v>
      </c>
      <c r="E39" s="53">
        <v>1.6764551371260004E-2</v>
      </c>
      <c r="F39" s="53">
        <v>1.6764551371260004E-2</v>
      </c>
      <c r="G39" s="53">
        <v>1.6764551371260004E-2</v>
      </c>
      <c r="H39" s="53">
        <v>1.6764551371260004E-2</v>
      </c>
      <c r="I39" s="53">
        <v>1.6764551371260004E-2</v>
      </c>
      <c r="J39" s="53">
        <v>1.6764551371260004E-2</v>
      </c>
      <c r="K39" s="53">
        <v>1.6764551371260004E-2</v>
      </c>
      <c r="L39" s="52" t="s">
        <v>322</v>
      </c>
      <c r="M39" s="54" t="s">
        <v>420</v>
      </c>
      <c r="N39" s="3">
        <v>1</v>
      </c>
    </row>
    <row r="40" spans="1:14" ht="14.65" customHeight="1" x14ac:dyDescent="0.2">
      <c r="A40" s="60"/>
      <c r="B40" s="23" t="s">
        <v>280</v>
      </c>
      <c r="C40" s="23" t="s">
        <v>281</v>
      </c>
      <c r="D40" s="48" t="s">
        <v>201</v>
      </c>
      <c r="E40" s="53">
        <v>1.538962263828E-2</v>
      </c>
      <c r="F40" s="53">
        <v>1.538962263828E-2</v>
      </c>
      <c r="G40" s="53">
        <v>1.538962263828E-2</v>
      </c>
      <c r="H40" s="53">
        <v>1.538962263828E-2</v>
      </c>
      <c r="I40" s="53">
        <v>1.538962263828E-2</v>
      </c>
      <c r="J40" s="53">
        <v>1.538962263828E-2</v>
      </c>
      <c r="K40" s="53">
        <v>1.538962263828E-2</v>
      </c>
      <c r="L40" s="52" t="s">
        <v>322</v>
      </c>
      <c r="M40" s="54" t="s">
        <v>420</v>
      </c>
      <c r="N40" s="3">
        <v>1</v>
      </c>
    </row>
    <row r="41" spans="1:14" ht="14.65" customHeight="1" x14ac:dyDescent="0.2">
      <c r="A41" s="60"/>
      <c r="B41" s="23" t="s">
        <v>280</v>
      </c>
      <c r="C41" s="23" t="s">
        <v>281</v>
      </c>
      <c r="D41" s="48" t="s">
        <v>283</v>
      </c>
      <c r="E41" s="53">
        <v>2.0056145245468632E-2</v>
      </c>
      <c r="F41" s="53">
        <v>2.0056145245468632E-2</v>
      </c>
      <c r="G41" s="53">
        <v>2.0056145245468632E-2</v>
      </c>
      <c r="H41" s="53">
        <v>2.0056145245468632E-2</v>
      </c>
      <c r="I41" s="53">
        <v>2.0056145245468632E-2</v>
      </c>
      <c r="J41" s="53">
        <v>2.0056145245468632E-2</v>
      </c>
      <c r="K41" s="53">
        <v>2.0056145245468632E-2</v>
      </c>
      <c r="L41" s="52" t="s">
        <v>322</v>
      </c>
      <c r="M41" s="54" t="s">
        <v>420</v>
      </c>
      <c r="N41" s="3">
        <v>1</v>
      </c>
    </row>
    <row r="42" spans="1:14" ht="14.65" customHeight="1" x14ac:dyDescent="0.2">
      <c r="A42" s="60" t="s">
        <v>29</v>
      </c>
      <c r="B42" s="23" t="s">
        <v>280</v>
      </c>
      <c r="C42" s="23" t="s">
        <v>281</v>
      </c>
      <c r="D42" s="48" t="s">
        <v>200</v>
      </c>
      <c r="E42" s="53">
        <v>2.434342924134E-2</v>
      </c>
      <c r="F42" s="53">
        <v>2.434342924134E-2</v>
      </c>
      <c r="G42" s="53">
        <v>2.434342924134E-2</v>
      </c>
      <c r="H42" s="53">
        <v>2.434342924134E-2</v>
      </c>
      <c r="I42" s="53">
        <v>2.434342924134E-2</v>
      </c>
      <c r="J42" s="53">
        <v>2.434342924134E-2</v>
      </c>
      <c r="K42" s="53">
        <v>2.434342924134E-2</v>
      </c>
      <c r="L42" s="52" t="s">
        <v>322</v>
      </c>
      <c r="M42" s="54" t="s">
        <v>420</v>
      </c>
      <c r="N42" s="3">
        <v>1</v>
      </c>
    </row>
    <row r="43" spans="1:14" ht="14.65" customHeight="1" x14ac:dyDescent="0.2">
      <c r="A43" s="60"/>
      <c r="B43" s="23" t="s">
        <v>280</v>
      </c>
      <c r="C43" s="23" t="s">
        <v>281</v>
      </c>
      <c r="D43" s="48" t="s">
        <v>195</v>
      </c>
      <c r="E43" s="53">
        <v>1.6764551371260004E-2</v>
      </c>
      <c r="F43" s="53">
        <v>1.6764551371260004E-2</v>
      </c>
      <c r="G43" s="53">
        <v>1.6764551371260004E-2</v>
      </c>
      <c r="H43" s="53">
        <v>1.6764551371260004E-2</v>
      </c>
      <c r="I43" s="53">
        <v>1.6764551371260004E-2</v>
      </c>
      <c r="J43" s="53">
        <v>1.6764551371260004E-2</v>
      </c>
      <c r="K43" s="53">
        <v>1.6764551371260004E-2</v>
      </c>
      <c r="L43" s="52" t="s">
        <v>322</v>
      </c>
      <c r="M43" s="54" t="s">
        <v>420</v>
      </c>
      <c r="N43" s="3">
        <v>1</v>
      </c>
    </row>
    <row r="44" spans="1:14" ht="14.65" customHeight="1" x14ac:dyDescent="0.2">
      <c r="A44" s="60"/>
      <c r="B44" s="23" t="s">
        <v>280</v>
      </c>
      <c r="C44" s="23" t="s">
        <v>281</v>
      </c>
      <c r="D44" s="48" t="s">
        <v>201</v>
      </c>
      <c r="E44" s="53">
        <v>1.538962263828E-2</v>
      </c>
      <c r="F44" s="53">
        <v>1.538962263828E-2</v>
      </c>
      <c r="G44" s="53">
        <v>1.538962263828E-2</v>
      </c>
      <c r="H44" s="53">
        <v>1.538962263828E-2</v>
      </c>
      <c r="I44" s="53">
        <v>1.538962263828E-2</v>
      </c>
      <c r="J44" s="53">
        <v>1.538962263828E-2</v>
      </c>
      <c r="K44" s="53">
        <v>1.538962263828E-2</v>
      </c>
      <c r="L44" s="52" t="s">
        <v>322</v>
      </c>
      <c r="M44" s="54" t="s">
        <v>420</v>
      </c>
      <c r="N44" s="3">
        <v>1</v>
      </c>
    </row>
    <row r="45" spans="1:14" ht="14.65" customHeight="1" x14ac:dyDescent="0.2">
      <c r="A45" s="60"/>
      <c r="B45" s="23" t="s">
        <v>280</v>
      </c>
      <c r="C45" s="23" t="s">
        <v>281</v>
      </c>
      <c r="D45" s="48" t="s">
        <v>283</v>
      </c>
      <c r="E45" s="53">
        <v>2.0056145245468632E-2</v>
      </c>
      <c r="F45" s="53">
        <v>2.0056145245468632E-2</v>
      </c>
      <c r="G45" s="53">
        <v>2.0056145245468632E-2</v>
      </c>
      <c r="H45" s="53">
        <v>2.0056145245468632E-2</v>
      </c>
      <c r="I45" s="53">
        <v>2.0056145245468632E-2</v>
      </c>
      <c r="J45" s="53">
        <v>2.0056145245468632E-2</v>
      </c>
      <c r="K45" s="53">
        <v>2.0056145245468632E-2</v>
      </c>
      <c r="L45" s="52" t="s">
        <v>322</v>
      </c>
      <c r="M45" s="54" t="s">
        <v>420</v>
      </c>
      <c r="N45" s="3">
        <v>1</v>
      </c>
    </row>
    <row r="46" spans="1:14" ht="14.65" customHeight="1" x14ac:dyDescent="0.2">
      <c r="A46" s="60" t="s">
        <v>31</v>
      </c>
      <c r="B46" s="23" t="s">
        <v>280</v>
      </c>
      <c r="C46" s="23" t="s">
        <v>281</v>
      </c>
      <c r="D46" s="48" t="s">
        <v>200</v>
      </c>
      <c r="E46" s="53">
        <v>2.434342924134E-2</v>
      </c>
      <c r="F46" s="53">
        <v>2.434342924134E-2</v>
      </c>
      <c r="G46" s="53">
        <v>2.434342924134E-2</v>
      </c>
      <c r="H46" s="53">
        <v>2.434342924134E-2</v>
      </c>
      <c r="I46" s="53">
        <v>2.434342924134E-2</v>
      </c>
      <c r="J46" s="53">
        <v>2.434342924134E-2</v>
      </c>
      <c r="K46" s="53">
        <v>2.434342924134E-2</v>
      </c>
      <c r="L46" s="52" t="s">
        <v>322</v>
      </c>
      <c r="M46" s="54" t="s">
        <v>420</v>
      </c>
      <c r="N46" s="3">
        <v>1</v>
      </c>
    </row>
    <row r="47" spans="1:14" ht="14.65" customHeight="1" x14ac:dyDescent="0.2">
      <c r="A47" s="60"/>
      <c r="B47" s="23" t="s">
        <v>280</v>
      </c>
      <c r="C47" s="23" t="s">
        <v>281</v>
      </c>
      <c r="D47" s="48" t="s">
        <v>195</v>
      </c>
      <c r="E47" s="53">
        <v>1.6764551371260004E-2</v>
      </c>
      <c r="F47" s="53">
        <v>1.6764551371260004E-2</v>
      </c>
      <c r="G47" s="53">
        <v>1.6764551371260004E-2</v>
      </c>
      <c r="H47" s="53">
        <v>1.6764551371260004E-2</v>
      </c>
      <c r="I47" s="53">
        <v>1.6764551371260004E-2</v>
      </c>
      <c r="J47" s="53">
        <v>1.6764551371260004E-2</v>
      </c>
      <c r="K47" s="53">
        <v>1.6764551371260004E-2</v>
      </c>
      <c r="L47" s="52" t="s">
        <v>322</v>
      </c>
      <c r="M47" s="54" t="s">
        <v>420</v>
      </c>
      <c r="N47" s="3">
        <v>1</v>
      </c>
    </row>
    <row r="48" spans="1:14" ht="14.65" customHeight="1" x14ac:dyDescent="0.2">
      <c r="A48" s="60"/>
      <c r="B48" s="23" t="s">
        <v>280</v>
      </c>
      <c r="C48" s="23" t="s">
        <v>281</v>
      </c>
      <c r="D48" s="48" t="s">
        <v>201</v>
      </c>
      <c r="E48" s="53">
        <v>1.538962263828E-2</v>
      </c>
      <c r="F48" s="53">
        <v>1.538962263828E-2</v>
      </c>
      <c r="G48" s="53">
        <v>1.538962263828E-2</v>
      </c>
      <c r="H48" s="53">
        <v>1.538962263828E-2</v>
      </c>
      <c r="I48" s="53">
        <v>1.538962263828E-2</v>
      </c>
      <c r="J48" s="53">
        <v>1.538962263828E-2</v>
      </c>
      <c r="K48" s="53">
        <v>1.538962263828E-2</v>
      </c>
      <c r="L48" s="52" t="s">
        <v>322</v>
      </c>
      <c r="M48" s="54" t="s">
        <v>420</v>
      </c>
      <c r="N48" s="3">
        <v>1</v>
      </c>
    </row>
    <row r="49" spans="1:14" ht="14.65" customHeight="1" x14ac:dyDescent="0.2">
      <c r="A49" s="60"/>
      <c r="B49" s="23" t="s">
        <v>280</v>
      </c>
      <c r="C49" s="23" t="s">
        <v>281</v>
      </c>
      <c r="D49" s="48" t="s">
        <v>283</v>
      </c>
      <c r="E49" s="53">
        <v>2.0056145245468632E-2</v>
      </c>
      <c r="F49" s="53">
        <v>2.0056145245468632E-2</v>
      </c>
      <c r="G49" s="53">
        <v>2.0056145245468632E-2</v>
      </c>
      <c r="H49" s="53">
        <v>2.0056145245468632E-2</v>
      </c>
      <c r="I49" s="53">
        <v>2.0056145245468632E-2</v>
      </c>
      <c r="J49" s="53">
        <v>2.0056145245468632E-2</v>
      </c>
      <c r="K49" s="53">
        <v>2.0056145245468632E-2</v>
      </c>
      <c r="L49" s="52" t="s">
        <v>322</v>
      </c>
      <c r="M49" s="54" t="s">
        <v>420</v>
      </c>
      <c r="N49" s="3">
        <v>1</v>
      </c>
    </row>
    <row r="50" spans="1:14" ht="14.65" customHeight="1" x14ac:dyDescent="0.2">
      <c r="A50" s="60" t="s">
        <v>35</v>
      </c>
      <c r="B50" s="23" t="s">
        <v>280</v>
      </c>
      <c r="C50" s="23" t="s">
        <v>281</v>
      </c>
      <c r="D50" s="48" t="s">
        <v>200</v>
      </c>
      <c r="E50" s="53">
        <v>2.2473850138739999E-2</v>
      </c>
      <c r="F50" s="53">
        <v>2.2473850138739999E-2</v>
      </c>
      <c r="G50" s="53">
        <v>2.2473850138739999E-2</v>
      </c>
      <c r="H50" s="53">
        <v>2.2473850138739999E-2</v>
      </c>
      <c r="I50" s="53">
        <v>2.2473850138739999E-2</v>
      </c>
      <c r="J50" s="53">
        <v>2.2473850138739999E-2</v>
      </c>
      <c r="K50" s="53">
        <v>2.2473850138739999E-2</v>
      </c>
      <c r="L50" s="52" t="s">
        <v>322</v>
      </c>
      <c r="M50" s="54" t="s">
        <v>420</v>
      </c>
      <c r="N50" s="3">
        <v>1</v>
      </c>
    </row>
    <row r="51" spans="1:14" ht="14.65" customHeight="1" x14ac:dyDescent="0.2">
      <c r="A51" s="60"/>
      <c r="B51" s="23" t="s">
        <v>280</v>
      </c>
      <c r="C51" s="23" t="s">
        <v>281</v>
      </c>
      <c r="D51" s="48" t="s">
        <v>195</v>
      </c>
      <c r="E51" s="53">
        <v>1.827812861523E-2</v>
      </c>
      <c r="F51" s="53">
        <v>1.827812861523E-2</v>
      </c>
      <c r="G51" s="53">
        <v>1.827812861523E-2</v>
      </c>
      <c r="H51" s="53">
        <v>1.827812861523E-2</v>
      </c>
      <c r="I51" s="53">
        <v>1.827812861523E-2</v>
      </c>
      <c r="J51" s="53">
        <v>1.827812861523E-2</v>
      </c>
      <c r="K51" s="53">
        <v>1.827812861523E-2</v>
      </c>
      <c r="L51" s="52" t="s">
        <v>322</v>
      </c>
      <c r="M51" s="54" t="s">
        <v>420</v>
      </c>
      <c r="N51" s="3">
        <v>1</v>
      </c>
    </row>
    <row r="52" spans="1:14" ht="14.65" customHeight="1" x14ac:dyDescent="0.2">
      <c r="A52" s="60"/>
      <c r="B52" s="23" t="s">
        <v>280</v>
      </c>
      <c r="C52" s="23" t="s">
        <v>281</v>
      </c>
      <c r="D52" s="48" t="s">
        <v>201</v>
      </c>
      <c r="E52" s="53">
        <v>1.9137439949759999E-2</v>
      </c>
      <c r="F52" s="53">
        <v>1.9137439949759999E-2</v>
      </c>
      <c r="G52" s="53">
        <v>1.9137439949759999E-2</v>
      </c>
      <c r="H52" s="53">
        <v>1.9137439949759999E-2</v>
      </c>
      <c r="I52" s="53">
        <v>1.9137439949759999E-2</v>
      </c>
      <c r="J52" s="53">
        <v>1.9137439949759999E-2</v>
      </c>
      <c r="K52" s="53">
        <v>1.9137439949759999E-2</v>
      </c>
      <c r="L52" s="52" t="s">
        <v>322</v>
      </c>
      <c r="M52" s="54" t="s">
        <v>420</v>
      </c>
      <c r="N52" s="3">
        <v>1</v>
      </c>
    </row>
    <row r="53" spans="1:14" ht="14.65" customHeight="1" x14ac:dyDescent="0.2">
      <c r="A53" s="60"/>
      <c r="B53" s="23" t="s">
        <v>280</v>
      </c>
      <c r="C53" s="23" t="s">
        <v>281</v>
      </c>
      <c r="D53" s="48" t="s">
        <v>283</v>
      </c>
      <c r="E53" s="53">
        <v>2.5384846690054214E-2</v>
      </c>
      <c r="F53" s="53">
        <v>2.5384846690054214E-2</v>
      </c>
      <c r="G53" s="53">
        <v>2.5384846690054214E-2</v>
      </c>
      <c r="H53" s="53">
        <v>2.5384846690054214E-2</v>
      </c>
      <c r="I53" s="53">
        <v>2.5384846690054214E-2</v>
      </c>
      <c r="J53" s="53">
        <v>2.5384846690054214E-2</v>
      </c>
      <c r="K53" s="53">
        <v>2.5384846690054214E-2</v>
      </c>
      <c r="L53" s="52" t="s">
        <v>322</v>
      </c>
      <c r="M53" s="54" t="s">
        <v>420</v>
      </c>
      <c r="N53" s="3">
        <v>1</v>
      </c>
    </row>
    <row r="54" spans="1:14" ht="14.65" customHeight="1" x14ac:dyDescent="0.2">
      <c r="A54" s="60" t="s">
        <v>38</v>
      </c>
      <c r="B54" s="23" t="s">
        <v>280</v>
      </c>
      <c r="C54" s="23" t="s">
        <v>281</v>
      </c>
      <c r="D54" s="48" t="s">
        <v>200</v>
      </c>
      <c r="E54" s="53">
        <v>2.2473850138739999E-2</v>
      </c>
      <c r="F54" s="53">
        <v>2.2473850138739999E-2</v>
      </c>
      <c r="G54" s="53">
        <v>2.2473850138739999E-2</v>
      </c>
      <c r="H54" s="53">
        <v>2.2473850138739999E-2</v>
      </c>
      <c r="I54" s="53">
        <v>2.2473850138739999E-2</v>
      </c>
      <c r="J54" s="53">
        <v>2.2473850138739999E-2</v>
      </c>
      <c r="K54" s="53">
        <v>2.2473850138739999E-2</v>
      </c>
      <c r="L54" s="52" t="s">
        <v>322</v>
      </c>
      <c r="M54" s="54" t="s">
        <v>420</v>
      </c>
      <c r="N54" s="3">
        <v>1</v>
      </c>
    </row>
    <row r="55" spans="1:14" ht="14.65" customHeight="1" x14ac:dyDescent="0.2">
      <c r="A55" s="60"/>
      <c r="B55" s="23" t="s">
        <v>280</v>
      </c>
      <c r="C55" s="23" t="s">
        <v>281</v>
      </c>
      <c r="D55" s="48" t="s">
        <v>195</v>
      </c>
      <c r="E55" s="53">
        <v>1.827812861523E-2</v>
      </c>
      <c r="F55" s="53">
        <v>1.827812861523E-2</v>
      </c>
      <c r="G55" s="53">
        <v>1.827812861523E-2</v>
      </c>
      <c r="H55" s="53">
        <v>1.827812861523E-2</v>
      </c>
      <c r="I55" s="53">
        <v>1.827812861523E-2</v>
      </c>
      <c r="J55" s="53">
        <v>1.827812861523E-2</v>
      </c>
      <c r="K55" s="53">
        <v>1.827812861523E-2</v>
      </c>
      <c r="L55" s="52" t="s">
        <v>322</v>
      </c>
      <c r="M55" s="54" t="s">
        <v>420</v>
      </c>
      <c r="N55" s="3">
        <v>1</v>
      </c>
    </row>
    <row r="56" spans="1:14" ht="14.65" customHeight="1" x14ac:dyDescent="0.2">
      <c r="A56" s="60"/>
      <c r="B56" s="23" t="s">
        <v>280</v>
      </c>
      <c r="C56" s="23" t="s">
        <v>281</v>
      </c>
      <c r="D56" s="48" t="s">
        <v>201</v>
      </c>
      <c r="E56" s="53">
        <v>1.9137439949759999E-2</v>
      </c>
      <c r="F56" s="53">
        <v>1.9137439949759999E-2</v>
      </c>
      <c r="G56" s="53">
        <v>1.9137439949759999E-2</v>
      </c>
      <c r="H56" s="53">
        <v>1.9137439949759999E-2</v>
      </c>
      <c r="I56" s="53">
        <v>1.9137439949759999E-2</v>
      </c>
      <c r="J56" s="53">
        <v>1.9137439949759999E-2</v>
      </c>
      <c r="K56" s="53">
        <v>1.9137439949759999E-2</v>
      </c>
      <c r="L56" s="52" t="s">
        <v>322</v>
      </c>
      <c r="M56" s="54" t="s">
        <v>420</v>
      </c>
      <c r="N56" s="3">
        <v>1</v>
      </c>
    </row>
    <row r="57" spans="1:14" ht="14.65" customHeight="1" x14ac:dyDescent="0.2">
      <c r="A57" s="60"/>
      <c r="B57" s="23" t="s">
        <v>280</v>
      </c>
      <c r="C57" s="23" t="s">
        <v>281</v>
      </c>
      <c r="D57" s="48" t="s">
        <v>283</v>
      </c>
      <c r="E57" s="53">
        <v>2.5384846690054214E-2</v>
      </c>
      <c r="F57" s="53">
        <v>2.5384846690054214E-2</v>
      </c>
      <c r="G57" s="53">
        <v>2.5384846690054214E-2</v>
      </c>
      <c r="H57" s="53">
        <v>2.5384846690054214E-2</v>
      </c>
      <c r="I57" s="53">
        <v>2.5384846690054214E-2</v>
      </c>
      <c r="J57" s="53">
        <v>2.5384846690054214E-2</v>
      </c>
      <c r="K57" s="53">
        <v>2.5384846690054214E-2</v>
      </c>
      <c r="L57" s="52" t="s">
        <v>322</v>
      </c>
      <c r="M57" s="54" t="s">
        <v>420</v>
      </c>
      <c r="N57" s="3">
        <v>1</v>
      </c>
    </row>
    <row r="58" spans="1:14" ht="14.65" customHeight="1" x14ac:dyDescent="0.2">
      <c r="A58" s="60" t="s">
        <v>40</v>
      </c>
      <c r="B58" s="23" t="s">
        <v>280</v>
      </c>
      <c r="C58" s="23" t="s">
        <v>281</v>
      </c>
      <c r="D58" s="48" t="s">
        <v>200</v>
      </c>
      <c r="E58" s="53">
        <v>2.2473850138739999E-2</v>
      </c>
      <c r="F58" s="53">
        <v>2.2473850138739999E-2</v>
      </c>
      <c r="G58" s="53">
        <v>2.2473850138739999E-2</v>
      </c>
      <c r="H58" s="53">
        <v>2.2473850138739999E-2</v>
      </c>
      <c r="I58" s="53">
        <v>2.2473850138739999E-2</v>
      </c>
      <c r="J58" s="53">
        <v>2.2473850138739999E-2</v>
      </c>
      <c r="K58" s="53">
        <v>2.2473850138739999E-2</v>
      </c>
      <c r="L58" s="52" t="s">
        <v>322</v>
      </c>
      <c r="M58" s="54" t="s">
        <v>420</v>
      </c>
      <c r="N58" s="3">
        <v>1</v>
      </c>
    </row>
    <row r="59" spans="1:14" ht="14.65" customHeight="1" x14ac:dyDescent="0.2">
      <c r="A59" s="60"/>
      <c r="B59" s="23" t="s">
        <v>280</v>
      </c>
      <c r="C59" s="23" t="s">
        <v>281</v>
      </c>
      <c r="D59" s="48" t="s">
        <v>195</v>
      </c>
      <c r="E59" s="53">
        <v>1.827812861523E-2</v>
      </c>
      <c r="F59" s="53">
        <v>1.827812861523E-2</v>
      </c>
      <c r="G59" s="53">
        <v>1.827812861523E-2</v>
      </c>
      <c r="H59" s="53">
        <v>1.827812861523E-2</v>
      </c>
      <c r="I59" s="53">
        <v>1.827812861523E-2</v>
      </c>
      <c r="J59" s="53">
        <v>1.827812861523E-2</v>
      </c>
      <c r="K59" s="53">
        <v>1.827812861523E-2</v>
      </c>
      <c r="L59" s="52" t="s">
        <v>322</v>
      </c>
      <c r="M59" s="54" t="s">
        <v>420</v>
      </c>
      <c r="N59" s="3">
        <v>1</v>
      </c>
    </row>
    <row r="60" spans="1:14" ht="14.65" customHeight="1" x14ac:dyDescent="0.2">
      <c r="A60" s="60"/>
      <c r="B60" s="23" t="s">
        <v>280</v>
      </c>
      <c r="C60" s="23" t="s">
        <v>281</v>
      </c>
      <c r="D60" s="48" t="s">
        <v>201</v>
      </c>
      <c r="E60" s="53">
        <v>1.9137439949759999E-2</v>
      </c>
      <c r="F60" s="53">
        <v>1.9137439949759999E-2</v>
      </c>
      <c r="G60" s="53">
        <v>1.9137439949759999E-2</v>
      </c>
      <c r="H60" s="53">
        <v>1.9137439949759999E-2</v>
      </c>
      <c r="I60" s="53">
        <v>1.9137439949759999E-2</v>
      </c>
      <c r="J60" s="53">
        <v>1.9137439949759999E-2</v>
      </c>
      <c r="K60" s="53">
        <v>1.9137439949759999E-2</v>
      </c>
      <c r="L60" s="52" t="s">
        <v>322</v>
      </c>
      <c r="M60" s="54" t="s">
        <v>420</v>
      </c>
      <c r="N60" s="3">
        <v>1</v>
      </c>
    </row>
    <row r="61" spans="1:14" ht="14.65" customHeight="1" x14ac:dyDescent="0.2">
      <c r="A61" s="60"/>
      <c r="B61" s="23" t="s">
        <v>280</v>
      </c>
      <c r="C61" s="23" t="s">
        <v>281</v>
      </c>
      <c r="D61" s="48" t="s">
        <v>283</v>
      </c>
      <c r="E61" s="53">
        <v>2.5384846690054214E-2</v>
      </c>
      <c r="F61" s="53">
        <v>2.5384846690054214E-2</v>
      </c>
      <c r="G61" s="53">
        <v>2.5384846690054214E-2</v>
      </c>
      <c r="H61" s="53">
        <v>2.5384846690054214E-2</v>
      </c>
      <c r="I61" s="53">
        <v>2.5384846690054214E-2</v>
      </c>
      <c r="J61" s="53">
        <v>2.5384846690054214E-2</v>
      </c>
      <c r="K61" s="53">
        <v>2.5384846690054214E-2</v>
      </c>
      <c r="L61" s="52" t="s">
        <v>322</v>
      </c>
      <c r="M61" s="54" t="s">
        <v>420</v>
      </c>
      <c r="N61" s="3">
        <v>1</v>
      </c>
    </row>
    <row r="62" spans="1:14" ht="14.65" customHeight="1" x14ac:dyDescent="0.2">
      <c r="A62" s="60" t="s">
        <v>44</v>
      </c>
      <c r="B62" s="23" t="s">
        <v>280</v>
      </c>
      <c r="C62" s="23" t="s">
        <v>281</v>
      </c>
      <c r="D62" s="48" t="s">
        <v>200</v>
      </c>
      <c r="E62" s="53">
        <v>8.8353482272109984E-2</v>
      </c>
      <c r="F62" s="53">
        <v>8.8353482272109984E-2</v>
      </c>
      <c r="G62" s="53">
        <v>8.8353482272109984E-2</v>
      </c>
      <c r="H62" s="53">
        <v>8.8353482272109984E-2</v>
      </c>
      <c r="I62" s="53">
        <v>8.8353482272109984E-2</v>
      </c>
      <c r="J62" s="53">
        <v>8.8353482272109984E-2</v>
      </c>
      <c r="K62" s="53">
        <v>8.8353482272109984E-2</v>
      </c>
      <c r="L62" s="52" t="s">
        <v>322</v>
      </c>
      <c r="M62" s="54" t="s">
        <v>420</v>
      </c>
      <c r="N62" s="3">
        <v>1</v>
      </c>
    </row>
    <row r="63" spans="1:14" ht="14.65" customHeight="1" x14ac:dyDescent="0.2">
      <c r="A63" s="60"/>
      <c r="B63" s="23" t="s">
        <v>280</v>
      </c>
      <c r="C63" s="23" t="s">
        <v>281</v>
      </c>
      <c r="D63" s="48" t="s">
        <v>195</v>
      </c>
      <c r="E63" s="53">
        <v>4.0066932055589997E-2</v>
      </c>
      <c r="F63" s="53">
        <v>4.0066932055589997E-2</v>
      </c>
      <c r="G63" s="53">
        <v>4.0066932055589997E-2</v>
      </c>
      <c r="H63" s="53">
        <v>4.0066932055589997E-2</v>
      </c>
      <c r="I63" s="53">
        <v>4.0066932055589997E-2</v>
      </c>
      <c r="J63" s="53">
        <v>4.0066932055589997E-2</v>
      </c>
      <c r="K63" s="53">
        <v>4.0066932055589997E-2</v>
      </c>
      <c r="L63" s="52" t="s">
        <v>322</v>
      </c>
      <c r="M63" s="54" t="s">
        <v>420</v>
      </c>
      <c r="N63" s="3">
        <v>1</v>
      </c>
    </row>
    <row r="64" spans="1:14" ht="14.65" customHeight="1" x14ac:dyDescent="0.2">
      <c r="A64" s="60"/>
      <c r="B64" s="23" t="s">
        <v>280</v>
      </c>
      <c r="C64" s="23" t="s">
        <v>281</v>
      </c>
      <c r="D64" s="48" t="s">
        <v>201</v>
      </c>
      <c r="E64" s="53">
        <v>3.1688054105399995E-2</v>
      </c>
      <c r="F64" s="53">
        <v>3.1688054105399995E-2</v>
      </c>
      <c r="G64" s="53">
        <v>3.1688054105399995E-2</v>
      </c>
      <c r="H64" s="53">
        <v>3.1688054105399995E-2</v>
      </c>
      <c r="I64" s="53">
        <v>3.1688054105399995E-2</v>
      </c>
      <c r="J64" s="53">
        <v>3.1688054105399995E-2</v>
      </c>
      <c r="K64" s="53">
        <v>3.1688054105399995E-2</v>
      </c>
      <c r="L64" s="52" t="s">
        <v>322</v>
      </c>
      <c r="M64" s="54" t="s">
        <v>420</v>
      </c>
      <c r="N64" s="3">
        <v>1</v>
      </c>
    </row>
    <row r="65" spans="1:14" ht="14.65" customHeight="1" x14ac:dyDescent="0.2">
      <c r="A65" s="60"/>
      <c r="B65" s="23" t="s">
        <v>280</v>
      </c>
      <c r="C65" s="23" t="s">
        <v>281</v>
      </c>
      <c r="D65" s="48" t="s">
        <v>283</v>
      </c>
      <c r="E65" s="53">
        <v>0.14431523547382114</v>
      </c>
      <c r="F65" s="53">
        <v>0.14431523547382114</v>
      </c>
      <c r="G65" s="53">
        <v>0.14431523547382114</v>
      </c>
      <c r="H65" s="53">
        <v>0.14431523547382114</v>
      </c>
      <c r="I65" s="53">
        <v>0.14431523547382114</v>
      </c>
      <c r="J65" s="53">
        <v>0.14431523547382114</v>
      </c>
      <c r="K65" s="53">
        <v>0.14431523547382114</v>
      </c>
      <c r="L65" s="52" t="s">
        <v>322</v>
      </c>
      <c r="M65" s="54" t="s">
        <v>420</v>
      </c>
      <c r="N65" s="3">
        <v>1</v>
      </c>
    </row>
    <row r="66" spans="1:14" ht="14.65" customHeight="1" x14ac:dyDescent="0.2">
      <c r="A66" s="60" t="s">
        <v>47</v>
      </c>
      <c r="B66" s="23" t="s">
        <v>280</v>
      </c>
      <c r="C66" s="23" t="s">
        <v>281</v>
      </c>
      <c r="D66" s="48" t="s">
        <v>200</v>
      </c>
      <c r="E66" s="53">
        <v>8.8353482272109984E-2</v>
      </c>
      <c r="F66" s="53">
        <v>8.8353482272109984E-2</v>
      </c>
      <c r="G66" s="53">
        <v>8.8353482272109984E-2</v>
      </c>
      <c r="H66" s="53">
        <v>8.8353482272109984E-2</v>
      </c>
      <c r="I66" s="53">
        <v>8.8353482272109984E-2</v>
      </c>
      <c r="J66" s="53">
        <v>8.8353482272109984E-2</v>
      </c>
      <c r="K66" s="53">
        <v>8.8353482272109984E-2</v>
      </c>
      <c r="L66" s="52" t="s">
        <v>322</v>
      </c>
      <c r="M66" s="54" t="s">
        <v>420</v>
      </c>
      <c r="N66" s="3">
        <v>1</v>
      </c>
    </row>
    <row r="67" spans="1:14" ht="14.65" customHeight="1" x14ac:dyDescent="0.2">
      <c r="A67" s="60"/>
      <c r="B67" s="23" t="s">
        <v>280</v>
      </c>
      <c r="C67" s="23" t="s">
        <v>281</v>
      </c>
      <c r="D67" s="48" t="s">
        <v>195</v>
      </c>
      <c r="E67" s="53">
        <v>4.0066932055589997E-2</v>
      </c>
      <c r="F67" s="53">
        <v>4.0066932055589997E-2</v>
      </c>
      <c r="G67" s="53">
        <v>4.0066932055589997E-2</v>
      </c>
      <c r="H67" s="53">
        <v>4.0066932055589997E-2</v>
      </c>
      <c r="I67" s="53">
        <v>4.0066932055589997E-2</v>
      </c>
      <c r="J67" s="53">
        <v>4.0066932055589997E-2</v>
      </c>
      <c r="K67" s="53">
        <v>4.0066932055589997E-2</v>
      </c>
      <c r="L67" s="52" t="s">
        <v>322</v>
      </c>
      <c r="M67" s="54" t="s">
        <v>420</v>
      </c>
      <c r="N67" s="3">
        <v>1</v>
      </c>
    </row>
    <row r="68" spans="1:14" ht="14.65" customHeight="1" x14ac:dyDescent="0.2">
      <c r="A68" s="60"/>
      <c r="B68" s="23" t="s">
        <v>280</v>
      </c>
      <c r="C68" s="23" t="s">
        <v>281</v>
      </c>
      <c r="D68" s="48" t="s">
        <v>201</v>
      </c>
      <c r="E68" s="53">
        <v>3.1688054105399995E-2</v>
      </c>
      <c r="F68" s="53">
        <v>3.1688054105399995E-2</v>
      </c>
      <c r="G68" s="53">
        <v>3.1688054105399995E-2</v>
      </c>
      <c r="H68" s="53">
        <v>3.1688054105399995E-2</v>
      </c>
      <c r="I68" s="53">
        <v>3.1688054105399995E-2</v>
      </c>
      <c r="J68" s="53">
        <v>3.1688054105399995E-2</v>
      </c>
      <c r="K68" s="53">
        <v>3.1688054105399995E-2</v>
      </c>
      <c r="L68" s="52" t="s">
        <v>322</v>
      </c>
      <c r="M68" s="54" t="s">
        <v>420</v>
      </c>
      <c r="N68" s="3">
        <v>1</v>
      </c>
    </row>
    <row r="69" spans="1:14" ht="14.65" customHeight="1" x14ac:dyDescent="0.2">
      <c r="A69" s="60"/>
      <c r="B69" s="23" t="s">
        <v>280</v>
      </c>
      <c r="C69" s="23" t="s">
        <v>281</v>
      </c>
      <c r="D69" s="48" t="s">
        <v>283</v>
      </c>
      <c r="E69" s="53">
        <v>0.14431523547382114</v>
      </c>
      <c r="F69" s="53">
        <v>0.14431523547382114</v>
      </c>
      <c r="G69" s="53">
        <v>0.14431523547382114</v>
      </c>
      <c r="H69" s="53">
        <v>0.14431523547382114</v>
      </c>
      <c r="I69" s="53">
        <v>0.14431523547382114</v>
      </c>
      <c r="J69" s="53">
        <v>0.14431523547382114</v>
      </c>
      <c r="K69" s="53">
        <v>0.14431523547382114</v>
      </c>
      <c r="L69" s="52" t="s">
        <v>322</v>
      </c>
      <c r="M69" s="54" t="s">
        <v>420</v>
      </c>
      <c r="N69" s="3">
        <v>1</v>
      </c>
    </row>
    <row r="70" spans="1:14" ht="14.65" customHeight="1" x14ac:dyDescent="0.2">
      <c r="A70" s="60" t="s">
        <v>49</v>
      </c>
      <c r="B70" s="23" t="s">
        <v>280</v>
      </c>
      <c r="C70" s="23" t="s">
        <v>281</v>
      </c>
      <c r="D70" s="48" t="s">
        <v>200</v>
      </c>
      <c r="E70" s="53">
        <v>8.8353482272109984E-2</v>
      </c>
      <c r="F70" s="53">
        <v>8.8353482272109984E-2</v>
      </c>
      <c r="G70" s="53">
        <v>8.8353482272109984E-2</v>
      </c>
      <c r="H70" s="53">
        <v>8.8353482272109984E-2</v>
      </c>
      <c r="I70" s="53">
        <v>8.8353482272109984E-2</v>
      </c>
      <c r="J70" s="53">
        <v>8.8353482272109984E-2</v>
      </c>
      <c r="K70" s="53">
        <v>8.8353482272109984E-2</v>
      </c>
      <c r="L70" s="52" t="s">
        <v>322</v>
      </c>
      <c r="M70" s="54" t="s">
        <v>420</v>
      </c>
      <c r="N70" s="3">
        <v>1</v>
      </c>
    </row>
    <row r="71" spans="1:14" ht="14.65" customHeight="1" x14ac:dyDescent="0.2">
      <c r="A71" s="60"/>
      <c r="B71" s="23" t="s">
        <v>280</v>
      </c>
      <c r="C71" s="23" t="s">
        <v>281</v>
      </c>
      <c r="D71" s="48" t="s">
        <v>195</v>
      </c>
      <c r="E71" s="53">
        <v>4.0066932055589997E-2</v>
      </c>
      <c r="F71" s="53">
        <v>4.0066932055589997E-2</v>
      </c>
      <c r="G71" s="53">
        <v>4.0066932055589997E-2</v>
      </c>
      <c r="H71" s="53">
        <v>4.0066932055589997E-2</v>
      </c>
      <c r="I71" s="53">
        <v>4.0066932055589997E-2</v>
      </c>
      <c r="J71" s="53">
        <v>4.0066932055589997E-2</v>
      </c>
      <c r="K71" s="53">
        <v>4.0066932055589997E-2</v>
      </c>
      <c r="L71" s="52" t="s">
        <v>322</v>
      </c>
      <c r="M71" s="54" t="s">
        <v>420</v>
      </c>
      <c r="N71" s="3">
        <v>1</v>
      </c>
    </row>
    <row r="72" spans="1:14" ht="14.65" customHeight="1" x14ac:dyDescent="0.2">
      <c r="A72" s="60"/>
      <c r="B72" s="23" t="s">
        <v>280</v>
      </c>
      <c r="C72" s="23" t="s">
        <v>281</v>
      </c>
      <c r="D72" s="48" t="s">
        <v>201</v>
      </c>
      <c r="E72" s="53">
        <v>3.1688054105399995E-2</v>
      </c>
      <c r="F72" s="53">
        <v>3.1688054105399995E-2</v>
      </c>
      <c r="G72" s="53">
        <v>3.1688054105399995E-2</v>
      </c>
      <c r="H72" s="53">
        <v>3.1688054105399995E-2</v>
      </c>
      <c r="I72" s="53">
        <v>3.1688054105399995E-2</v>
      </c>
      <c r="J72" s="53">
        <v>3.1688054105399995E-2</v>
      </c>
      <c r="K72" s="53">
        <v>3.1688054105399995E-2</v>
      </c>
      <c r="L72" s="52" t="s">
        <v>322</v>
      </c>
      <c r="M72" s="54" t="s">
        <v>420</v>
      </c>
      <c r="N72" s="3">
        <v>1</v>
      </c>
    </row>
    <row r="73" spans="1:14" ht="14.65" customHeight="1" x14ac:dyDescent="0.2">
      <c r="A73" s="60"/>
      <c r="B73" s="23" t="s">
        <v>280</v>
      </c>
      <c r="C73" s="23" t="s">
        <v>281</v>
      </c>
      <c r="D73" s="48" t="s">
        <v>202</v>
      </c>
      <c r="E73" s="53">
        <v>0.14431523547382114</v>
      </c>
      <c r="F73" s="53">
        <v>0.14431523547382114</v>
      </c>
      <c r="G73" s="53">
        <v>0.14431523547382114</v>
      </c>
      <c r="H73" s="53">
        <v>0.14431523547382114</v>
      </c>
      <c r="I73" s="53">
        <v>0.14431523547382114</v>
      </c>
      <c r="J73" s="53">
        <v>0.14431523547382114</v>
      </c>
      <c r="K73" s="53">
        <v>0.14431523547382114</v>
      </c>
      <c r="L73" s="52" t="s">
        <v>322</v>
      </c>
      <c r="M73" s="54" t="s">
        <v>420</v>
      </c>
      <c r="N73" s="3">
        <v>1</v>
      </c>
    </row>
    <row r="74" spans="1:14" ht="14.65" customHeight="1" x14ac:dyDescent="0.2">
      <c r="A74" s="60" t="s">
        <v>51</v>
      </c>
      <c r="B74" s="23" t="s">
        <v>280</v>
      </c>
      <c r="C74" s="23" t="s">
        <v>281</v>
      </c>
      <c r="D74" s="48" t="s">
        <v>200</v>
      </c>
      <c r="E74" s="53">
        <v>7.0741342248252306E-2</v>
      </c>
      <c r="F74" s="53">
        <v>7.0741342248252306E-2</v>
      </c>
      <c r="G74" s="53">
        <v>7.0741342248252306E-2</v>
      </c>
      <c r="H74" s="53">
        <v>7.0741342248252306E-2</v>
      </c>
      <c r="I74" s="53">
        <v>7.0741342248252306E-2</v>
      </c>
      <c r="J74" s="53">
        <v>7.0741342248252306E-2</v>
      </c>
      <c r="K74" s="53">
        <v>7.0741342248252306E-2</v>
      </c>
      <c r="L74" s="52" t="s">
        <v>322</v>
      </c>
      <c r="M74" s="54" t="s">
        <v>420</v>
      </c>
      <c r="N74" s="3">
        <v>1</v>
      </c>
    </row>
    <row r="75" spans="1:14" ht="14.65" customHeight="1" x14ac:dyDescent="0.2">
      <c r="A75" s="60"/>
      <c r="B75" s="23" t="s">
        <v>280</v>
      </c>
      <c r="C75" s="23" t="s">
        <v>281</v>
      </c>
      <c r="D75" s="48" t="s">
        <v>195</v>
      </c>
      <c r="E75" s="53">
        <v>5.8296938578493815E-2</v>
      </c>
      <c r="F75" s="53">
        <v>5.8296938578493815E-2</v>
      </c>
      <c r="G75" s="53">
        <v>5.8296938578493815E-2</v>
      </c>
      <c r="H75" s="53">
        <v>5.8296938578493815E-2</v>
      </c>
      <c r="I75" s="53">
        <v>5.8296938578493815E-2</v>
      </c>
      <c r="J75" s="53">
        <v>5.8296938578493815E-2</v>
      </c>
      <c r="K75" s="53">
        <v>5.8296938578493815E-2</v>
      </c>
      <c r="L75" s="52" t="s">
        <v>322</v>
      </c>
      <c r="M75" s="54" t="s">
        <v>420</v>
      </c>
      <c r="N75" s="3">
        <v>1</v>
      </c>
    </row>
    <row r="76" spans="1:14" ht="14.65" customHeight="1" x14ac:dyDescent="0.2">
      <c r="A76" s="60"/>
      <c r="B76" s="23" t="s">
        <v>280</v>
      </c>
      <c r="C76" s="23" t="s">
        <v>281</v>
      </c>
      <c r="D76" s="48" t="s">
        <v>201</v>
      </c>
      <c r="E76" s="53">
        <v>6.6463394104145673E-2</v>
      </c>
      <c r="F76" s="53">
        <v>6.6463394104145673E-2</v>
      </c>
      <c r="G76" s="53">
        <v>6.6463394104145673E-2</v>
      </c>
      <c r="H76" s="53">
        <v>6.6463394104145673E-2</v>
      </c>
      <c r="I76" s="53">
        <v>6.6463394104145673E-2</v>
      </c>
      <c r="J76" s="53">
        <v>6.6463394104145673E-2</v>
      </c>
      <c r="K76" s="53">
        <v>6.6463394104145673E-2</v>
      </c>
      <c r="L76" s="52" t="s">
        <v>322</v>
      </c>
      <c r="M76" s="54" t="s">
        <v>420</v>
      </c>
      <c r="N76" s="3">
        <v>1</v>
      </c>
    </row>
    <row r="77" spans="1:14" ht="14.65" customHeight="1" x14ac:dyDescent="0.2">
      <c r="A77" s="60"/>
      <c r="B77" s="23" t="s">
        <v>280</v>
      </c>
      <c r="C77" s="23" t="s">
        <v>281</v>
      </c>
      <c r="D77" s="48" t="s">
        <v>202</v>
      </c>
      <c r="E77" s="53">
        <v>9.5368206521739135E-2</v>
      </c>
      <c r="F77" s="53">
        <v>9.5368206521739135E-2</v>
      </c>
      <c r="G77" s="53">
        <v>9.5368206521739135E-2</v>
      </c>
      <c r="H77" s="53">
        <v>9.5368206521739135E-2</v>
      </c>
      <c r="I77" s="53">
        <v>9.5368206521739135E-2</v>
      </c>
      <c r="J77" s="53">
        <v>9.5368206521739135E-2</v>
      </c>
      <c r="K77" s="53">
        <v>9.5368206521739135E-2</v>
      </c>
      <c r="L77" s="52" t="s">
        <v>322</v>
      </c>
      <c r="M77" s="54" t="s">
        <v>420</v>
      </c>
      <c r="N77" s="3">
        <v>1</v>
      </c>
    </row>
    <row r="78" spans="1:14" ht="14.65" customHeight="1" x14ac:dyDescent="0.2">
      <c r="A78" s="60" t="s">
        <v>54</v>
      </c>
      <c r="B78" s="23" t="s">
        <v>280</v>
      </c>
      <c r="C78" s="23" t="s">
        <v>281</v>
      </c>
      <c r="D78" s="48" t="s">
        <v>200</v>
      </c>
      <c r="E78" s="53">
        <v>7.0741342248252306E-2</v>
      </c>
      <c r="F78" s="53">
        <v>7.0741342248252306E-2</v>
      </c>
      <c r="G78" s="53">
        <v>7.0741342248252306E-2</v>
      </c>
      <c r="H78" s="53">
        <v>7.0741342248252306E-2</v>
      </c>
      <c r="I78" s="53">
        <v>7.0741342248252306E-2</v>
      </c>
      <c r="J78" s="53">
        <v>7.0741342248252306E-2</v>
      </c>
      <c r="K78" s="53">
        <v>7.0741342248252306E-2</v>
      </c>
      <c r="L78" s="52" t="s">
        <v>322</v>
      </c>
      <c r="M78" s="54" t="s">
        <v>420</v>
      </c>
      <c r="N78" s="3">
        <v>1</v>
      </c>
    </row>
    <row r="79" spans="1:14" ht="14.65" customHeight="1" x14ac:dyDescent="0.2">
      <c r="A79" s="60"/>
      <c r="B79" s="23" t="s">
        <v>280</v>
      </c>
      <c r="C79" s="23" t="s">
        <v>281</v>
      </c>
      <c r="D79" s="48" t="s">
        <v>195</v>
      </c>
      <c r="E79" s="53">
        <v>5.8296938578493815E-2</v>
      </c>
      <c r="F79" s="53">
        <v>5.8296938578493815E-2</v>
      </c>
      <c r="G79" s="53">
        <v>5.8296938578493815E-2</v>
      </c>
      <c r="H79" s="53">
        <v>5.8296938578493815E-2</v>
      </c>
      <c r="I79" s="53">
        <v>5.8296938578493815E-2</v>
      </c>
      <c r="J79" s="53">
        <v>5.8296938578493815E-2</v>
      </c>
      <c r="K79" s="53">
        <v>5.8296938578493815E-2</v>
      </c>
      <c r="L79" s="52" t="s">
        <v>322</v>
      </c>
      <c r="M79" s="54" t="s">
        <v>420</v>
      </c>
      <c r="N79" s="3">
        <v>1</v>
      </c>
    </row>
    <row r="80" spans="1:14" ht="14.65" customHeight="1" x14ac:dyDescent="0.2">
      <c r="A80" s="60"/>
      <c r="B80" s="23" t="s">
        <v>280</v>
      </c>
      <c r="C80" s="23" t="s">
        <v>281</v>
      </c>
      <c r="D80" s="48" t="s">
        <v>201</v>
      </c>
      <c r="E80" s="53">
        <v>6.6463394104145673E-2</v>
      </c>
      <c r="F80" s="53">
        <v>6.6463394104145673E-2</v>
      </c>
      <c r="G80" s="53">
        <v>6.6463394104145673E-2</v>
      </c>
      <c r="H80" s="53">
        <v>6.6463394104145673E-2</v>
      </c>
      <c r="I80" s="53">
        <v>6.6463394104145673E-2</v>
      </c>
      <c r="J80" s="53">
        <v>6.6463394104145673E-2</v>
      </c>
      <c r="K80" s="53">
        <v>6.6463394104145673E-2</v>
      </c>
      <c r="L80" s="52" t="s">
        <v>322</v>
      </c>
      <c r="M80" s="54" t="s">
        <v>420</v>
      </c>
      <c r="N80" s="3">
        <v>1</v>
      </c>
    </row>
    <row r="81" spans="1:14" ht="14.65" customHeight="1" x14ac:dyDescent="0.2">
      <c r="A81" s="60"/>
      <c r="B81" s="23" t="s">
        <v>280</v>
      </c>
      <c r="C81" s="23" t="s">
        <v>281</v>
      </c>
      <c r="D81" s="48" t="s">
        <v>202</v>
      </c>
      <c r="E81" s="53">
        <v>9.5368206521739135E-2</v>
      </c>
      <c r="F81" s="53">
        <v>9.5368206521739135E-2</v>
      </c>
      <c r="G81" s="53">
        <v>9.5368206521739135E-2</v>
      </c>
      <c r="H81" s="53">
        <v>9.5368206521739135E-2</v>
      </c>
      <c r="I81" s="53">
        <v>9.5368206521739135E-2</v>
      </c>
      <c r="J81" s="53">
        <v>9.5368206521739135E-2</v>
      </c>
      <c r="K81" s="53">
        <v>9.5368206521739135E-2</v>
      </c>
      <c r="L81" s="52" t="s">
        <v>322</v>
      </c>
      <c r="M81" s="54" t="s">
        <v>420</v>
      </c>
      <c r="N81" s="3">
        <v>1</v>
      </c>
    </row>
    <row r="82" spans="1:14" ht="14.65" customHeight="1" x14ac:dyDescent="0.2">
      <c r="A82" s="60" t="s">
        <v>56</v>
      </c>
      <c r="B82" s="23" t="s">
        <v>280</v>
      </c>
      <c r="C82" s="23" t="s">
        <v>281</v>
      </c>
      <c r="D82" s="48" t="s">
        <v>200</v>
      </c>
      <c r="E82" s="53">
        <v>7.0741342248252306E-2</v>
      </c>
      <c r="F82" s="53">
        <v>7.0741342248252306E-2</v>
      </c>
      <c r="G82" s="53">
        <v>7.0741342248252306E-2</v>
      </c>
      <c r="H82" s="53">
        <v>7.0741342248252306E-2</v>
      </c>
      <c r="I82" s="53">
        <v>7.0741342248252306E-2</v>
      </c>
      <c r="J82" s="53">
        <v>7.0741342248252306E-2</v>
      </c>
      <c r="K82" s="53">
        <v>7.0741342248252306E-2</v>
      </c>
      <c r="L82" s="52" t="s">
        <v>322</v>
      </c>
      <c r="M82" s="54" t="s">
        <v>420</v>
      </c>
      <c r="N82" s="3">
        <v>1</v>
      </c>
    </row>
    <row r="83" spans="1:14" ht="14.65" customHeight="1" x14ac:dyDescent="0.2">
      <c r="A83" s="60"/>
      <c r="B83" s="23" t="s">
        <v>280</v>
      </c>
      <c r="C83" s="23" t="s">
        <v>281</v>
      </c>
      <c r="D83" s="48" t="s">
        <v>195</v>
      </c>
      <c r="E83" s="53">
        <v>5.8296938578493815E-2</v>
      </c>
      <c r="F83" s="53">
        <v>5.8296938578493815E-2</v>
      </c>
      <c r="G83" s="53">
        <v>5.8296938578493815E-2</v>
      </c>
      <c r="H83" s="53">
        <v>5.8296938578493815E-2</v>
      </c>
      <c r="I83" s="53">
        <v>5.8296938578493815E-2</v>
      </c>
      <c r="J83" s="53">
        <v>5.8296938578493815E-2</v>
      </c>
      <c r="K83" s="53">
        <v>5.8296938578493815E-2</v>
      </c>
      <c r="L83" s="52" t="s">
        <v>322</v>
      </c>
      <c r="M83" s="54" t="s">
        <v>420</v>
      </c>
      <c r="N83" s="3">
        <v>1</v>
      </c>
    </row>
    <row r="84" spans="1:14" ht="14.65" customHeight="1" x14ac:dyDescent="0.2">
      <c r="A84" s="60"/>
      <c r="B84" s="23" t="s">
        <v>280</v>
      </c>
      <c r="C84" s="23" t="s">
        <v>281</v>
      </c>
      <c r="D84" s="48" t="s">
        <v>201</v>
      </c>
      <c r="E84" s="53">
        <v>6.6463394104145673E-2</v>
      </c>
      <c r="F84" s="53">
        <v>6.6463394104145673E-2</v>
      </c>
      <c r="G84" s="53">
        <v>6.6463394104145673E-2</v>
      </c>
      <c r="H84" s="53">
        <v>6.6463394104145673E-2</v>
      </c>
      <c r="I84" s="53">
        <v>6.6463394104145673E-2</v>
      </c>
      <c r="J84" s="53">
        <v>6.6463394104145673E-2</v>
      </c>
      <c r="K84" s="53">
        <v>6.6463394104145673E-2</v>
      </c>
      <c r="L84" s="52" t="s">
        <v>322</v>
      </c>
      <c r="M84" s="54" t="s">
        <v>420</v>
      </c>
      <c r="N84" s="3">
        <v>1</v>
      </c>
    </row>
    <row r="85" spans="1:14" ht="14.65" customHeight="1" x14ac:dyDescent="0.2">
      <c r="A85" s="60"/>
      <c r="B85" s="23" t="s">
        <v>280</v>
      </c>
      <c r="C85" s="23" t="s">
        <v>281</v>
      </c>
      <c r="D85" s="48" t="s">
        <v>202</v>
      </c>
      <c r="E85" s="53">
        <v>9.5368206521739135E-2</v>
      </c>
      <c r="F85" s="53">
        <v>9.5368206521739135E-2</v>
      </c>
      <c r="G85" s="53">
        <v>9.5368206521739135E-2</v>
      </c>
      <c r="H85" s="53">
        <v>9.5368206521739135E-2</v>
      </c>
      <c r="I85" s="53">
        <v>9.5368206521739135E-2</v>
      </c>
      <c r="J85" s="53">
        <v>9.5368206521739135E-2</v>
      </c>
      <c r="K85" s="53">
        <v>9.5368206521739135E-2</v>
      </c>
      <c r="L85" s="52" t="s">
        <v>322</v>
      </c>
      <c r="M85" s="54" t="s">
        <v>420</v>
      </c>
      <c r="N85" s="3">
        <v>1</v>
      </c>
    </row>
    <row r="86" spans="1:14" ht="14.65" customHeight="1" x14ac:dyDescent="0.2">
      <c r="A86" s="60" t="s">
        <v>58</v>
      </c>
      <c r="B86" s="23" t="s">
        <v>280</v>
      </c>
      <c r="C86" s="23" t="s">
        <v>281</v>
      </c>
      <c r="D86" s="48" t="s">
        <v>200</v>
      </c>
      <c r="E86" s="53">
        <v>7.0741342248252306E-2</v>
      </c>
      <c r="F86" s="53">
        <v>7.0741342248252306E-2</v>
      </c>
      <c r="G86" s="53">
        <v>7.0741342248252306E-2</v>
      </c>
      <c r="H86" s="53">
        <v>7.0741342248252306E-2</v>
      </c>
      <c r="I86" s="53">
        <v>7.0741342248252306E-2</v>
      </c>
      <c r="J86" s="53">
        <v>7.0741342248252306E-2</v>
      </c>
      <c r="K86" s="53">
        <v>7.0741342248252306E-2</v>
      </c>
      <c r="L86" s="52" t="s">
        <v>322</v>
      </c>
      <c r="M86" s="54" t="s">
        <v>420</v>
      </c>
      <c r="N86" s="3">
        <v>1</v>
      </c>
    </row>
    <row r="87" spans="1:14" ht="14.65" customHeight="1" x14ac:dyDescent="0.2">
      <c r="A87" s="60"/>
      <c r="B87" s="23" t="s">
        <v>280</v>
      </c>
      <c r="C87" s="23" t="s">
        <v>281</v>
      </c>
      <c r="D87" s="48" t="s">
        <v>195</v>
      </c>
      <c r="E87" s="53">
        <v>5.8296938578493815E-2</v>
      </c>
      <c r="F87" s="53">
        <v>5.8296938578493815E-2</v>
      </c>
      <c r="G87" s="53">
        <v>5.8296938578493815E-2</v>
      </c>
      <c r="H87" s="53">
        <v>5.8296938578493815E-2</v>
      </c>
      <c r="I87" s="53">
        <v>5.8296938578493815E-2</v>
      </c>
      <c r="J87" s="53">
        <v>5.8296938578493815E-2</v>
      </c>
      <c r="K87" s="53">
        <v>5.8296938578493815E-2</v>
      </c>
      <c r="L87" s="52" t="s">
        <v>322</v>
      </c>
      <c r="M87" s="54" t="s">
        <v>420</v>
      </c>
      <c r="N87" s="3">
        <v>1</v>
      </c>
    </row>
    <row r="88" spans="1:14" ht="14.65" customHeight="1" x14ac:dyDescent="0.2">
      <c r="A88" s="60"/>
      <c r="B88" s="23" t="s">
        <v>280</v>
      </c>
      <c r="C88" s="23" t="s">
        <v>281</v>
      </c>
      <c r="D88" s="48" t="s">
        <v>201</v>
      </c>
      <c r="E88" s="53">
        <v>6.6463394104145673E-2</v>
      </c>
      <c r="F88" s="53">
        <v>6.6463394104145673E-2</v>
      </c>
      <c r="G88" s="53">
        <v>6.6463394104145673E-2</v>
      </c>
      <c r="H88" s="53">
        <v>6.6463394104145673E-2</v>
      </c>
      <c r="I88" s="53">
        <v>6.6463394104145673E-2</v>
      </c>
      <c r="J88" s="53">
        <v>6.6463394104145673E-2</v>
      </c>
      <c r="K88" s="53">
        <v>6.6463394104145673E-2</v>
      </c>
      <c r="L88" s="52" t="s">
        <v>322</v>
      </c>
      <c r="M88" s="54" t="s">
        <v>420</v>
      </c>
      <c r="N88" s="3">
        <v>1</v>
      </c>
    </row>
    <row r="89" spans="1:14" ht="14.65" customHeight="1" x14ac:dyDescent="0.2">
      <c r="A89" s="60"/>
      <c r="B89" s="23" t="s">
        <v>280</v>
      </c>
      <c r="C89" s="23" t="s">
        <v>281</v>
      </c>
      <c r="D89" s="48" t="s">
        <v>202</v>
      </c>
      <c r="E89" s="53">
        <v>9.5368206521739135E-2</v>
      </c>
      <c r="F89" s="53">
        <v>9.5368206521739135E-2</v>
      </c>
      <c r="G89" s="53">
        <v>9.5368206521739135E-2</v>
      </c>
      <c r="H89" s="53">
        <v>9.5368206521739135E-2</v>
      </c>
      <c r="I89" s="53">
        <v>9.5368206521739135E-2</v>
      </c>
      <c r="J89" s="53">
        <v>9.5368206521739135E-2</v>
      </c>
      <c r="K89" s="53">
        <v>9.5368206521739135E-2</v>
      </c>
      <c r="L89" s="52" t="s">
        <v>322</v>
      </c>
      <c r="M89" s="54" t="s">
        <v>420</v>
      </c>
      <c r="N89" s="3">
        <v>1</v>
      </c>
    </row>
    <row r="90" spans="1:14" ht="14.65" customHeight="1" x14ac:dyDescent="0.2">
      <c r="A90" s="60" t="s">
        <v>60</v>
      </c>
      <c r="B90" s="23" t="s">
        <v>280</v>
      </c>
      <c r="C90" s="23" t="s">
        <v>281</v>
      </c>
      <c r="D90" s="48" t="s">
        <v>200</v>
      </c>
      <c r="E90" s="53">
        <v>7.0741342248252306E-2</v>
      </c>
      <c r="F90" s="53">
        <v>7.0741342248252306E-2</v>
      </c>
      <c r="G90" s="53">
        <v>7.0741342248252306E-2</v>
      </c>
      <c r="H90" s="53">
        <v>7.0741342248252306E-2</v>
      </c>
      <c r="I90" s="53">
        <v>7.0741342248252306E-2</v>
      </c>
      <c r="J90" s="53">
        <v>7.0741342248252306E-2</v>
      </c>
      <c r="K90" s="53">
        <v>7.0741342248252306E-2</v>
      </c>
      <c r="L90" s="52" t="s">
        <v>322</v>
      </c>
      <c r="M90" s="54" t="s">
        <v>420</v>
      </c>
      <c r="N90" s="3">
        <v>1</v>
      </c>
    </row>
    <row r="91" spans="1:14" ht="14.65" customHeight="1" x14ac:dyDescent="0.2">
      <c r="A91" s="60"/>
      <c r="B91" s="23" t="s">
        <v>280</v>
      </c>
      <c r="C91" s="23" t="s">
        <v>281</v>
      </c>
      <c r="D91" s="48" t="s">
        <v>195</v>
      </c>
      <c r="E91" s="53">
        <v>5.8296938578493815E-2</v>
      </c>
      <c r="F91" s="53">
        <v>5.8296938578493815E-2</v>
      </c>
      <c r="G91" s="53">
        <v>5.8296938578493815E-2</v>
      </c>
      <c r="H91" s="53">
        <v>5.8296938578493815E-2</v>
      </c>
      <c r="I91" s="53">
        <v>5.8296938578493815E-2</v>
      </c>
      <c r="J91" s="53">
        <v>5.8296938578493815E-2</v>
      </c>
      <c r="K91" s="53">
        <v>5.8296938578493815E-2</v>
      </c>
      <c r="L91" s="52" t="s">
        <v>322</v>
      </c>
      <c r="M91" s="54" t="s">
        <v>420</v>
      </c>
      <c r="N91" s="3">
        <v>1</v>
      </c>
    </row>
    <row r="92" spans="1:14" ht="14.65" customHeight="1" x14ac:dyDescent="0.2">
      <c r="A92" s="60"/>
      <c r="B92" s="23" t="s">
        <v>280</v>
      </c>
      <c r="C92" s="23" t="s">
        <v>281</v>
      </c>
      <c r="D92" s="48" t="s">
        <v>201</v>
      </c>
      <c r="E92" s="53">
        <v>6.6463394104145673E-2</v>
      </c>
      <c r="F92" s="53">
        <v>6.6463394104145673E-2</v>
      </c>
      <c r="G92" s="53">
        <v>6.6463394104145673E-2</v>
      </c>
      <c r="H92" s="53">
        <v>6.6463394104145673E-2</v>
      </c>
      <c r="I92" s="53">
        <v>6.6463394104145673E-2</v>
      </c>
      <c r="J92" s="53">
        <v>6.6463394104145673E-2</v>
      </c>
      <c r="K92" s="53">
        <v>6.6463394104145673E-2</v>
      </c>
      <c r="L92" s="52" t="s">
        <v>322</v>
      </c>
      <c r="M92" s="54" t="s">
        <v>420</v>
      </c>
      <c r="N92" s="3">
        <v>1</v>
      </c>
    </row>
    <row r="93" spans="1:14" ht="14.65" customHeight="1" x14ac:dyDescent="0.2">
      <c r="A93" s="60"/>
      <c r="B93" s="23" t="s">
        <v>280</v>
      </c>
      <c r="C93" s="23" t="s">
        <v>281</v>
      </c>
      <c r="D93" s="48" t="s">
        <v>202</v>
      </c>
      <c r="E93" s="53">
        <v>9.5368206521739135E-2</v>
      </c>
      <c r="F93" s="53">
        <v>9.5368206521739135E-2</v>
      </c>
      <c r="G93" s="53">
        <v>9.5368206521739135E-2</v>
      </c>
      <c r="H93" s="53">
        <v>9.5368206521739135E-2</v>
      </c>
      <c r="I93" s="53">
        <v>9.5368206521739135E-2</v>
      </c>
      <c r="J93" s="53">
        <v>9.5368206521739135E-2</v>
      </c>
      <c r="K93" s="53">
        <v>9.5368206521739135E-2</v>
      </c>
      <c r="L93" s="52" t="s">
        <v>322</v>
      </c>
      <c r="M93" s="54" t="s">
        <v>420</v>
      </c>
      <c r="N93" s="3">
        <v>1</v>
      </c>
    </row>
  </sheetData>
  <mergeCells count="23">
    <mergeCell ref="A2:A5"/>
    <mergeCell ref="A6:A9"/>
    <mergeCell ref="A10:A13"/>
    <mergeCell ref="A14:A17"/>
    <mergeCell ref="A18:A21"/>
    <mergeCell ref="A22:A25"/>
    <mergeCell ref="A70:A73"/>
    <mergeCell ref="A26:A29"/>
    <mergeCell ref="A30:A33"/>
    <mergeCell ref="A34:A37"/>
    <mergeCell ref="A38:A41"/>
    <mergeCell ref="A42:A45"/>
    <mergeCell ref="A46:A49"/>
    <mergeCell ref="A74:A77"/>
    <mergeCell ref="A78:A81"/>
    <mergeCell ref="A82:A85"/>
    <mergeCell ref="A86:A89"/>
    <mergeCell ref="A90:A93"/>
    <mergeCell ref="A50:A53"/>
    <mergeCell ref="A54:A57"/>
    <mergeCell ref="A58:A61"/>
    <mergeCell ref="A62:A65"/>
    <mergeCell ref="A66:A6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showGridLines="0" zoomScale="90" zoomScaleNormal="90" workbookViewId="0">
      <selection activeCell="K28" sqref="K28"/>
    </sheetView>
  </sheetViews>
  <sheetFormatPr defaultColWidth="11.42578125" defaultRowHeight="12.75" x14ac:dyDescent="0.2"/>
  <cols>
    <col min="1" max="1" width="18.28515625" style="5" customWidth="1"/>
    <col min="2" max="2" width="11.42578125" style="5"/>
    <col min="3" max="3" width="17.140625" style="5" customWidth="1"/>
    <col min="4" max="16384" width="11.42578125" style="5"/>
  </cols>
  <sheetData>
    <row r="1" spans="1:7" ht="15" customHeight="1" x14ac:dyDescent="0.25">
      <c r="A1" s="27" t="s">
        <v>1</v>
      </c>
      <c r="B1" s="6" t="s">
        <v>189</v>
      </c>
      <c r="C1" s="6" t="s">
        <v>190</v>
      </c>
      <c r="D1" s="6" t="s">
        <v>191</v>
      </c>
      <c r="E1" s="6" t="s">
        <v>287</v>
      </c>
      <c r="F1" s="6" t="s">
        <v>193</v>
      </c>
      <c r="G1" s="6" t="s">
        <v>194</v>
      </c>
    </row>
    <row r="2" spans="1:7" ht="14.65" customHeight="1" x14ac:dyDescent="0.2">
      <c r="A2" s="60" t="s">
        <v>4</v>
      </c>
      <c r="B2" s="3" t="s">
        <v>200</v>
      </c>
      <c r="C2" s="3" t="s">
        <v>288</v>
      </c>
      <c r="D2" s="3" t="s">
        <v>289</v>
      </c>
      <c r="E2" s="3">
        <v>13</v>
      </c>
      <c r="F2" s="3"/>
      <c r="G2" s="3">
        <v>1</v>
      </c>
    </row>
    <row r="3" spans="1:7" ht="14.65" customHeight="1" x14ac:dyDescent="0.2">
      <c r="A3" s="60"/>
      <c r="B3" s="3" t="s">
        <v>195</v>
      </c>
      <c r="C3" s="3" t="s">
        <v>288</v>
      </c>
      <c r="D3" s="3" t="s">
        <v>289</v>
      </c>
      <c r="E3" s="3">
        <v>13</v>
      </c>
      <c r="F3" s="3"/>
      <c r="G3" s="3">
        <v>1</v>
      </c>
    </row>
    <row r="4" spans="1:7" ht="14.65" customHeight="1" x14ac:dyDescent="0.2">
      <c r="A4" s="60"/>
      <c r="B4" s="3" t="s">
        <v>201</v>
      </c>
      <c r="C4" s="3" t="s">
        <v>288</v>
      </c>
      <c r="D4" s="3" t="s">
        <v>289</v>
      </c>
      <c r="E4" s="3">
        <v>15</v>
      </c>
      <c r="F4" s="3"/>
      <c r="G4" s="3">
        <v>1</v>
      </c>
    </row>
    <row r="5" spans="1:7" ht="14.65" customHeight="1" x14ac:dyDescent="0.2">
      <c r="A5" s="60"/>
      <c r="B5" s="3" t="s">
        <v>202</v>
      </c>
      <c r="C5" s="3" t="s">
        <v>288</v>
      </c>
      <c r="D5" s="3" t="s">
        <v>289</v>
      </c>
      <c r="E5" s="3">
        <v>11</v>
      </c>
      <c r="F5" s="3"/>
      <c r="G5" s="3">
        <v>1</v>
      </c>
    </row>
    <row r="6" spans="1:7" ht="14.65" customHeight="1" x14ac:dyDescent="0.2">
      <c r="A6" s="60"/>
      <c r="B6" s="3" t="s">
        <v>203</v>
      </c>
      <c r="C6" s="3" t="s">
        <v>288</v>
      </c>
      <c r="D6" s="3" t="s">
        <v>289</v>
      </c>
      <c r="E6" s="3">
        <v>11</v>
      </c>
      <c r="F6" s="3"/>
      <c r="G6" s="3">
        <v>1</v>
      </c>
    </row>
    <row r="7" spans="1:7" ht="14.65" customHeight="1" x14ac:dyDescent="0.2">
      <c r="A7" s="60" t="s">
        <v>7</v>
      </c>
      <c r="B7" s="3" t="s">
        <v>200</v>
      </c>
      <c r="C7" s="3" t="s">
        <v>288</v>
      </c>
      <c r="D7" s="3" t="s">
        <v>289</v>
      </c>
      <c r="E7" s="3">
        <v>13</v>
      </c>
      <c r="F7" s="3"/>
      <c r="G7" s="3">
        <v>1</v>
      </c>
    </row>
    <row r="8" spans="1:7" ht="14.65" customHeight="1" x14ac:dyDescent="0.2">
      <c r="A8" s="60"/>
      <c r="B8" s="3" t="s">
        <v>195</v>
      </c>
      <c r="C8" s="3" t="s">
        <v>288</v>
      </c>
      <c r="D8" s="3" t="s">
        <v>289</v>
      </c>
      <c r="E8" s="3">
        <v>13</v>
      </c>
      <c r="F8" s="3"/>
      <c r="G8" s="3">
        <v>1</v>
      </c>
    </row>
    <row r="9" spans="1:7" ht="14.65" customHeight="1" x14ac:dyDescent="0.2">
      <c r="A9" s="60"/>
      <c r="B9" s="3" t="s">
        <v>201</v>
      </c>
      <c r="C9" s="3" t="s">
        <v>288</v>
      </c>
      <c r="D9" s="3" t="s">
        <v>289</v>
      </c>
      <c r="E9" s="3">
        <v>15</v>
      </c>
      <c r="F9" s="3"/>
      <c r="G9" s="3">
        <v>1</v>
      </c>
    </row>
    <row r="10" spans="1:7" ht="14.65" customHeight="1" x14ac:dyDescent="0.2">
      <c r="A10" s="60"/>
      <c r="B10" s="3" t="s">
        <v>202</v>
      </c>
      <c r="C10" s="3" t="s">
        <v>288</v>
      </c>
      <c r="D10" s="3" t="s">
        <v>289</v>
      </c>
      <c r="E10" s="3">
        <v>11</v>
      </c>
      <c r="F10" s="3"/>
      <c r="G10" s="3">
        <v>1</v>
      </c>
    </row>
    <row r="11" spans="1:7" ht="14.65" customHeight="1" x14ac:dyDescent="0.2">
      <c r="A11" s="60"/>
      <c r="B11" s="3" t="s">
        <v>203</v>
      </c>
      <c r="C11" s="3" t="s">
        <v>288</v>
      </c>
      <c r="D11" s="3" t="s">
        <v>289</v>
      </c>
      <c r="E11" s="3">
        <v>11</v>
      </c>
      <c r="F11" s="3"/>
      <c r="G11" s="3">
        <v>1</v>
      </c>
    </row>
    <row r="12" spans="1:7" ht="14.65" customHeight="1" x14ac:dyDescent="0.2">
      <c r="A12" s="60" t="s">
        <v>9</v>
      </c>
      <c r="B12" s="3" t="s">
        <v>200</v>
      </c>
      <c r="C12" s="3" t="s">
        <v>288</v>
      </c>
      <c r="D12" s="3" t="s">
        <v>289</v>
      </c>
      <c r="E12" s="3">
        <v>13</v>
      </c>
      <c r="F12" s="3"/>
      <c r="G12" s="3">
        <v>1</v>
      </c>
    </row>
    <row r="13" spans="1:7" ht="14.65" customHeight="1" x14ac:dyDescent="0.2">
      <c r="A13" s="60"/>
      <c r="B13" s="3" t="s">
        <v>195</v>
      </c>
      <c r="C13" s="3" t="s">
        <v>288</v>
      </c>
      <c r="D13" s="3" t="s">
        <v>289</v>
      </c>
      <c r="E13" s="3">
        <v>13</v>
      </c>
      <c r="F13" s="3"/>
      <c r="G13" s="3">
        <v>1</v>
      </c>
    </row>
    <row r="14" spans="1:7" ht="14.65" customHeight="1" x14ac:dyDescent="0.2">
      <c r="A14" s="60"/>
      <c r="B14" s="3" t="s">
        <v>201</v>
      </c>
      <c r="C14" s="3" t="s">
        <v>288</v>
      </c>
      <c r="D14" s="3" t="s">
        <v>289</v>
      </c>
      <c r="E14" s="3">
        <v>15</v>
      </c>
      <c r="F14" s="3"/>
      <c r="G14" s="3">
        <v>1</v>
      </c>
    </row>
    <row r="15" spans="1:7" ht="14.65" customHeight="1" x14ac:dyDescent="0.2">
      <c r="A15" s="60"/>
      <c r="B15" s="3" t="s">
        <v>202</v>
      </c>
      <c r="C15" s="3" t="s">
        <v>288</v>
      </c>
      <c r="D15" s="3" t="s">
        <v>289</v>
      </c>
      <c r="E15" s="3">
        <v>11</v>
      </c>
      <c r="F15" s="3"/>
      <c r="G15" s="3">
        <v>1</v>
      </c>
    </row>
    <row r="16" spans="1:7" ht="14.65" customHeight="1" x14ac:dyDescent="0.2">
      <c r="A16" s="60"/>
      <c r="B16" s="3" t="s">
        <v>203</v>
      </c>
      <c r="C16" s="3" t="s">
        <v>288</v>
      </c>
      <c r="D16" s="3" t="s">
        <v>289</v>
      </c>
      <c r="E16" s="3">
        <v>11</v>
      </c>
      <c r="F16" s="3"/>
      <c r="G16" s="3">
        <v>1</v>
      </c>
    </row>
    <row r="17" spans="1:7" ht="14.65" customHeight="1" x14ac:dyDescent="0.2">
      <c r="A17" s="60" t="s">
        <v>11</v>
      </c>
      <c r="B17" s="3" t="s">
        <v>200</v>
      </c>
      <c r="C17" s="3" t="s">
        <v>288</v>
      </c>
      <c r="D17" s="3" t="s">
        <v>289</v>
      </c>
      <c r="E17" s="3">
        <v>13</v>
      </c>
      <c r="F17" s="3"/>
      <c r="G17" s="3">
        <v>1</v>
      </c>
    </row>
    <row r="18" spans="1:7" ht="14.65" customHeight="1" x14ac:dyDescent="0.2">
      <c r="A18" s="60"/>
      <c r="B18" s="3" t="s">
        <v>195</v>
      </c>
      <c r="C18" s="3" t="s">
        <v>288</v>
      </c>
      <c r="D18" s="3" t="s">
        <v>289</v>
      </c>
      <c r="E18" s="3">
        <v>13</v>
      </c>
      <c r="F18" s="3"/>
      <c r="G18" s="3">
        <v>1</v>
      </c>
    </row>
    <row r="19" spans="1:7" ht="14.65" customHeight="1" x14ac:dyDescent="0.2">
      <c r="A19" s="60"/>
      <c r="B19" s="3" t="s">
        <v>201</v>
      </c>
      <c r="C19" s="3" t="s">
        <v>288</v>
      </c>
      <c r="D19" s="3" t="s">
        <v>289</v>
      </c>
      <c r="E19" s="3">
        <v>15</v>
      </c>
      <c r="F19" s="3"/>
      <c r="G19" s="3">
        <v>1</v>
      </c>
    </row>
    <row r="20" spans="1:7" ht="14.65" customHeight="1" x14ac:dyDescent="0.2">
      <c r="A20" s="60"/>
      <c r="B20" s="3" t="s">
        <v>202</v>
      </c>
      <c r="C20" s="3" t="s">
        <v>288</v>
      </c>
      <c r="D20" s="3" t="s">
        <v>289</v>
      </c>
      <c r="E20" s="3">
        <v>11</v>
      </c>
      <c r="F20" s="3"/>
      <c r="G20" s="3">
        <v>1</v>
      </c>
    </row>
    <row r="21" spans="1:7" ht="14.65" customHeight="1" x14ac:dyDescent="0.2">
      <c r="A21" s="60"/>
      <c r="B21" s="3" t="s">
        <v>203</v>
      </c>
      <c r="C21" s="3" t="s">
        <v>288</v>
      </c>
      <c r="D21" s="3" t="s">
        <v>289</v>
      </c>
      <c r="E21" s="3">
        <v>11</v>
      </c>
      <c r="F21" s="3"/>
      <c r="G21" s="3">
        <v>1</v>
      </c>
    </row>
    <row r="22" spans="1:7" ht="14.65" customHeight="1" x14ac:dyDescent="0.2">
      <c r="A22" s="60" t="s">
        <v>13</v>
      </c>
      <c r="B22" s="3" t="s">
        <v>200</v>
      </c>
      <c r="C22" s="3" t="s">
        <v>288</v>
      </c>
      <c r="D22" s="3" t="s">
        <v>289</v>
      </c>
      <c r="E22" s="3">
        <v>13</v>
      </c>
      <c r="F22" s="3"/>
      <c r="G22" s="3">
        <v>1</v>
      </c>
    </row>
    <row r="23" spans="1:7" ht="14.65" customHeight="1" x14ac:dyDescent="0.2">
      <c r="A23" s="60"/>
      <c r="B23" s="3" t="s">
        <v>195</v>
      </c>
      <c r="C23" s="3" t="s">
        <v>288</v>
      </c>
      <c r="D23" s="3" t="s">
        <v>289</v>
      </c>
      <c r="E23" s="3">
        <v>13</v>
      </c>
      <c r="F23" s="3"/>
      <c r="G23" s="3">
        <v>1</v>
      </c>
    </row>
    <row r="24" spans="1:7" ht="14.65" customHeight="1" x14ac:dyDescent="0.2">
      <c r="A24" s="60"/>
      <c r="B24" s="3" t="s">
        <v>201</v>
      </c>
      <c r="C24" s="3" t="s">
        <v>288</v>
      </c>
      <c r="D24" s="3" t="s">
        <v>289</v>
      </c>
      <c r="E24" s="3">
        <v>15</v>
      </c>
      <c r="F24" s="3"/>
      <c r="G24" s="3">
        <v>1</v>
      </c>
    </row>
    <row r="25" spans="1:7" ht="14.65" customHeight="1" x14ac:dyDescent="0.2">
      <c r="A25" s="60"/>
      <c r="B25" s="3" t="s">
        <v>202</v>
      </c>
      <c r="C25" s="3" t="s">
        <v>288</v>
      </c>
      <c r="D25" s="3" t="s">
        <v>289</v>
      </c>
      <c r="E25" s="3">
        <v>11</v>
      </c>
      <c r="F25" s="3"/>
      <c r="G25" s="3">
        <v>1</v>
      </c>
    </row>
    <row r="26" spans="1:7" ht="14.65" customHeight="1" x14ac:dyDescent="0.2">
      <c r="A26" s="60"/>
      <c r="B26" s="3" t="s">
        <v>203</v>
      </c>
      <c r="C26" s="3" t="s">
        <v>288</v>
      </c>
      <c r="D26" s="3" t="s">
        <v>289</v>
      </c>
      <c r="E26" s="3">
        <v>11</v>
      </c>
      <c r="F26" s="3"/>
      <c r="G26" s="3">
        <v>0</v>
      </c>
    </row>
    <row r="27" spans="1:7" ht="14.65" customHeight="1" x14ac:dyDescent="0.2">
      <c r="A27" s="60" t="s">
        <v>15</v>
      </c>
      <c r="B27" s="3" t="s">
        <v>200</v>
      </c>
      <c r="C27" s="3" t="s">
        <v>288</v>
      </c>
      <c r="D27" s="3" t="s">
        <v>289</v>
      </c>
      <c r="E27" s="3">
        <v>13</v>
      </c>
      <c r="F27" s="28"/>
      <c r="G27" s="3">
        <v>1</v>
      </c>
    </row>
    <row r="28" spans="1:7" ht="14.65" customHeight="1" x14ac:dyDescent="0.2">
      <c r="A28" s="60"/>
      <c r="B28" s="3" t="s">
        <v>195</v>
      </c>
      <c r="C28" s="3" t="s">
        <v>288</v>
      </c>
      <c r="D28" s="3" t="s">
        <v>289</v>
      </c>
      <c r="E28" s="3">
        <v>13</v>
      </c>
      <c r="F28" s="28"/>
      <c r="G28" s="3">
        <v>1</v>
      </c>
    </row>
    <row r="29" spans="1:7" ht="14.65" customHeight="1" x14ac:dyDescent="0.2">
      <c r="A29" s="60"/>
      <c r="B29" s="3" t="s">
        <v>201</v>
      </c>
      <c r="C29" s="3" t="s">
        <v>288</v>
      </c>
      <c r="D29" s="3" t="s">
        <v>289</v>
      </c>
      <c r="E29" s="3">
        <v>15</v>
      </c>
      <c r="F29" s="28"/>
      <c r="G29" s="3">
        <v>1</v>
      </c>
    </row>
    <row r="30" spans="1:7" ht="14.65" customHeight="1" x14ac:dyDescent="0.2">
      <c r="A30" s="60"/>
      <c r="B30" s="3" t="s">
        <v>202</v>
      </c>
      <c r="C30" s="3" t="s">
        <v>288</v>
      </c>
      <c r="D30" s="3" t="s">
        <v>289</v>
      </c>
      <c r="E30" s="3">
        <v>11</v>
      </c>
      <c r="F30" s="28"/>
      <c r="G30" s="3">
        <v>1</v>
      </c>
    </row>
    <row r="31" spans="1:7" ht="14.65" customHeight="1" x14ac:dyDescent="0.2">
      <c r="A31" s="60"/>
      <c r="B31" s="3" t="s">
        <v>203</v>
      </c>
      <c r="C31" s="3" t="s">
        <v>288</v>
      </c>
      <c r="D31" s="3" t="s">
        <v>289</v>
      </c>
      <c r="E31" s="3">
        <v>11</v>
      </c>
      <c r="F31" s="28"/>
      <c r="G31" s="3">
        <v>1</v>
      </c>
    </row>
    <row r="32" spans="1:7" ht="14.65" customHeight="1" x14ac:dyDescent="0.2">
      <c r="A32" s="60" t="s">
        <v>18</v>
      </c>
      <c r="B32" s="3" t="s">
        <v>200</v>
      </c>
      <c r="C32" s="3" t="s">
        <v>288</v>
      </c>
      <c r="D32" s="3" t="s">
        <v>289</v>
      </c>
      <c r="E32" s="3">
        <v>13</v>
      </c>
      <c r="F32" s="28"/>
      <c r="G32" s="3">
        <v>1</v>
      </c>
    </row>
    <row r="33" spans="1:7" ht="14.65" customHeight="1" x14ac:dyDescent="0.2">
      <c r="A33" s="60"/>
      <c r="B33" s="3" t="s">
        <v>195</v>
      </c>
      <c r="C33" s="3" t="s">
        <v>288</v>
      </c>
      <c r="D33" s="3" t="s">
        <v>289</v>
      </c>
      <c r="E33" s="3">
        <v>13</v>
      </c>
      <c r="F33" s="28"/>
      <c r="G33" s="3">
        <v>1</v>
      </c>
    </row>
    <row r="34" spans="1:7" ht="14.65" customHeight="1" x14ac:dyDescent="0.2">
      <c r="A34" s="60"/>
      <c r="B34" s="3" t="s">
        <v>201</v>
      </c>
      <c r="C34" s="3" t="s">
        <v>288</v>
      </c>
      <c r="D34" s="3" t="s">
        <v>289</v>
      </c>
      <c r="E34" s="3">
        <v>15</v>
      </c>
      <c r="F34" s="28"/>
      <c r="G34" s="3">
        <v>1</v>
      </c>
    </row>
    <row r="35" spans="1:7" ht="14.65" customHeight="1" x14ac:dyDescent="0.2">
      <c r="A35" s="60"/>
      <c r="B35" s="3" t="s">
        <v>202</v>
      </c>
      <c r="C35" s="3" t="s">
        <v>288</v>
      </c>
      <c r="D35" s="3" t="s">
        <v>289</v>
      </c>
      <c r="E35" s="3">
        <v>11</v>
      </c>
      <c r="F35" s="28"/>
      <c r="G35" s="3">
        <v>1</v>
      </c>
    </row>
    <row r="36" spans="1:7" ht="14.65" customHeight="1" x14ac:dyDescent="0.2">
      <c r="A36" s="60"/>
      <c r="B36" s="3" t="s">
        <v>203</v>
      </c>
      <c r="C36" s="3" t="s">
        <v>288</v>
      </c>
      <c r="D36" s="3" t="s">
        <v>289</v>
      </c>
      <c r="E36" s="3">
        <v>11</v>
      </c>
      <c r="F36" s="28"/>
      <c r="G36" s="3">
        <v>1</v>
      </c>
    </row>
    <row r="37" spans="1:7" ht="14.65" customHeight="1" x14ac:dyDescent="0.2">
      <c r="A37" s="60" t="s">
        <v>20</v>
      </c>
      <c r="B37" s="3" t="s">
        <v>200</v>
      </c>
      <c r="C37" s="3" t="s">
        <v>288</v>
      </c>
      <c r="D37" s="3" t="s">
        <v>289</v>
      </c>
      <c r="E37" s="3">
        <v>13</v>
      </c>
      <c r="F37" s="28"/>
      <c r="G37" s="3">
        <v>1</v>
      </c>
    </row>
    <row r="38" spans="1:7" ht="14.65" customHeight="1" x14ac:dyDescent="0.2">
      <c r="A38" s="60"/>
      <c r="B38" s="3" t="s">
        <v>195</v>
      </c>
      <c r="C38" s="3" t="s">
        <v>288</v>
      </c>
      <c r="D38" s="3" t="s">
        <v>289</v>
      </c>
      <c r="E38" s="3">
        <v>13</v>
      </c>
      <c r="F38" s="28"/>
      <c r="G38" s="3">
        <v>1</v>
      </c>
    </row>
    <row r="39" spans="1:7" ht="14.65" customHeight="1" x14ac:dyDescent="0.2">
      <c r="A39" s="60"/>
      <c r="B39" s="3" t="s">
        <v>201</v>
      </c>
      <c r="C39" s="3" t="s">
        <v>288</v>
      </c>
      <c r="D39" s="3" t="s">
        <v>289</v>
      </c>
      <c r="E39" s="3">
        <v>15</v>
      </c>
      <c r="F39" s="28"/>
      <c r="G39" s="3">
        <v>1</v>
      </c>
    </row>
    <row r="40" spans="1:7" ht="14.65" customHeight="1" x14ac:dyDescent="0.2">
      <c r="A40" s="60"/>
      <c r="B40" s="3" t="s">
        <v>202</v>
      </c>
      <c r="C40" s="3" t="s">
        <v>288</v>
      </c>
      <c r="D40" s="3" t="s">
        <v>289</v>
      </c>
      <c r="E40" s="3">
        <v>11</v>
      </c>
      <c r="F40" s="28"/>
      <c r="G40" s="3">
        <v>1</v>
      </c>
    </row>
    <row r="41" spans="1:7" ht="14.65" customHeight="1" x14ac:dyDescent="0.2">
      <c r="A41" s="60"/>
      <c r="B41" s="3" t="s">
        <v>203</v>
      </c>
      <c r="C41" s="3" t="s">
        <v>288</v>
      </c>
      <c r="D41" s="3" t="s">
        <v>289</v>
      </c>
      <c r="E41" s="3">
        <v>11</v>
      </c>
      <c r="F41" s="28"/>
      <c r="G41" s="3">
        <v>1</v>
      </c>
    </row>
    <row r="42" spans="1:7" ht="14.65" customHeight="1" x14ac:dyDescent="0.2">
      <c r="A42" s="60" t="s">
        <v>22</v>
      </c>
      <c r="B42" s="3" t="s">
        <v>200</v>
      </c>
      <c r="C42" s="3" t="s">
        <v>288</v>
      </c>
      <c r="D42" s="3" t="s">
        <v>289</v>
      </c>
      <c r="E42" s="3">
        <v>13</v>
      </c>
      <c r="F42" s="28"/>
      <c r="G42" s="3">
        <v>1</v>
      </c>
    </row>
    <row r="43" spans="1:7" ht="14.65" customHeight="1" x14ac:dyDescent="0.2">
      <c r="A43" s="60"/>
      <c r="B43" s="3" t="s">
        <v>195</v>
      </c>
      <c r="C43" s="3" t="s">
        <v>288</v>
      </c>
      <c r="D43" s="3" t="s">
        <v>289</v>
      </c>
      <c r="E43" s="3">
        <v>13</v>
      </c>
      <c r="F43" s="28"/>
      <c r="G43" s="3">
        <v>1</v>
      </c>
    </row>
    <row r="44" spans="1:7" ht="14.65" customHeight="1" x14ac:dyDescent="0.2">
      <c r="A44" s="60"/>
      <c r="B44" s="3" t="s">
        <v>201</v>
      </c>
      <c r="C44" s="3" t="s">
        <v>288</v>
      </c>
      <c r="D44" s="3" t="s">
        <v>289</v>
      </c>
      <c r="E44" s="3">
        <v>15</v>
      </c>
      <c r="F44" s="28"/>
      <c r="G44" s="3">
        <v>1</v>
      </c>
    </row>
    <row r="45" spans="1:7" ht="14.65" customHeight="1" x14ac:dyDescent="0.2">
      <c r="A45" s="60"/>
      <c r="B45" s="3" t="s">
        <v>202</v>
      </c>
      <c r="C45" s="3" t="s">
        <v>288</v>
      </c>
      <c r="D45" s="3" t="s">
        <v>289</v>
      </c>
      <c r="E45" s="3">
        <v>11</v>
      </c>
      <c r="F45" s="28"/>
      <c r="G45" s="3">
        <v>1</v>
      </c>
    </row>
    <row r="46" spans="1:7" ht="14.65" customHeight="1" x14ac:dyDescent="0.2">
      <c r="A46" s="60"/>
      <c r="B46" s="3" t="s">
        <v>203</v>
      </c>
      <c r="C46" s="3" t="s">
        <v>288</v>
      </c>
      <c r="D46" s="3" t="s">
        <v>289</v>
      </c>
      <c r="E46" s="3">
        <v>11</v>
      </c>
      <c r="F46" s="28"/>
      <c r="G46" s="3">
        <v>1</v>
      </c>
    </row>
    <row r="47" spans="1:7" ht="14.65" customHeight="1" x14ac:dyDescent="0.2">
      <c r="A47" s="60" t="s">
        <v>26</v>
      </c>
      <c r="B47" s="3" t="s">
        <v>200</v>
      </c>
      <c r="C47" s="3" t="s">
        <v>288</v>
      </c>
      <c r="D47" s="3" t="s">
        <v>289</v>
      </c>
      <c r="E47" s="3">
        <v>13</v>
      </c>
      <c r="F47" s="28"/>
      <c r="G47" s="3">
        <v>1</v>
      </c>
    </row>
    <row r="48" spans="1:7" ht="14.65" customHeight="1" x14ac:dyDescent="0.2">
      <c r="A48" s="60"/>
      <c r="B48" s="3" t="s">
        <v>195</v>
      </c>
      <c r="C48" s="3" t="s">
        <v>288</v>
      </c>
      <c r="D48" s="3" t="s">
        <v>289</v>
      </c>
      <c r="E48" s="3">
        <v>13</v>
      </c>
      <c r="F48" s="28"/>
      <c r="G48" s="3">
        <v>1</v>
      </c>
    </row>
    <row r="49" spans="1:7" ht="14.65" customHeight="1" x14ac:dyDescent="0.2">
      <c r="A49" s="60"/>
      <c r="B49" s="3" t="s">
        <v>201</v>
      </c>
      <c r="C49" s="3" t="s">
        <v>288</v>
      </c>
      <c r="D49" s="3" t="s">
        <v>289</v>
      </c>
      <c r="E49" s="3">
        <v>15</v>
      </c>
      <c r="F49" s="28"/>
      <c r="G49" s="3">
        <v>1</v>
      </c>
    </row>
    <row r="50" spans="1:7" ht="14.65" customHeight="1" x14ac:dyDescent="0.2">
      <c r="A50" s="60"/>
      <c r="B50" s="3" t="s">
        <v>202</v>
      </c>
      <c r="C50" s="3" t="s">
        <v>288</v>
      </c>
      <c r="D50" s="3" t="s">
        <v>289</v>
      </c>
      <c r="E50" s="3">
        <v>11</v>
      </c>
      <c r="F50" s="28"/>
      <c r="G50" s="3">
        <v>1</v>
      </c>
    </row>
    <row r="51" spans="1:7" ht="14.65" customHeight="1" x14ac:dyDescent="0.2">
      <c r="A51" s="60"/>
      <c r="B51" s="3" t="s">
        <v>203</v>
      </c>
      <c r="C51" s="3" t="s">
        <v>288</v>
      </c>
      <c r="D51" s="3" t="s">
        <v>289</v>
      </c>
      <c r="E51" s="3">
        <v>11</v>
      </c>
      <c r="F51" s="28"/>
      <c r="G51" s="3">
        <v>1</v>
      </c>
    </row>
    <row r="52" spans="1:7" ht="14.65" customHeight="1" x14ac:dyDescent="0.2">
      <c r="A52" s="60" t="s">
        <v>29</v>
      </c>
      <c r="B52" s="3" t="s">
        <v>200</v>
      </c>
      <c r="C52" s="3" t="s">
        <v>288</v>
      </c>
      <c r="D52" s="3" t="s">
        <v>289</v>
      </c>
      <c r="E52" s="3">
        <v>13</v>
      </c>
      <c r="F52" s="28"/>
      <c r="G52" s="3">
        <v>1</v>
      </c>
    </row>
    <row r="53" spans="1:7" ht="14.65" customHeight="1" x14ac:dyDescent="0.2">
      <c r="A53" s="60"/>
      <c r="B53" s="3" t="s">
        <v>195</v>
      </c>
      <c r="C53" s="3" t="s">
        <v>288</v>
      </c>
      <c r="D53" s="3" t="s">
        <v>289</v>
      </c>
      <c r="E53" s="3">
        <v>13</v>
      </c>
      <c r="F53" s="28"/>
      <c r="G53" s="3">
        <v>1</v>
      </c>
    </row>
    <row r="54" spans="1:7" ht="14.65" customHeight="1" x14ac:dyDescent="0.2">
      <c r="A54" s="60"/>
      <c r="B54" s="3" t="s">
        <v>201</v>
      </c>
      <c r="C54" s="3" t="s">
        <v>288</v>
      </c>
      <c r="D54" s="3" t="s">
        <v>289</v>
      </c>
      <c r="E54" s="3">
        <v>15</v>
      </c>
      <c r="F54" s="28"/>
      <c r="G54" s="3">
        <v>1</v>
      </c>
    </row>
    <row r="55" spans="1:7" ht="14.65" customHeight="1" x14ac:dyDescent="0.2">
      <c r="A55" s="60"/>
      <c r="B55" s="3" t="s">
        <v>202</v>
      </c>
      <c r="C55" s="3" t="s">
        <v>288</v>
      </c>
      <c r="D55" s="3" t="s">
        <v>289</v>
      </c>
      <c r="E55" s="3">
        <v>11</v>
      </c>
      <c r="F55" s="28"/>
      <c r="G55" s="3">
        <v>1</v>
      </c>
    </row>
    <row r="56" spans="1:7" ht="14.65" customHeight="1" x14ac:dyDescent="0.2">
      <c r="A56" s="60"/>
      <c r="B56" s="3" t="s">
        <v>203</v>
      </c>
      <c r="C56" s="3" t="s">
        <v>288</v>
      </c>
      <c r="D56" s="3" t="s">
        <v>289</v>
      </c>
      <c r="E56" s="3">
        <v>11</v>
      </c>
      <c r="F56" s="28"/>
      <c r="G56" s="3">
        <v>1</v>
      </c>
    </row>
    <row r="57" spans="1:7" ht="14.65" customHeight="1" x14ac:dyDescent="0.2">
      <c r="A57" s="60" t="s">
        <v>31</v>
      </c>
      <c r="B57" s="3" t="s">
        <v>200</v>
      </c>
      <c r="C57" s="3" t="s">
        <v>288</v>
      </c>
      <c r="D57" s="3" t="s">
        <v>289</v>
      </c>
      <c r="E57" s="3">
        <v>13</v>
      </c>
      <c r="F57" s="28"/>
      <c r="G57" s="3">
        <v>1</v>
      </c>
    </row>
    <row r="58" spans="1:7" ht="14.65" customHeight="1" x14ac:dyDescent="0.2">
      <c r="A58" s="60"/>
      <c r="B58" s="3" t="s">
        <v>195</v>
      </c>
      <c r="C58" s="3" t="s">
        <v>288</v>
      </c>
      <c r="D58" s="3" t="s">
        <v>289</v>
      </c>
      <c r="E58" s="3">
        <v>13</v>
      </c>
      <c r="F58" s="28"/>
      <c r="G58" s="3">
        <v>1</v>
      </c>
    </row>
    <row r="59" spans="1:7" ht="14.65" customHeight="1" x14ac:dyDescent="0.2">
      <c r="A59" s="60"/>
      <c r="B59" s="3" t="s">
        <v>201</v>
      </c>
      <c r="C59" s="3" t="s">
        <v>288</v>
      </c>
      <c r="D59" s="3" t="s">
        <v>289</v>
      </c>
      <c r="E59" s="3">
        <v>15</v>
      </c>
      <c r="F59" s="28"/>
      <c r="G59" s="3">
        <v>1</v>
      </c>
    </row>
    <row r="60" spans="1:7" ht="14.65" customHeight="1" x14ac:dyDescent="0.2">
      <c r="A60" s="60"/>
      <c r="B60" s="3" t="s">
        <v>202</v>
      </c>
      <c r="C60" s="3" t="s">
        <v>288</v>
      </c>
      <c r="D60" s="3" t="s">
        <v>289</v>
      </c>
      <c r="E60" s="3">
        <v>11</v>
      </c>
      <c r="F60" s="28"/>
      <c r="G60" s="3">
        <v>1</v>
      </c>
    </row>
    <row r="61" spans="1:7" ht="14.65" customHeight="1" x14ac:dyDescent="0.2">
      <c r="A61" s="60"/>
      <c r="B61" s="3" t="s">
        <v>203</v>
      </c>
      <c r="C61" s="3" t="s">
        <v>288</v>
      </c>
      <c r="D61" s="3" t="s">
        <v>289</v>
      </c>
      <c r="E61" s="3">
        <v>11</v>
      </c>
      <c r="F61" s="28"/>
      <c r="G61" s="3">
        <v>1</v>
      </c>
    </row>
    <row r="62" spans="1:7" ht="12.75" customHeight="1" x14ac:dyDescent="0.2">
      <c r="A62" s="4" t="s">
        <v>35</v>
      </c>
      <c r="B62" s="3" t="s">
        <v>235</v>
      </c>
      <c r="C62" s="3" t="s">
        <v>290</v>
      </c>
      <c r="D62" s="3" t="s">
        <v>289</v>
      </c>
      <c r="E62" s="3">
        <v>19</v>
      </c>
      <c r="F62" s="3"/>
      <c r="G62" s="3">
        <v>1</v>
      </c>
    </row>
    <row r="63" spans="1:7" ht="12.75" customHeight="1" x14ac:dyDescent="0.2">
      <c r="A63" s="4" t="s">
        <v>38</v>
      </c>
      <c r="B63" s="3" t="s">
        <v>235</v>
      </c>
      <c r="C63" s="3" t="s">
        <v>290</v>
      </c>
      <c r="D63" s="3" t="s">
        <v>289</v>
      </c>
      <c r="E63" s="3">
        <v>19</v>
      </c>
      <c r="F63" s="3"/>
      <c r="G63" s="3">
        <v>1</v>
      </c>
    </row>
    <row r="64" spans="1:7" ht="12.75" customHeight="1" x14ac:dyDescent="0.2">
      <c r="A64" s="60" t="s">
        <v>40</v>
      </c>
      <c r="B64" s="3" t="s">
        <v>200</v>
      </c>
      <c r="C64" s="3" t="s">
        <v>290</v>
      </c>
      <c r="D64" s="3" t="s">
        <v>289</v>
      </c>
      <c r="E64" s="3">
        <v>19</v>
      </c>
      <c r="F64" s="3"/>
      <c r="G64" s="3">
        <v>1</v>
      </c>
    </row>
    <row r="65" spans="1:7" ht="12.75" customHeight="1" x14ac:dyDescent="0.2">
      <c r="A65" s="60"/>
      <c r="B65" s="3" t="s">
        <v>195</v>
      </c>
      <c r="C65" s="3" t="s">
        <v>290</v>
      </c>
      <c r="D65" s="3" t="s">
        <v>289</v>
      </c>
      <c r="E65" s="3">
        <v>19</v>
      </c>
      <c r="F65" s="3"/>
      <c r="G65" s="3">
        <v>1</v>
      </c>
    </row>
    <row r="66" spans="1:7" ht="12.75" customHeight="1" x14ac:dyDescent="0.2">
      <c r="A66" s="60"/>
      <c r="B66" s="3" t="s">
        <v>201</v>
      </c>
      <c r="C66" s="3" t="s">
        <v>290</v>
      </c>
      <c r="D66" s="3" t="s">
        <v>289</v>
      </c>
      <c r="E66" s="3">
        <v>19</v>
      </c>
      <c r="F66" s="3"/>
      <c r="G66" s="3">
        <v>1</v>
      </c>
    </row>
    <row r="67" spans="1:7" ht="12.75" customHeight="1" x14ac:dyDescent="0.2">
      <c r="A67" s="60"/>
      <c r="B67" s="3" t="s">
        <v>202</v>
      </c>
      <c r="C67" s="3" t="s">
        <v>290</v>
      </c>
      <c r="D67" s="3" t="s">
        <v>289</v>
      </c>
      <c r="E67" s="3">
        <v>19</v>
      </c>
      <c r="F67" s="3"/>
      <c r="G67" s="3">
        <v>1</v>
      </c>
    </row>
    <row r="68" spans="1:7" ht="12.75" customHeight="1" x14ac:dyDescent="0.2">
      <c r="A68" s="60"/>
      <c r="B68" s="3" t="s">
        <v>203</v>
      </c>
      <c r="C68" s="3" t="s">
        <v>290</v>
      </c>
      <c r="D68" s="3" t="s">
        <v>289</v>
      </c>
      <c r="E68" s="3">
        <v>19</v>
      </c>
      <c r="F68" s="3"/>
      <c r="G68" s="3">
        <v>1</v>
      </c>
    </row>
    <row r="69" spans="1:7" ht="12.75" customHeight="1" x14ac:dyDescent="0.2">
      <c r="A69" s="4" t="s">
        <v>44</v>
      </c>
      <c r="B69" s="3" t="s">
        <v>235</v>
      </c>
      <c r="C69" s="3" t="s">
        <v>290</v>
      </c>
      <c r="D69" s="3" t="s">
        <v>289</v>
      </c>
      <c r="E69" s="3">
        <v>19</v>
      </c>
      <c r="F69" s="3"/>
      <c r="G69" s="3">
        <v>1</v>
      </c>
    </row>
    <row r="70" spans="1:7" ht="12.75" customHeight="1" x14ac:dyDescent="0.2">
      <c r="A70" s="60" t="s">
        <v>47</v>
      </c>
      <c r="B70" s="3" t="s">
        <v>200</v>
      </c>
      <c r="C70" s="3" t="s">
        <v>290</v>
      </c>
      <c r="D70" s="3" t="s">
        <v>289</v>
      </c>
      <c r="E70" s="3">
        <v>19</v>
      </c>
      <c r="F70" s="3"/>
      <c r="G70" s="3">
        <v>1</v>
      </c>
    </row>
    <row r="71" spans="1:7" ht="12.75" customHeight="1" x14ac:dyDescent="0.2">
      <c r="A71" s="60"/>
      <c r="B71" s="3" t="s">
        <v>195</v>
      </c>
      <c r="C71" s="3" t="s">
        <v>290</v>
      </c>
      <c r="D71" s="3" t="s">
        <v>289</v>
      </c>
      <c r="E71" s="3">
        <v>19</v>
      </c>
      <c r="F71" s="3"/>
      <c r="G71" s="3">
        <v>1</v>
      </c>
    </row>
    <row r="72" spans="1:7" ht="12.75" customHeight="1" x14ac:dyDescent="0.2">
      <c r="A72" s="60"/>
      <c r="B72" s="3" t="s">
        <v>201</v>
      </c>
      <c r="C72" s="3" t="s">
        <v>290</v>
      </c>
      <c r="D72" s="3" t="s">
        <v>289</v>
      </c>
      <c r="E72" s="3">
        <v>19</v>
      </c>
      <c r="F72" s="3"/>
      <c r="G72" s="3">
        <v>1</v>
      </c>
    </row>
    <row r="73" spans="1:7" ht="12.75" customHeight="1" x14ac:dyDescent="0.2">
      <c r="A73" s="60"/>
      <c r="B73" s="3" t="s">
        <v>202</v>
      </c>
      <c r="C73" s="3" t="s">
        <v>290</v>
      </c>
      <c r="D73" s="3" t="s">
        <v>289</v>
      </c>
      <c r="E73" s="3">
        <v>19</v>
      </c>
      <c r="F73" s="3"/>
      <c r="G73" s="3">
        <v>1</v>
      </c>
    </row>
    <row r="74" spans="1:7" ht="12.75" customHeight="1" x14ac:dyDescent="0.2">
      <c r="A74" s="60"/>
      <c r="B74" s="3" t="s">
        <v>203</v>
      </c>
      <c r="C74" s="3" t="s">
        <v>290</v>
      </c>
      <c r="D74" s="3" t="s">
        <v>289</v>
      </c>
      <c r="E74" s="3">
        <v>19</v>
      </c>
      <c r="F74" s="3"/>
      <c r="G74" s="3">
        <v>1</v>
      </c>
    </row>
    <row r="75" spans="1:7" ht="12.75" customHeight="1" x14ac:dyDescent="0.2">
      <c r="A75" s="4" t="s">
        <v>49</v>
      </c>
      <c r="B75" s="3" t="s">
        <v>291</v>
      </c>
      <c r="C75" s="3" t="s">
        <v>290</v>
      </c>
      <c r="D75" s="3" t="s">
        <v>289</v>
      </c>
      <c r="E75" s="3">
        <v>19</v>
      </c>
      <c r="F75" s="3"/>
      <c r="G75" s="3">
        <v>1</v>
      </c>
    </row>
    <row r="76" spans="1:7" ht="12.75" customHeight="1" x14ac:dyDescent="0.2">
      <c r="A76" s="4" t="s">
        <v>51</v>
      </c>
      <c r="B76" s="3" t="s">
        <v>291</v>
      </c>
      <c r="C76" s="3" t="s">
        <v>290</v>
      </c>
      <c r="D76" s="3" t="s">
        <v>289</v>
      </c>
      <c r="E76" s="3">
        <v>12</v>
      </c>
      <c r="F76" s="3"/>
      <c r="G76" s="3">
        <v>1</v>
      </c>
    </row>
    <row r="77" spans="1:7" ht="12.75" customHeight="1" x14ac:dyDescent="0.2">
      <c r="A77" s="4" t="s">
        <v>54</v>
      </c>
      <c r="B77" s="3" t="s">
        <v>291</v>
      </c>
      <c r="C77" s="3" t="s">
        <v>290</v>
      </c>
      <c r="D77" s="3" t="s">
        <v>289</v>
      </c>
      <c r="E77" s="3">
        <v>12</v>
      </c>
      <c r="F77" s="3"/>
      <c r="G77" s="3">
        <v>1</v>
      </c>
    </row>
    <row r="78" spans="1:7" ht="12.75" customHeight="1" x14ac:dyDescent="0.2">
      <c r="A78" s="60" t="s">
        <v>56</v>
      </c>
      <c r="B78" s="3" t="s">
        <v>200</v>
      </c>
      <c r="C78" s="3" t="s">
        <v>290</v>
      </c>
      <c r="D78" s="3" t="s">
        <v>289</v>
      </c>
      <c r="E78" s="3">
        <v>12</v>
      </c>
      <c r="F78" s="3"/>
      <c r="G78" s="3">
        <v>1</v>
      </c>
    </row>
    <row r="79" spans="1:7" ht="12.75" customHeight="1" x14ac:dyDescent="0.2">
      <c r="A79" s="60"/>
      <c r="B79" s="3" t="s">
        <v>195</v>
      </c>
      <c r="C79" s="3" t="s">
        <v>290</v>
      </c>
      <c r="D79" s="3" t="s">
        <v>289</v>
      </c>
      <c r="E79" s="3">
        <v>12</v>
      </c>
      <c r="F79" s="3"/>
      <c r="G79" s="3">
        <v>1</v>
      </c>
    </row>
    <row r="80" spans="1:7" ht="12.75" customHeight="1" x14ac:dyDescent="0.2">
      <c r="A80" s="60"/>
      <c r="B80" s="3" t="s">
        <v>201</v>
      </c>
      <c r="C80" s="3" t="s">
        <v>290</v>
      </c>
      <c r="D80" s="3" t="s">
        <v>289</v>
      </c>
      <c r="E80" s="3">
        <v>12</v>
      </c>
      <c r="F80" s="3"/>
      <c r="G80" s="3">
        <v>1</v>
      </c>
    </row>
    <row r="81" spans="1:7" ht="12.75" customHeight="1" x14ac:dyDescent="0.2">
      <c r="A81" s="60"/>
      <c r="B81" s="3" t="s">
        <v>202</v>
      </c>
      <c r="C81" s="3" t="s">
        <v>290</v>
      </c>
      <c r="D81" s="3" t="s">
        <v>289</v>
      </c>
      <c r="E81" s="3">
        <v>12</v>
      </c>
      <c r="F81" s="3"/>
      <c r="G81" s="3">
        <v>1</v>
      </c>
    </row>
    <row r="82" spans="1:7" ht="12.75" customHeight="1" x14ac:dyDescent="0.2">
      <c r="A82" s="60" t="s">
        <v>58</v>
      </c>
      <c r="B82" s="3" t="s">
        <v>200</v>
      </c>
      <c r="C82" s="3" t="s">
        <v>290</v>
      </c>
      <c r="D82" s="3" t="s">
        <v>289</v>
      </c>
      <c r="E82" s="3">
        <v>12</v>
      </c>
      <c r="F82" s="3"/>
      <c r="G82" s="3">
        <v>1</v>
      </c>
    </row>
    <row r="83" spans="1:7" ht="12.75" customHeight="1" x14ac:dyDescent="0.2">
      <c r="A83" s="60"/>
      <c r="B83" s="3" t="s">
        <v>195</v>
      </c>
      <c r="C83" s="3" t="s">
        <v>290</v>
      </c>
      <c r="D83" s="3" t="s">
        <v>289</v>
      </c>
      <c r="E83" s="3">
        <v>12</v>
      </c>
      <c r="F83" s="3"/>
      <c r="G83" s="3">
        <v>1</v>
      </c>
    </row>
    <row r="84" spans="1:7" ht="12.75" customHeight="1" x14ac:dyDescent="0.2">
      <c r="A84" s="60"/>
      <c r="B84" s="3" t="s">
        <v>201</v>
      </c>
      <c r="C84" s="3" t="s">
        <v>290</v>
      </c>
      <c r="D84" s="3" t="s">
        <v>289</v>
      </c>
      <c r="E84" s="3">
        <v>12</v>
      </c>
      <c r="F84" s="3"/>
      <c r="G84" s="3">
        <v>1</v>
      </c>
    </row>
    <row r="85" spans="1:7" ht="12.75" customHeight="1" x14ac:dyDescent="0.2">
      <c r="A85" s="60"/>
      <c r="B85" s="3" t="s">
        <v>202</v>
      </c>
      <c r="C85" s="3" t="s">
        <v>290</v>
      </c>
      <c r="D85" s="3" t="s">
        <v>289</v>
      </c>
      <c r="E85" s="3">
        <v>12</v>
      </c>
      <c r="F85" s="3"/>
      <c r="G85" s="3">
        <v>1</v>
      </c>
    </row>
    <row r="86" spans="1:7" ht="14.65" customHeight="1" x14ac:dyDescent="0.2">
      <c r="A86" s="4" t="s">
        <v>60</v>
      </c>
      <c r="B86" s="3" t="s">
        <v>291</v>
      </c>
      <c r="C86" s="3" t="s">
        <v>290</v>
      </c>
      <c r="D86" s="3" t="s">
        <v>289</v>
      </c>
      <c r="E86" s="3">
        <v>12</v>
      </c>
      <c r="F86" s="3"/>
      <c r="G86" s="3">
        <v>1</v>
      </c>
    </row>
    <row r="87" spans="1:7" ht="14.65" customHeight="1" x14ac:dyDescent="0.2">
      <c r="A87" s="4" t="s">
        <v>62</v>
      </c>
      <c r="B87" s="3" t="s">
        <v>235</v>
      </c>
      <c r="C87" s="3" t="s">
        <v>224</v>
      </c>
      <c r="D87" s="3" t="s">
        <v>289</v>
      </c>
      <c r="E87" s="3">
        <v>25</v>
      </c>
      <c r="F87" s="3"/>
      <c r="G87" s="3">
        <v>1</v>
      </c>
    </row>
    <row r="88" spans="1:7" ht="14.65" customHeight="1" x14ac:dyDescent="0.2">
      <c r="A88" s="4" t="s">
        <v>65</v>
      </c>
      <c r="B88" s="3" t="s">
        <v>235</v>
      </c>
      <c r="C88" s="3" t="s">
        <v>224</v>
      </c>
      <c r="D88" s="3" t="s">
        <v>289</v>
      </c>
      <c r="E88" s="3">
        <v>25</v>
      </c>
      <c r="F88" s="3"/>
      <c r="G88" s="3">
        <v>1</v>
      </c>
    </row>
    <row r="89" spans="1:7" ht="14.65" customHeight="1" x14ac:dyDescent="0.2">
      <c r="A89" s="4" t="s">
        <v>67</v>
      </c>
      <c r="B89" s="3" t="s">
        <v>291</v>
      </c>
      <c r="C89" s="3" t="s">
        <v>224</v>
      </c>
      <c r="D89" s="3" t="s">
        <v>289</v>
      </c>
      <c r="E89" s="3">
        <v>25</v>
      </c>
      <c r="F89" s="3"/>
      <c r="G89" s="3">
        <v>1</v>
      </c>
    </row>
    <row r="90" spans="1:7" ht="14.65" customHeight="1" x14ac:dyDescent="0.2">
      <c r="A90" s="4" t="s">
        <v>69</v>
      </c>
      <c r="B90" s="3" t="s">
        <v>235</v>
      </c>
      <c r="C90" s="3" t="s">
        <v>224</v>
      </c>
      <c r="D90" s="3" t="s">
        <v>289</v>
      </c>
      <c r="E90" s="3">
        <v>30</v>
      </c>
      <c r="F90" s="3"/>
      <c r="G90" s="3">
        <v>1</v>
      </c>
    </row>
    <row r="91" spans="1:7" ht="14.65" customHeight="1" x14ac:dyDescent="0.2">
      <c r="A91" s="4" t="s">
        <v>72</v>
      </c>
      <c r="B91" s="3" t="s">
        <v>269</v>
      </c>
      <c r="C91" s="3" t="s">
        <v>224</v>
      </c>
      <c r="D91" s="3" t="s">
        <v>289</v>
      </c>
      <c r="E91" s="3">
        <v>30</v>
      </c>
      <c r="F91" s="3"/>
      <c r="G91" s="3">
        <v>1</v>
      </c>
    </row>
    <row r="92" spans="1:7" ht="14.65" customHeight="1" x14ac:dyDescent="0.2">
      <c r="A92" s="4" t="s">
        <v>75</v>
      </c>
      <c r="B92" s="3" t="s">
        <v>269</v>
      </c>
      <c r="C92" s="3" t="s">
        <v>224</v>
      </c>
      <c r="D92" s="3" t="s">
        <v>289</v>
      </c>
      <c r="E92" s="3">
        <v>30</v>
      </c>
      <c r="F92" s="3"/>
      <c r="G92" s="3">
        <v>1</v>
      </c>
    </row>
    <row r="93" spans="1:7" ht="14.65" customHeight="1" x14ac:dyDescent="0.2">
      <c r="A93" s="4" t="s">
        <v>77</v>
      </c>
      <c r="B93" s="3" t="s">
        <v>269</v>
      </c>
      <c r="C93" s="3" t="s">
        <v>224</v>
      </c>
      <c r="D93" s="3" t="s">
        <v>289</v>
      </c>
      <c r="E93" s="3">
        <v>30</v>
      </c>
      <c r="F93" s="3"/>
      <c r="G93" s="3">
        <v>1</v>
      </c>
    </row>
    <row r="94" spans="1:7" ht="14.65" customHeight="1" x14ac:dyDescent="0.2">
      <c r="A94" s="4" t="s">
        <v>82</v>
      </c>
      <c r="B94" s="3" t="s">
        <v>291</v>
      </c>
      <c r="C94" s="3" t="s">
        <v>224</v>
      </c>
      <c r="D94" s="3" t="s">
        <v>289</v>
      </c>
      <c r="E94" s="3">
        <v>15</v>
      </c>
      <c r="F94" s="3"/>
      <c r="G94" s="3">
        <v>1</v>
      </c>
    </row>
    <row r="95" spans="1:7" ht="14.65" customHeight="1" x14ac:dyDescent="0.2">
      <c r="A95" s="4" t="s">
        <v>84</v>
      </c>
      <c r="B95" s="3" t="s">
        <v>291</v>
      </c>
      <c r="C95" s="3" t="s">
        <v>224</v>
      </c>
      <c r="D95" s="3" t="s">
        <v>289</v>
      </c>
      <c r="E95" s="3">
        <v>40</v>
      </c>
      <c r="F95" s="12" t="s">
        <v>292</v>
      </c>
      <c r="G95" s="3">
        <v>1</v>
      </c>
    </row>
    <row r="96" spans="1:7" ht="14.65" customHeight="1" x14ac:dyDescent="0.2">
      <c r="A96" s="4" t="s">
        <v>86</v>
      </c>
      <c r="B96" s="3" t="s">
        <v>235</v>
      </c>
      <c r="C96" s="3" t="s">
        <v>215</v>
      </c>
      <c r="D96" s="3" t="s">
        <v>289</v>
      </c>
      <c r="E96" s="3">
        <v>200</v>
      </c>
      <c r="F96" s="3" t="s">
        <v>293</v>
      </c>
      <c r="G96" s="3">
        <v>1</v>
      </c>
    </row>
    <row r="97" spans="1:7" ht="14.65" customHeight="1" x14ac:dyDescent="0.2">
      <c r="A97" s="4" t="s">
        <v>88</v>
      </c>
      <c r="B97" s="3" t="s">
        <v>235</v>
      </c>
      <c r="C97" s="3"/>
      <c r="D97" s="3" t="s">
        <v>289</v>
      </c>
      <c r="E97" s="3">
        <v>200</v>
      </c>
      <c r="F97" s="3" t="s">
        <v>293</v>
      </c>
      <c r="G97" s="3">
        <v>1</v>
      </c>
    </row>
    <row r="98" spans="1:7" ht="14.65" customHeight="1" x14ac:dyDescent="0.2">
      <c r="A98" s="4" t="s">
        <v>90</v>
      </c>
      <c r="B98" s="3" t="s">
        <v>235</v>
      </c>
      <c r="C98" s="3"/>
      <c r="D98" s="3" t="s">
        <v>289</v>
      </c>
      <c r="E98" s="3">
        <v>200</v>
      </c>
      <c r="F98" s="3" t="s">
        <v>293</v>
      </c>
      <c r="G98" s="3">
        <v>1</v>
      </c>
    </row>
    <row r="99" spans="1:7" ht="14.65" customHeight="1" x14ac:dyDescent="0.2">
      <c r="A99" s="4" t="s">
        <v>92</v>
      </c>
      <c r="B99" s="3" t="s">
        <v>235</v>
      </c>
      <c r="C99" s="3"/>
      <c r="D99" s="3" t="s">
        <v>289</v>
      </c>
      <c r="E99" s="3">
        <v>200</v>
      </c>
      <c r="F99" s="3" t="s">
        <v>293</v>
      </c>
      <c r="G99" s="3">
        <v>1</v>
      </c>
    </row>
    <row r="100" spans="1:7" ht="14.65" customHeight="1" x14ac:dyDescent="0.2">
      <c r="A100" s="4" t="s">
        <v>94</v>
      </c>
      <c r="B100" s="3" t="s">
        <v>235</v>
      </c>
      <c r="C100" s="3"/>
      <c r="D100" s="3" t="s">
        <v>289</v>
      </c>
      <c r="E100" s="3">
        <v>200</v>
      </c>
      <c r="F100" s="3" t="s">
        <v>293</v>
      </c>
      <c r="G100" s="3">
        <v>1</v>
      </c>
    </row>
    <row r="101" spans="1:7" ht="14.65" customHeight="1" x14ac:dyDescent="0.2">
      <c r="A101" s="4" t="s">
        <v>96</v>
      </c>
      <c r="B101" s="3" t="s">
        <v>235</v>
      </c>
      <c r="C101" s="3"/>
      <c r="D101" s="3" t="s">
        <v>289</v>
      </c>
      <c r="E101" s="3">
        <v>200</v>
      </c>
      <c r="F101" s="3" t="s">
        <v>293</v>
      </c>
      <c r="G101" s="3">
        <v>1</v>
      </c>
    </row>
    <row r="102" spans="1:7" ht="14.65" customHeight="1" x14ac:dyDescent="0.2">
      <c r="A102" s="4" t="s">
        <v>98</v>
      </c>
      <c r="B102" s="3" t="s">
        <v>235</v>
      </c>
      <c r="C102" s="3"/>
      <c r="D102" s="3" t="s">
        <v>289</v>
      </c>
      <c r="E102" s="3">
        <v>200</v>
      </c>
      <c r="F102" s="3" t="s">
        <v>293</v>
      </c>
      <c r="G102" s="3">
        <v>1</v>
      </c>
    </row>
    <row r="103" spans="1:7" ht="14.65" customHeight="1" x14ac:dyDescent="0.2">
      <c r="A103" s="4" t="s">
        <v>294</v>
      </c>
      <c r="B103" s="3" t="s">
        <v>235</v>
      </c>
      <c r="C103" s="3"/>
      <c r="D103" s="3" t="s">
        <v>289</v>
      </c>
      <c r="E103" s="3">
        <v>200</v>
      </c>
      <c r="F103" s="3" t="s">
        <v>293</v>
      </c>
      <c r="G103" s="3">
        <v>1</v>
      </c>
    </row>
    <row r="104" spans="1:7" ht="14.65" customHeight="1" x14ac:dyDescent="0.2">
      <c r="A104" s="4" t="s">
        <v>295</v>
      </c>
      <c r="B104" s="3" t="s">
        <v>291</v>
      </c>
      <c r="C104" s="3"/>
      <c r="D104" s="3" t="s">
        <v>289</v>
      </c>
      <c r="E104" s="3">
        <v>200</v>
      </c>
      <c r="F104" s="3" t="s">
        <v>293</v>
      </c>
      <c r="G104" s="3">
        <v>1</v>
      </c>
    </row>
    <row r="105" spans="1:7" ht="12.75" customHeight="1" x14ac:dyDescent="0.2">
      <c r="A105" s="4" t="s">
        <v>100</v>
      </c>
      <c r="B105" s="3" t="s">
        <v>235</v>
      </c>
      <c r="C105" s="3" t="s">
        <v>224</v>
      </c>
      <c r="D105" s="3" t="s">
        <v>289</v>
      </c>
      <c r="E105" s="3">
        <v>15</v>
      </c>
      <c r="F105" s="3" t="s">
        <v>215</v>
      </c>
      <c r="G105" s="3">
        <v>1</v>
      </c>
    </row>
    <row r="106" spans="1:7" ht="12.75" customHeight="1" x14ac:dyDescent="0.2">
      <c r="A106" s="4" t="s">
        <v>102</v>
      </c>
      <c r="B106" s="3" t="s">
        <v>235</v>
      </c>
      <c r="C106" s="3" t="s">
        <v>224</v>
      </c>
      <c r="D106" s="3" t="s">
        <v>289</v>
      </c>
      <c r="E106" s="3">
        <v>15</v>
      </c>
      <c r="F106" s="3"/>
      <c r="G106" s="3">
        <v>1</v>
      </c>
    </row>
    <row r="107" spans="1:7" ht="12.75" customHeight="1" x14ac:dyDescent="0.2">
      <c r="A107" s="4" t="s">
        <v>104</v>
      </c>
      <c r="B107" s="3" t="s">
        <v>291</v>
      </c>
      <c r="C107" s="3" t="s">
        <v>224</v>
      </c>
      <c r="D107" s="3" t="s">
        <v>289</v>
      </c>
      <c r="E107" s="3">
        <v>10</v>
      </c>
      <c r="F107" s="3" t="s">
        <v>296</v>
      </c>
      <c r="G107" s="3">
        <v>1</v>
      </c>
    </row>
    <row r="108" spans="1:7" ht="12.75" customHeight="1" x14ac:dyDescent="0.2">
      <c r="A108" s="4" t="s">
        <v>106</v>
      </c>
      <c r="B108" s="3" t="s">
        <v>291</v>
      </c>
      <c r="C108" s="3" t="s">
        <v>224</v>
      </c>
      <c r="D108" s="3" t="s">
        <v>289</v>
      </c>
      <c r="E108" s="3">
        <v>10</v>
      </c>
      <c r="F108" s="3" t="s">
        <v>296</v>
      </c>
      <c r="G108" s="3">
        <v>1</v>
      </c>
    </row>
    <row r="109" spans="1:7" ht="12.75" customHeight="1" x14ac:dyDescent="0.2">
      <c r="A109" s="4" t="s">
        <v>108</v>
      </c>
      <c r="B109" s="3" t="s">
        <v>235</v>
      </c>
      <c r="C109" s="3" t="s">
        <v>215</v>
      </c>
      <c r="D109" s="3" t="s">
        <v>289</v>
      </c>
      <c r="E109" s="3">
        <v>200</v>
      </c>
      <c r="F109" s="3" t="s">
        <v>293</v>
      </c>
      <c r="G109" s="3">
        <v>1</v>
      </c>
    </row>
    <row r="110" spans="1:7" ht="12.75" customHeight="1" x14ac:dyDescent="0.2">
      <c r="A110" s="4" t="s">
        <v>110</v>
      </c>
      <c r="B110" s="3" t="s">
        <v>235</v>
      </c>
      <c r="C110" s="3" t="s">
        <v>215</v>
      </c>
      <c r="D110" s="3" t="s">
        <v>289</v>
      </c>
      <c r="E110" s="3">
        <v>200</v>
      </c>
      <c r="F110" s="3" t="s">
        <v>293</v>
      </c>
      <c r="G110" s="3">
        <v>1</v>
      </c>
    </row>
    <row r="111" spans="1:7" ht="12.75" customHeight="1" x14ac:dyDescent="0.2">
      <c r="A111" s="4" t="s">
        <v>275</v>
      </c>
      <c r="B111" s="3" t="s">
        <v>235</v>
      </c>
      <c r="C111" s="3" t="s">
        <v>215</v>
      </c>
      <c r="D111" s="3" t="s">
        <v>289</v>
      </c>
      <c r="E111" s="3">
        <v>200</v>
      </c>
      <c r="F111" s="3" t="s">
        <v>293</v>
      </c>
      <c r="G111" s="3">
        <v>1</v>
      </c>
    </row>
    <row r="112" spans="1:7" x14ac:dyDescent="0.2">
      <c r="A112" s="4" t="s">
        <v>79</v>
      </c>
      <c r="B112" s="3" t="s">
        <v>235</v>
      </c>
      <c r="C112" s="3" t="s">
        <v>215</v>
      </c>
      <c r="D112" s="3" t="s">
        <v>289</v>
      </c>
      <c r="E112" s="3">
        <v>200</v>
      </c>
      <c r="F112" s="3" t="s">
        <v>297</v>
      </c>
      <c r="G112" s="3">
        <v>1</v>
      </c>
    </row>
  </sheetData>
  <sheetProtection selectLockedCells="1" selectUnlockedCells="1"/>
  <mergeCells count="16">
    <mergeCell ref="A2:A6"/>
    <mergeCell ref="A7:A11"/>
    <mergeCell ref="A12:A16"/>
    <mergeCell ref="A17:A21"/>
    <mergeCell ref="A22:A26"/>
    <mergeCell ref="A27:A31"/>
    <mergeCell ref="A64:A68"/>
    <mergeCell ref="A70:A74"/>
    <mergeCell ref="A78:A81"/>
    <mergeCell ref="A82:A85"/>
    <mergeCell ref="A32:A36"/>
    <mergeCell ref="A37:A41"/>
    <mergeCell ref="A42:A46"/>
    <mergeCell ref="A47:A51"/>
    <mergeCell ref="A52:A56"/>
    <mergeCell ref="A57:A61"/>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showGridLines="0" zoomScale="90" zoomScaleNormal="90" workbookViewId="0">
      <selection activeCell="D20" sqref="D20"/>
    </sheetView>
  </sheetViews>
  <sheetFormatPr defaultColWidth="11.42578125" defaultRowHeight="12.75" x14ac:dyDescent="0.2"/>
  <cols>
    <col min="1" max="1" width="23.28515625" style="5" customWidth="1"/>
    <col min="2" max="2" width="14.42578125" style="5" customWidth="1"/>
    <col min="3" max="3" width="14.85546875" style="5" customWidth="1"/>
    <col min="4" max="4" width="14.5703125" style="5" customWidth="1"/>
    <col min="5" max="5" width="15.7109375" style="5" customWidth="1"/>
    <col min="6" max="6" width="11.7109375" style="5" customWidth="1"/>
    <col min="7" max="16384" width="11.42578125" style="5"/>
  </cols>
  <sheetData>
    <row r="1" spans="1:19" ht="29.85" customHeight="1" x14ac:dyDescent="0.25">
      <c r="A1" s="6" t="s">
        <v>1</v>
      </c>
      <c r="B1" s="6" t="s">
        <v>189</v>
      </c>
      <c r="C1" s="6" t="s">
        <v>190</v>
      </c>
      <c r="D1" s="16" t="s">
        <v>248</v>
      </c>
      <c r="E1" s="16" t="s">
        <v>249</v>
      </c>
      <c r="F1" s="6">
        <v>2020</v>
      </c>
      <c r="G1" s="6">
        <v>2025</v>
      </c>
      <c r="H1" s="6">
        <v>2030</v>
      </c>
      <c r="I1" s="6">
        <v>2035</v>
      </c>
      <c r="J1" s="6">
        <v>2040</v>
      </c>
      <c r="K1" s="6">
        <v>2045</v>
      </c>
      <c r="L1" s="6">
        <v>2050</v>
      </c>
      <c r="M1" s="6" t="s">
        <v>193</v>
      </c>
      <c r="N1" s="6" t="s">
        <v>194</v>
      </c>
    </row>
    <row r="2" spans="1:19" ht="14.65" customHeight="1" x14ac:dyDescent="0.2">
      <c r="A2" s="60" t="s">
        <v>110</v>
      </c>
      <c r="B2" s="3" t="s">
        <v>235</v>
      </c>
      <c r="C2" s="3" t="s">
        <v>215</v>
      </c>
      <c r="D2" s="3" t="s">
        <v>133</v>
      </c>
      <c r="E2" s="3" t="s">
        <v>135</v>
      </c>
      <c r="F2" s="3">
        <v>0.2</v>
      </c>
      <c r="G2" s="3">
        <v>0.2</v>
      </c>
      <c r="H2" s="3">
        <v>0.2</v>
      </c>
      <c r="I2" s="3">
        <v>0.2</v>
      </c>
      <c r="J2" s="3">
        <v>0.2</v>
      </c>
      <c r="K2" s="3">
        <v>0.2</v>
      </c>
      <c r="L2" s="3">
        <v>0.2</v>
      </c>
      <c r="M2" s="3" t="s">
        <v>298</v>
      </c>
      <c r="N2" s="3">
        <v>1</v>
      </c>
    </row>
    <row r="3" spans="1:19" ht="14.65" customHeight="1" x14ac:dyDescent="0.2">
      <c r="A3" s="60"/>
      <c r="B3" s="3" t="s">
        <v>235</v>
      </c>
      <c r="C3" s="3" t="s">
        <v>215</v>
      </c>
      <c r="D3" s="3" t="s">
        <v>115</v>
      </c>
      <c r="E3" s="3" t="s">
        <v>135</v>
      </c>
      <c r="F3" s="3">
        <v>0.8</v>
      </c>
      <c r="G3" s="3">
        <v>0.8</v>
      </c>
      <c r="H3" s="3">
        <v>0.8</v>
      </c>
      <c r="I3" s="3">
        <v>0.8</v>
      </c>
      <c r="J3" s="3">
        <v>0.8</v>
      </c>
      <c r="K3" s="3">
        <v>0.8</v>
      </c>
      <c r="L3" s="3">
        <v>0.8</v>
      </c>
      <c r="M3" s="3" t="s">
        <v>299</v>
      </c>
      <c r="N3" s="3">
        <v>1</v>
      </c>
    </row>
    <row r="4" spans="1:19" ht="14.65" customHeight="1" x14ac:dyDescent="0.2">
      <c r="A4" s="60" t="s">
        <v>108</v>
      </c>
      <c r="B4" s="21" t="s">
        <v>218</v>
      </c>
      <c r="C4" s="3" t="s">
        <v>215</v>
      </c>
      <c r="D4" s="3" t="s">
        <v>131</v>
      </c>
      <c r="E4" s="3" t="s">
        <v>137</v>
      </c>
      <c r="F4" s="3">
        <v>0.2</v>
      </c>
      <c r="G4" s="3">
        <v>0.2</v>
      </c>
      <c r="H4" s="3">
        <v>0.2</v>
      </c>
      <c r="I4" s="3">
        <v>0.2</v>
      </c>
      <c r="J4" s="3">
        <v>0.2</v>
      </c>
      <c r="K4" s="3">
        <v>0.2</v>
      </c>
      <c r="L4" s="3">
        <v>0.2</v>
      </c>
      <c r="M4" s="3" t="s">
        <v>300</v>
      </c>
      <c r="N4" s="3">
        <v>1</v>
      </c>
    </row>
    <row r="5" spans="1:19" ht="14.65" customHeight="1" x14ac:dyDescent="0.2">
      <c r="A5" s="60"/>
      <c r="B5" s="21" t="s">
        <v>218</v>
      </c>
      <c r="C5" s="3" t="s">
        <v>215</v>
      </c>
      <c r="D5" s="3" t="s">
        <v>115</v>
      </c>
      <c r="E5" s="3" t="s">
        <v>137</v>
      </c>
      <c r="F5" s="3">
        <v>0.8</v>
      </c>
      <c r="G5" s="3">
        <v>0.8</v>
      </c>
      <c r="H5" s="3">
        <v>0.8</v>
      </c>
      <c r="I5" s="3">
        <v>0.8</v>
      </c>
      <c r="J5" s="3">
        <v>0.8</v>
      </c>
      <c r="K5" s="3">
        <v>0.8</v>
      </c>
      <c r="L5" s="3">
        <v>0.8</v>
      </c>
      <c r="M5" s="3" t="s">
        <v>300</v>
      </c>
      <c r="N5" s="3">
        <v>1</v>
      </c>
    </row>
    <row r="6" spans="1:19" ht="14.65" customHeight="1" x14ac:dyDescent="0.2">
      <c r="A6" s="60" t="s">
        <v>79</v>
      </c>
      <c r="B6" s="3" t="s">
        <v>200</v>
      </c>
      <c r="C6" s="3" t="s">
        <v>261</v>
      </c>
      <c r="D6" s="3" t="s">
        <v>133</v>
      </c>
      <c r="E6" s="3" t="s">
        <v>173</v>
      </c>
      <c r="F6" s="3">
        <v>5.4800000000000001E-2</v>
      </c>
      <c r="G6" s="3">
        <v>5.4800000000000001E-2</v>
      </c>
      <c r="H6" s="3">
        <v>5.4800000000000001E-2</v>
      </c>
      <c r="I6" s="3">
        <v>5.4800000000000001E-2</v>
      </c>
      <c r="J6" s="3">
        <v>5.4800000000000001E-2</v>
      </c>
      <c r="K6" s="3">
        <v>5.4800000000000001E-2</v>
      </c>
      <c r="L6" s="3">
        <v>5.4800000000000001E-2</v>
      </c>
      <c r="M6" s="3" t="s">
        <v>301</v>
      </c>
      <c r="N6" s="3">
        <v>1</v>
      </c>
    </row>
    <row r="7" spans="1:19" ht="14.65" customHeight="1" x14ac:dyDescent="0.2">
      <c r="A7" s="60"/>
      <c r="B7" s="3" t="s">
        <v>200</v>
      </c>
      <c r="C7" s="3" t="s">
        <v>261</v>
      </c>
      <c r="D7" s="3" t="s">
        <v>131</v>
      </c>
      <c r="E7" s="3" t="s">
        <v>173</v>
      </c>
      <c r="F7" s="3">
        <v>0.94520000000000004</v>
      </c>
      <c r="G7" s="3">
        <v>0.94520000000000004</v>
      </c>
      <c r="H7" s="3">
        <v>0.94520000000000004</v>
      </c>
      <c r="I7" s="3">
        <v>0.94520000000000004</v>
      </c>
      <c r="J7" s="3">
        <v>0.94520000000000004</v>
      </c>
      <c r="K7" s="3">
        <v>0.94520000000000004</v>
      </c>
      <c r="L7" s="3">
        <v>0.94520000000000004</v>
      </c>
      <c r="M7" s="3" t="s">
        <v>301</v>
      </c>
      <c r="N7" s="3">
        <v>1</v>
      </c>
    </row>
    <row r="8" spans="1:19" ht="14.65" customHeight="1" x14ac:dyDescent="0.2">
      <c r="A8" s="60"/>
      <c r="B8" s="3" t="s">
        <v>195</v>
      </c>
      <c r="C8" s="3" t="s">
        <v>261</v>
      </c>
      <c r="D8" s="3" t="s">
        <v>133</v>
      </c>
      <c r="E8" s="3" t="s">
        <v>173</v>
      </c>
      <c r="F8" s="3">
        <v>4.9599999999999998E-2</v>
      </c>
      <c r="G8" s="3">
        <v>4.9599999999999998E-2</v>
      </c>
      <c r="H8" s="3">
        <v>4.9599999999999998E-2</v>
      </c>
      <c r="I8" s="3">
        <v>4.9599999999999998E-2</v>
      </c>
      <c r="J8" s="3">
        <v>4.9599999999999998E-2</v>
      </c>
      <c r="K8" s="3">
        <v>4.9599999999999998E-2</v>
      </c>
      <c r="L8" s="3">
        <v>4.9599999999999998E-2</v>
      </c>
      <c r="M8" s="3" t="s">
        <v>301</v>
      </c>
      <c r="N8" s="3">
        <v>1</v>
      </c>
    </row>
    <row r="9" spans="1:19" ht="14.65" customHeight="1" x14ac:dyDescent="0.2">
      <c r="A9" s="60"/>
      <c r="B9" s="3" t="s">
        <v>195</v>
      </c>
      <c r="C9" s="3" t="s">
        <v>261</v>
      </c>
      <c r="D9" s="3" t="s">
        <v>131</v>
      </c>
      <c r="E9" s="3" t="s">
        <v>173</v>
      </c>
      <c r="F9" s="3">
        <v>0.95040000000000002</v>
      </c>
      <c r="G9" s="3">
        <v>0.95040000000000002</v>
      </c>
      <c r="H9" s="3">
        <v>0.95040000000000002</v>
      </c>
      <c r="I9" s="3">
        <v>0.95040000000000002</v>
      </c>
      <c r="J9" s="3">
        <v>0.95040000000000002</v>
      </c>
      <c r="K9" s="3">
        <v>0.95040000000000002</v>
      </c>
      <c r="L9" s="3">
        <v>0.95040000000000002</v>
      </c>
      <c r="M9" s="3" t="s">
        <v>301</v>
      </c>
      <c r="N9" s="3">
        <v>1</v>
      </c>
    </row>
    <row r="10" spans="1:19" ht="14.65" customHeight="1" x14ac:dyDescent="0.2">
      <c r="A10" s="60"/>
      <c r="B10" s="3" t="s">
        <v>201</v>
      </c>
      <c r="C10" s="3" t="s">
        <v>261</v>
      </c>
      <c r="D10" s="3" t="s">
        <v>133</v>
      </c>
      <c r="E10" s="3" t="s">
        <v>173</v>
      </c>
      <c r="F10" s="3">
        <v>5.4100000000000002E-2</v>
      </c>
      <c r="G10" s="3">
        <v>5.4100000000000002E-2</v>
      </c>
      <c r="H10" s="3">
        <v>5.4100000000000002E-2</v>
      </c>
      <c r="I10" s="3">
        <v>5.4100000000000002E-2</v>
      </c>
      <c r="J10" s="3">
        <v>5.4100000000000002E-2</v>
      </c>
      <c r="K10" s="3">
        <v>5.4100000000000002E-2</v>
      </c>
      <c r="L10" s="3">
        <v>5.4100000000000002E-2</v>
      </c>
      <c r="M10" s="3" t="s">
        <v>301</v>
      </c>
      <c r="N10" s="3">
        <v>1</v>
      </c>
      <c r="P10" s="29"/>
      <c r="Q10" s="30"/>
    </row>
    <row r="11" spans="1:19" ht="14.65" customHeight="1" x14ac:dyDescent="0.2">
      <c r="A11" s="60"/>
      <c r="B11" s="3" t="s">
        <v>201</v>
      </c>
      <c r="C11" s="3" t="s">
        <v>261</v>
      </c>
      <c r="D11" s="3" t="s">
        <v>131</v>
      </c>
      <c r="E11" s="3" t="s">
        <v>173</v>
      </c>
      <c r="F11" s="3">
        <v>0.94589999999999996</v>
      </c>
      <c r="G11" s="3">
        <v>0.94589999999999996</v>
      </c>
      <c r="H11" s="3">
        <v>0.94589999999999996</v>
      </c>
      <c r="I11" s="3">
        <v>0.94589999999999996</v>
      </c>
      <c r="J11" s="3">
        <v>0.94589999999999996</v>
      </c>
      <c r="K11" s="3">
        <v>0.94589999999999996</v>
      </c>
      <c r="L11" s="3">
        <v>0.94589999999999996</v>
      </c>
      <c r="M11" s="3" t="s">
        <v>301</v>
      </c>
      <c r="N11" s="3">
        <v>1</v>
      </c>
    </row>
    <row r="12" spans="1:19" ht="14.65" customHeight="1" x14ac:dyDescent="0.2">
      <c r="A12" s="60"/>
      <c r="B12" s="3" t="s">
        <v>202</v>
      </c>
      <c r="C12" s="3" t="s">
        <v>261</v>
      </c>
      <c r="D12" s="3" t="s">
        <v>133</v>
      </c>
      <c r="E12" s="3" t="s">
        <v>173</v>
      </c>
      <c r="F12" s="3">
        <v>3.4599999999999999E-2</v>
      </c>
      <c r="G12" s="3">
        <v>3.4599999999999999E-2</v>
      </c>
      <c r="H12" s="3">
        <v>3.4599999999999999E-2</v>
      </c>
      <c r="I12" s="3">
        <v>3.4599999999999999E-2</v>
      </c>
      <c r="J12" s="3">
        <v>3.4599999999999999E-2</v>
      </c>
      <c r="K12" s="3">
        <v>3.4599999999999999E-2</v>
      </c>
      <c r="L12" s="3">
        <v>3.4599999999999999E-2</v>
      </c>
      <c r="M12" s="3" t="s">
        <v>301</v>
      </c>
      <c r="N12" s="3">
        <v>1</v>
      </c>
      <c r="P12" s="31"/>
      <c r="Q12" s="30"/>
    </row>
    <row r="13" spans="1:19" ht="14.65" customHeight="1" x14ac:dyDescent="0.2">
      <c r="A13" s="60"/>
      <c r="B13" s="3" t="s">
        <v>202</v>
      </c>
      <c r="C13" s="3" t="s">
        <v>261</v>
      </c>
      <c r="D13" s="3" t="s">
        <v>131</v>
      </c>
      <c r="E13" s="3" t="s">
        <v>173</v>
      </c>
      <c r="F13" s="3">
        <v>0.96540000000000004</v>
      </c>
      <c r="G13" s="3">
        <v>0.96540000000000004</v>
      </c>
      <c r="H13" s="3">
        <v>0.96540000000000004</v>
      </c>
      <c r="I13" s="3">
        <v>0.96540000000000004</v>
      </c>
      <c r="J13" s="3">
        <v>0.96540000000000004</v>
      </c>
      <c r="K13" s="3">
        <v>0.96540000000000004</v>
      </c>
      <c r="L13" s="3">
        <v>0.96540000000000004</v>
      </c>
      <c r="M13" s="3" t="s">
        <v>301</v>
      </c>
      <c r="N13" s="3">
        <v>1</v>
      </c>
      <c r="P13" s="31"/>
      <c r="Q13" s="30"/>
    </row>
    <row r="14" spans="1:19" ht="14.65" customHeight="1" x14ac:dyDescent="0.2">
      <c r="A14" s="60"/>
      <c r="B14" s="3" t="s">
        <v>203</v>
      </c>
      <c r="C14" s="3" t="s">
        <v>261</v>
      </c>
      <c r="D14" s="3" t="s">
        <v>133</v>
      </c>
      <c r="E14" s="3" t="s">
        <v>173</v>
      </c>
      <c r="F14" s="3">
        <v>3.4599999999999999E-2</v>
      </c>
      <c r="G14" s="3">
        <v>3.4599999999999999E-2</v>
      </c>
      <c r="H14" s="3">
        <v>3.4599999999999999E-2</v>
      </c>
      <c r="I14" s="3">
        <v>3.4599999999999999E-2</v>
      </c>
      <c r="J14" s="3">
        <v>3.4599999999999999E-2</v>
      </c>
      <c r="K14" s="3">
        <v>3.4599999999999999E-2</v>
      </c>
      <c r="L14" s="3">
        <v>3.4599999999999999E-2</v>
      </c>
      <c r="M14" s="3" t="s">
        <v>301</v>
      </c>
      <c r="N14" s="3">
        <v>1</v>
      </c>
      <c r="P14" s="31"/>
      <c r="Q14" s="30"/>
      <c r="R14" s="30"/>
      <c r="S14" s="30"/>
    </row>
    <row r="15" spans="1:19" ht="14.65" customHeight="1" x14ac:dyDescent="0.2">
      <c r="A15" s="60"/>
      <c r="B15" s="3" t="s">
        <v>203</v>
      </c>
      <c r="C15" s="3" t="s">
        <v>261</v>
      </c>
      <c r="D15" s="3" t="s">
        <v>131</v>
      </c>
      <c r="E15" s="3" t="s">
        <v>173</v>
      </c>
      <c r="F15" s="3">
        <v>0.96540000000000004</v>
      </c>
      <c r="G15" s="3">
        <v>0.96540000000000004</v>
      </c>
      <c r="H15" s="3">
        <v>0.96540000000000004</v>
      </c>
      <c r="I15" s="3">
        <v>0.96540000000000004</v>
      </c>
      <c r="J15" s="3">
        <v>0.96540000000000004</v>
      </c>
      <c r="K15" s="3">
        <v>0.96540000000000004</v>
      </c>
      <c r="L15" s="3">
        <v>0.96540000000000004</v>
      </c>
      <c r="M15" s="3" t="s">
        <v>301</v>
      </c>
      <c r="N15" s="3">
        <v>1</v>
      </c>
      <c r="P15" s="30"/>
      <c r="Q15" s="30"/>
      <c r="R15" s="30"/>
      <c r="S15" s="30"/>
    </row>
    <row r="16" spans="1:19" ht="14.65" customHeight="1" x14ac:dyDescent="0.2">
      <c r="A16" s="62" t="s">
        <v>82</v>
      </c>
      <c r="B16" s="21" t="s">
        <v>218</v>
      </c>
      <c r="C16" s="21" t="s">
        <v>224</v>
      </c>
      <c r="D16" s="21" t="s">
        <v>115</v>
      </c>
      <c r="E16" s="21" t="s">
        <v>123</v>
      </c>
      <c r="F16" s="21">
        <v>4.8000000000000001E-2</v>
      </c>
      <c r="G16" s="21">
        <v>4.8000000000000001E-2</v>
      </c>
      <c r="H16" s="21">
        <v>4.8000000000000001E-2</v>
      </c>
      <c r="I16" s="21">
        <v>4.8000000000000001E-2</v>
      </c>
      <c r="J16" s="21">
        <v>4.8000000000000001E-2</v>
      </c>
      <c r="K16" s="21">
        <v>4.8000000000000001E-2</v>
      </c>
      <c r="L16" s="21">
        <v>4.8000000000000001E-2</v>
      </c>
      <c r="M16" s="21" t="s">
        <v>302</v>
      </c>
      <c r="N16" s="21">
        <v>1</v>
      </c>
      <c r="P16" s="30"/>
      <c r="Q16" s="30"/>
      <c r="R16" s="30"/>
      <c r="S16" s="30"/>
    </row>
    <row r="17" spans="1:19" ht="14.65" customHeight="1" x14ac:dyDescent="0.2">
      <c r="A17" s="62"/>
      <c r="B17" s="21" t="s">
        <v>218</v>
      </c>
      <c r="C17" s="21" t="s">
        <v>224</v>
      </c>
      <c r="D17" s="21" t="s">
        <v>121</v>
      </c>
      <c r="E17" s="21" t="s">
        <v>123</v>
      </c>
      <c r="F17" s="21">
        <v>0.95199999999999996</v>
      </c>
      <c r="G17" s="21">
        <v>0.95199999999999996</v>
      </c>
      <c r="H17" s="21">
        <v>0.95199999999999996</v>
      </c>
      <c r="I17" s="21">
        <v>0.95199999999999996</v>
      </c>
      <c r="J17" s="21">
        <v>0.95199999999999996</v>
      </c>
      <c r="K17" s="21">
        <v>0.95199999999999996</v>
      </c>
      <c r="L17" s="21">
        <v>0.95199999999999996</v>
      </c>
      <c r="M17" s="21" t="s">
        <v>302</v>
      </c>
      <c r="N17" s="21">
        <v>1</v>
      </c>
      <c r="P17" s="29"/>
      <c r="Q17" s="29"/>
    </row>
    <row r="18" spans="1:19" x14ac:dyDescent="0.2">
      <c r="A18" s="62" t="s">
        <v>84</v>
      </c>
      <c r="B18" s="21" t="s">
        <v>218</v>
      </c>
      <c r="C18" s="21" t="s">
        <v>224</v>
      </c>
      <c r="D18" s="21" t="s">
        <v>115</v>
      </c>
      <c r="E18" s="21" t="s">
        <v>129</v>
      </c>
      <c r="F18" s="21">
        <v>0.31</v>
      </c>
      <c r="G18" s="21">
        <v>0.31</v>
      </c>
      <c r="H18" s="21">
        <v>0.31</v>
      </c>
      <c r="I18" s="21">
        <v>0.31</v>
      </c>
      <c r="J18" s="21">
        <v>0.31</v>
      </c>
      <c r="K18" s="21">
        <v>0.31</v>
      </c>
      <c r="L18" s="21">
        <v>0.31</v>
      </c>
      <c r="M18" s="21" t="s">
        <v>303</v>
      </c>
      <c r="N18" s="21">
        <v>1</v>
      </c>
    </row>
    <row r="19" spans="1:19" ht="14.65" customHeight="1" x14ac:dyDescent="0.2">
      <c r="A19" s="62"/>
      <c r="B19" s="21" t="s">
        <v>218</v>
      </c>
      <c r="C19" s="21" t="s">
        <v>224</v>
      </c>
      <c r="D19" s="21" t="s">
        <v>123</v>
      </c>
      <c r="E19" s="21" t="s">
        <v>129</v>
      </c>
      <c r="F19" s="21">
        <v>0.69</v>
      </c>
      <c r="G19" s="21">
        <v>0.69</v>
      </c>
      <c r="H19" s="21">
        <v>0.69</v>
      </c>
      <c r="I19" s="21">
        <v>0.69</v>
      </c>
      <c r="J19" s="21">
        <v>0.69</v>
      </c>
      <c r="K19" s="21">
        <v>0.69</v>
      </c>
      <c r="L19" s="21">
        <v>0.69</v>
      </c>
      <c r="M19" s="21" t="s">
        <v>303</v>
      </c>
      <c r="N19" s="21">
        <v>1</v>
      </c>
      <c r="P19" s="30"/>
      <c r="Q19" s="30"/>
      <c r="R19" s="30"/>
      <c r="S19" s="30"/>
    </row>
    <row r="20" spans="1:19" x14ac:dyDescent="0.2">
      <c r="A20" s="32" t="s">
        <v>275</v>
      </c>
      <c r="B20" s="21" t="s">
        <v>218</v>
      </c>
      <c r="C20" s="21" t="s">
        <v>304</v>
      </c>
      <c r="D20" s="21" t="s">
        <v>149</v>
      </c>
      <c r="E20" s="21" t="s">
        <v>147</v>
      </c>
      <c r="F20" s="21">
        <v>0.5</v>
      </c>
      <c r="G20" s="21">
        <v>0.5</v>
      </c>
      <c r="H20" s="21">
        <v>0.5</v>
      </c>
      <c r="I20" s="21">
        <v>0.5</v>
      </c>
      <c r="J20" s="21">
        <v>0.5</v>
      </c>
      <c r="K20" s="21">
        <v>0.5</v>
      </c>
      <c r="L20" s="21">
        <v>0.5</v>
      </c>
      <c r="M20" s="21" t="s">
        <v>305</v>
      </c>
      <c r="N20" s="21">
        <v>1</v>
      </c>
    </row>
    <row r="21" spans="1:19" ht="14.65" customHeight="1" x14ac:dyDescent="0.2">
      <c r="Q21" s="30"/>
      <c r="R21" s="30"/>
    </row>
    <row r="22" spans="1:19" ht="14.65" customHeight="1" x14ac:dyDescent="0.2"/>
    <row r="23" spans="1:19" ht="14.65" customHeight="1" x14ac:dyDescent="0.2"/>
    <row r="24" spans="1:19" ht="14.65" customHeight="1" x14ac:dyDescent="0.2"/>
    <row r="36" spans="18:21" x14ac:dyDescent="0.2">
      <c r="R36" s="29"/>
      <c r="S36" s="30"/>
      <c r="T36" s="30"/>
      <c r="U36" s="30"/>
    </row>
    <row r="38" spans="18:21" x14ac:dyDescent="0.2">
      <c r="R38" s="31"/>
      <c r="S38" s="30"/>
    </row>
    <row r="39" spans="18:21" x14ac:dyDescent="0.2">
      <c r="R39" s="31"/>
      <c r="S39" s="30"/>
      <c r="T39" s="30"/>
      <c r="U39" s="30"/>
    </row>
    <row r="40" spans="18:21" x14ac:dyDescent="0.2">
      <c r="R40" s="31"/>
      <c r="S40" s="30"/>
      <c r="T40" s="30"/>
      <c r="U40" s="30"/>
    </row>
    <row r="41" spans="18:21" x14ac:dyDescent="0.2">
      <c r="R41" s="30"/>
      <c r="S41" s="30"/>
      <c r="T41" s="30"/>
      <c r="U41" s="30"/>
    </row>
    <row r="42" spans="18:21" x14ac:dyDescent="0.2">
      <c r="R42" s="30"/>
      <c r="S42" s="30"/>
      <c r="T42" s="30"/>
      <c r="U42" s="30"/>
    </row>
    <row r="43" spans="18:21" x14ac:dyDescent="0.2">
      <c r="R43" s="29"/>
      <c r="S43" s="29"/>
    </row>
    <row r="45" spans="18:21" x14ac:dyDescent="0.2">
      <c r="R45" s="30"/>
      <c r="S45" s="30"/>
      <c r="T45" s="30"/>
      <c r="U45" s="30"/>
    </row>
    <row r="48" spans="18:21" x14ac:dyDescent="0.2">
      <c r="S48" s="30"/>
      <c r="T48" s="30"/>
    </row>
  </sheetData>
  <sheetProtection selectLockedCells="1" selectUnlockedCells="1"/>
  <mergeCells count="5">
    <mergeCell ref="A2:A3"/>
    <mergeCell ref="A4:A5"/>
    <mergeCell ref="A6:A15"/>
    <mergeCell ref="A16:A17"/>
    <mergeCell ref="A18:A19"/>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38459</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Technologies and Commodities</vt:lpstr>
      <vt:lpstr>CostInvest</vt:lpstr>
      <vt:lpstr>CostFixed</vt:lpstr>
      <vt:lpstr>CostVariable</vt:lpstr>
      <vt:lpstr>Efficiency</vt:lpstr>
      <vt:lpstr>CapacityToActivity</vt:lpstr>
      <vt:lpstr>CapacityFactorAnnual</vt:lpstr>
      <vt:lpstr>LifetimeTech</vt:lpstr>
      <vt:lpstr>TechInputSplit</vt:lpstr>
      <vt:lpstr>Demand</vt:lpstr>
      <vt:lpstr>EmissionActivity</vt:lpstr>
      <vt:lpstr>DiscountRate</vt:lpstr>
      <vt:lpstr>Constraints</vt:lpstr>
      <vt:lpstr>Data Sources</vt:lpstr>
      <vt:lpstr>Conversion Factors</vt:lpstr>
      <vt:lpstr>Performance Curves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Wade</dc:creator>
  <cp:lastModifiedBy>Cameron Wade</cp:lastModifiedBy>
  <cp:revision>731</cp:revision>
  <cp:lastPrinted>1601-01-01T00:00:00Z</cp:lastPrinted>
  <dcterms:created xsi:type="dcterms:W3CDTF">2021-06-30T17:58:54Z</dcterms:created>
  <dcterms:modified xsi:type="dcterms:W3CDTF">2022-06-27T15:59:46Z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date">
    <vt:lpwstr>YYYY-07-DDT10:25:23.610</vt:lpwstr>
  </property>
</Properties>
</file>