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93F15340-7738-44D4-A4E5-ACC4552D1993}" xr6:coauthVersionLast="47" xr6:coauthVersionMax="47" xr10:uidLastSave="{00000000-0000-0000-0000-000000000000}"/>
  <bookViews>
    <workbookView xWindow="57360" yWindow="-240" windowWidth="38880" windowHeight="21360" tabRatio="938" activeTab="10" xr2:uid="{4E178D74-FB8D-4F63-953D-D592FC1E215B}"/>
  </bookViews>
  <sheets>
    <sheet name="Technologies and Commodities" sheetId="1" r:id="rId1"/>
    <sheet name="CostVariable" sheetId="2" r:id="rId2"/>
    <sheet name="CostFixed" sheetId="4" r:id="rId3"/>
    <sheet name="Efficiency" sheetId="5" r:id="rId4"/>
    <sheet name="EmissionActivity" sheetId="7" r:id="rId5"/>
    <sheet name="OutputBasedStandard" sheetId="15" r:id="rId6"/>
    <sheet name="LifetimeTech" sheetId="8" r:id="rId7"/>
    <sheet name="CapacityToActivity" sheetId="12" r:id="rId8"/>
    <sheet name="CapacityCredit" sheetId="14" r:id="rId9"/>
    <sheet name="ExistingCapacity" sheetId="10" r:id="rId10"/>
    <sheet name="Operational Constraints" sheetId="11" r:id="rId11"/>
    <sheet name="Conversion Factors" sheetId="3" r:id="rId12"/>
    <sheet name="OBPS" sheetId="16" r:id="rId13"/>
    <sheet name="Data Source" sheetId="6" r:id="rId14"/>
  </sheets>
  <definedNames>
    <definedName name="_xlnm._FilterDatabase" localSheetId="9" hidden="1">ExistingCapacity!$A$1:$H$61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34" i="11" l="1"/>
  <c r="N34" i="11"/>
  <c r="M34" i="11"/>
  <c r="L34" i="11"/>
  <c r="K34" i="11"/>
  <c r="J34" i="11"/>
  <c r="I34" i="11"/>
  <c r="H34" i="11"/>
  <c r="G34" i="11"/>
  <c r="F34" i="11"/>
  <c r="E34" i="11"/>
  <c r="D34" i="11"/>
  <c r="H19" i="5" l="1"/>
  <c r="H25" i="4"/>
  <c r="H30" i="2"/>
  <c r="E21" i="14"/>
  <c r="E20" i="14"/>
  <c r="C20" i="10"/>
  <c r="C19" i="10"/>
  <c r="C17" i="10"/>
  <c r="C16" i="10"/>
  <c r="AJ9" i="16" l="1"/>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C28" i="15"/>
  <c r="C23" i="15"/>
  <c r="E53" i="14"/>
  <c r="E50" i="14"/>
  <c r="E29" i="14"/>
  <c r="E26" i="14"/>
  <c r="E22" i="14"/>
  <c r="E19" i="14"/>
  <c r="E14" i="14"/>
  <c r="E13" i="14"/>
  <c r="C34" i="14"/>
  <c r="C23" i="14"/>
  <c r="H41" i="5" l="1"/>
  <c r="H42" i="5" s="1"/>
  <c r="H25" i="5"/>
  <c r="H27" i="5"/>
  <c r="C34" i="10"/>
  <c r="C23" i="10"/>
  <c r="AA185" i="7" l="1"/>
  <c r="H44" i="5"/>
  <c r="H38" i="5"/>
  <c r="H36" i="5"/>
  <c r="H29" i="5"/>
  <c r="H15" i="5"/>
  <c r="H5" i="5"/>
  <c r="H3" i="5"/>
  <c r="H57" i="4"/>
  <c r="H58" i="4" s="1"/>
  <c r="H67" i="4" s="1"/>
  <c r="H54" i="4"/>
  <c r="H55" i="4" s="1"/>
  <c r="H50" i="4"/>
  <c r="H51" i="4" s="1"/>
  <c r="H52" i="4" s="1"/>
  <c r="H46" i="4"/>
  <c r="H47" i="4" s="1"/>
  <c r="H48" i="4" s="1"/>
  <c r="H43" i="4"/>
  <c r="H44" i="4" s="1"/>
  <c r="H36" i="4"/>
  <c r="H37" i="4" s="1"/>
  <c r="H32" i="4"/>
  <c r="H33" i="4" s="1"/>
  <c r="H34" i="4" s="1"/>
  <c r="H20" i="4"/>
  <c r="H21" i="4" s="1"/>
  <c r="H17" i="4"/>
  <c r="H18" i="4" s="1"/>
  <c r="H9" i="4"/>
  <c r="H10" i="4" s="1"/>
  <c r="H6" i="4"/>
  <c r="H7" i="4" s="1"/>
  <c r="H3" i="4"/>
  <c r="H4" i="4" s="1"/>
  <c r="H67" i="2"/>
  <c r="H68" i="2" s="1"/>
  <c r="H69" i="2" s="1"/>
  <c r="H62" i="2"/>
  <c r="H63" i="2" s="1"/>
  <c r="H64" i="2" s="1"/>
  <c r="H65" i="2" s="1"/>
  <c r="H57" i="2"/>
  <c r="H58" i="2" s="1"/>
  <c r="H59" i="2" s="1"/>
  <c r="H60" i="2" s="1"/>
  <c r="H53" i="2"/>
  <c r="H54" i="2" s="1"/>
  <c r="H55" i="2" s="1"/>
  <c r="H49" i="2"/>
  <c r="H50" i="2" s="1"/>
  <c r="H51" i="2" s="1"/>
  <c r="H42" i="2"/>
  <c r="H37" i="2"/>
  <c r="H38" i="2" s="1"/>
  <c r="H39" i="2" s="1"/>
  <c r="H40" i="2" s="1"/>
  <c r="H24" i="2"/>
  <c r="H25" i="2" s="1"/>
  <c r="H26" i="2" s="1"/>
  <c r="H27" i="2" s="1"/>
  <c r="H28" i="2" s="1"/>
  <c r="H29" i="2" s="1"/>
  <c r="H20" i="2"/>
  <c r="H21" i="2" s="1"/>
  <c r="H22" i="2" s="1"/>
  <c r="H11" i="2"/>
  <c r="H12" i="2" s="1"/>
  <c r="H13" i="2" s="1"/>
  <c r="H7" i="2"/>
  <c r="H8" i="2" s="1"/>
  <c r="H9" i="2" s="1"/>
  <c r="H3" i="2"/>
  <c r="H4" i="2" s="1"/>
  <c r="H5" i="2" s="1"/>
  <c r="E27" i="3"/>
  <c r="F20" i="3"/>
  <c r="F14" i="3"/>
  <c r="F8" i="3"/>
  <c r="H23" i="5" l="1"/>
  <c r="H21" i="5"/>
  <c r="H22" i="5"/>
  <c r="H17" i="5"/>
  <c r="H20" i="5"/>
  <c r="H40" i="4"/>
  <c r="H41" i="4" s="1"/>
  <c r="H39" i="4"/>
  <c r="H38" i="4"/>
  <c r="H15" i="4"/>
  <c r="H14" i="4"/>
  <c r="H13" i="4"/>
  <c r="H12" i="4"/>
  <c r="H62" i="4"/>
  <c r="H59" i="4"/>
  <c r="H61" i="4"/>
  <c r="H65" i="4"/>
  <c r="H66" i="4"/>
  <c r="H60" i="4"/>
  <c r="H68" i="4"/>
  <c r="H63" i="4"/>
  <c r="H64" i="4"/>
  <c r="H43" i="2"/>
  <c r="H45" i="2"/>
  <c r="H31" i="2"/>
  <c r="H32" i="2"/>
  <c r="H34" i="2" s="1"/>
  <c r="H15" i="2"/>
  <c r="H16" i="2" s="1"/>
  <c r="H17" i="2" s="1"/>
  <c r="H14" i="2"/>
  <c r="H18" i="2"/>
  <c r="H16" i="5"/>
  <c r="H18" i="5"/>
  <c r="H22" i="4"/>
  <c r="H23" i="4" s="1"/>
  <c r="H24" i="4" s="1"/>
  <c r="H11" i="4"/>
  <c r="H35" i="2" l="1"/>
  <c r="H33" i="2"/>
  <c r="H26" i="4"/>
  <c r="H27" i="4"/>
  <c r="H29" i="4" s="1"/>
  <c r="H44" i="2"/>
  <c r="H47" i="2" s="1"/>
  <c r="H46" i="2"/>
  <c r="H30" i="4" l="1"/>
  <c r="H28" i="4"/>
</calcChain>
</file>

<file path=xl/sharedStrings.xml><?xml version="1.0" encoding="utf-8"?>
<sst xmlns="http://schemas.openxmlformats.org/spreadsheetml/2006/main" count="2499" uniqueCount="332">
  <si>
    <t>Technologies</t>
  </si>
  <si>
    <t>Database Name</t>
  </si>
  <si>
    <t>Description</t>
  </si>
  <si>
    <t>Details</t>
  </si>
  <si>
    <t>Commodities</t>
  </si>
  <si>
    <t>ethos</t>
  </si>
  <si>
    <t>ELCG</t>
  </si>
  <si>
    <t>ELCG-RPS</t>
  </si>
  <si>
    <t>E_NG</t>
  </si>
  <si>
    <t>E_WOOD</t>
  </si>
  <si>
    <t>COAL-BIT</t>
  </si>
  <si>
    <t>COKE</t>
  </si>
  <si>
    <t>E_DSL</t>
  </si>
  <si>
    <t>E_HFO</t>
  </si>
  <si>
    <t>NOX</t>
  </si>
  <si>
    <t>N2O</t>
  </si>
  <si>
    <t>SO2</t>
  </si>
  <si>
    <t>Region</t>
  </si>
  <si>
    <t>Data Source</t>
  </si>
  <si>
    <t>Unit</t>
  </si>
  <si>
    <t>Currency Year</t>
  </si>
  <si>
    <t>Currency</t>
  </si>
  <si>
    <t>Notes</t>
  </si>
  <si>
    <t>Include</t>
  </si>
  <si>
    <t>$/MWh</t>
  </si>
  <si>
    <t>CAD</t>
  </si>
  <si>
    <t>[4]</t>
  </si>
  <si>
    <t>[33]</t>
  </si>
  <si>
    <t>USD</t>
  </si>
  <si>
    <t>$M/PJ</t>
  </si>
  <si>
    <t>[36]</t>
  </si>
  <si>
    <t>[21]</t>
  </si>
  <si>
    <t>[34]</t>
  </si>
  <si>
    <t>[3]</t>
  </si>
  <si>
    <t>[35]</t>
  </si>
  <si>
    <t>$/MMBtu</t>
  </si>
  <si>
    <t>M$/PJ</t>
  </si>
  <si>
    <t>[13]</t>
  </si>
  <si>
    <t>NS</t>
  </si>
  <si>
    <t>NB</t>
  </si>
  <si>
    <t>[14]</t>
  </si>
  <si>
    <t>[15]</t>
  </si>
  <si>
    <t>[18]</t>
  </si>
  <si>
    <t>[16]</t>
  </si>
  <si>
    <t>Vintage</t>
  </si>
  <si>
    <t>E_COAL-BIT_EX-1</t>
  </si>
  <si>
    <t>E_BIO-COGEN_EX</t>
  </si>
  <si>
    <t>NB, NS</t>
  </si>
  <si>
    <t>Cost</t>
  </si>
  <si>
    <t xml:space="preserve"> USD/CAD Exchange Rate</t>
  </si>
  <si>
    <t>Source</t>
  </si>
  <si>
    <t>[17]</t>
  </si>
  <si>
    <t>To</t>
  </si>
  <si>
    <t>MWh</t>
  </si>
  <si>
    <t>PJ</t>
  </si>
  <si>
    <t>From</t>
  </si>
  <si>
    <t>Btu</t>
  </si>
  <si>
    <t>kWh</t>
  </si>
  <si>
    <t>$</t>
  </si>
  <si>
    <t>M$</t>
  </si>
  <si>
    <t>Inflation Rate</t>
  </si>
  <si>
    <t>From [E13]: "existing_biomass cogen power plant"</t>
  </si>
  <si>
    <t>E_BIO_EX</t>
  </si>
  <si>
    <t>From [E13]: "existing_biomass power plant"</t>
  </si>
  <si>
    <t>From [E13]: "existing_pulverized coal power plant"</t>
  </si>
  <si>
    <t>E_COAL-BIT_EX-2</t>
  </si>
  <si>
    <t>E_COAL-BIT_EX-3</t>
  </si>
  <si>
    <t>E_COAL-COKE_EX</t>
  </si>
  <si>
    <t>From [E13]: "existing_petroleum coke steam turbine power plant"</t>
  </si>
  <si>
    <t>From [E13]: "existing_distillate oil combustion turbine power plant"</t>
  </si>
  <si>
    <t>E_DIESEL-CT_EX</t>
  </si>
  <si>
    <t>PEI</t>
  </si>
  <si>
    <t>NL</t>
  </si>
  <si>
    <t>E_HFO-CT_EX</t>
  </si>
  <si>
    <t>From [E13]: "existing_residual oil steam turbine power plant"</t>
  </si>
  <si>
    <t>E_HYDRO-DSP_EX</t>
  </si>
  <si>
    <t>From [E13]: "existing_large hydro power plant"</t>
  </si>
  <si>
    <t>E_HYDRO-LIMDSP_EX</t>
  </si>
  <si>
    <t>NB, NS, LAB</t>
  </si>
  <si>
    <t>E_HYDRO-ROR_EX</t>
  </si>
  <si>
    <t>LAB</t>
  </si>
  <si>
    <t>From [E13]: "existing_run of river hydro power plant"</t>
  </si>
  <si>
    <t>E_NG-COGEN_EX</t>
  </si>
  <si>
    <t>From [E13]: "existing_gas combustion turbine cogen power plant"</t>
  </si>
  <si>
    <t>E_NGACC_EX</t>
  </si>
  <si>
    <t>From [E13]: "existing_gas combined cycle power plant"</t>
  </si>
  <si>
    <t>E_NGST_EX</t>
  </si>
  <si>
    <t>From [E13]: "existing_gas steam turbine power plant"</t>
  </si>
  <si>
    <t>E_NUC-LWR_EX</t>
  </si>
  <si>
    <t>From [E13]: "existing_nuclear power plant"</t>
  </si>
  <si>
    <t>M$/GW-yr</t>
  </si>
  <si>
    <t>E_WIND-ON_EX</t>
  </si>
  <si>
    <t>From [E13]: "existing_onshore wind power plant_1"</t>
  </si>
  <si>
    <t>Btu/kWh</t>
  </si>
  <si>
    <t>--</t>
  </si>
  <si>
    <t>Input Commodity</t>
  </si>
  <si>
    <t>Output Commodity</t>
  </si>
  <si>
    <t>Efficiency</t>
  </si>
  <si>
    <t>[1]</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</si>
  <si>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</si>
  <si>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</si>
  <si>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</si>
  <si>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</si>
  <si>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</si>
  <si>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[5]</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</si>
  <si>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</si>
  <si>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</si>
  <si>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</si>
  <si>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[7]</t>
  </si>
  <si>
    <t>Zen Clean Energy Solutions (2020). A Feasibility Study of Hydrogen Production, Storage, Distribution, and Use in the Maritimes. Available online: http://zenenergysolutions.com/2020/10/29/zen-completes-hydrogen-feasibility-study-for-maritimes/</t>
  </si>
  <si>
    <t>[8]</t>
  </si>
  <si>
    <t>GE Energy Consulting (2016). Pan-Canadian Wind Integration Study (PCWIS). Available online: https://canwea.ca/wind-integration-study/full-report/</t>
  </si>
  <si>
    <t>[9]</t>
  </si>
  <si>
    <t>Natural Resources Magazine, “ Interconnection Upgrade project ups P.E.I.’s electricity capacity in a big way.” October 26, 2016. [Online]. Available: https://www.naturalresourcesmagazine.net/article/power-age/</t>
  </si>
  <si>
    <t>[10]</t>
  </si>
  <si>
    <t>Emera Newfoundland and Labrador. “Frequently Asked Questions”. [Online]. Available: https://www.emeranl.com/information-news/frequently-asked-questions</t>
  </si>
  <si>
    <t>[11]</t>
  </si>
  <si>
    <t>National Renewable Energy Laboratory (NREL). (2020). 2020 Annual Technology Baseline (ATB) Cost and Performance Data for Electricity Generation Technologies [data set].  Retrieved from https://atb-archive.nrel.gov/electricity/2020/data.php</t>
  </si>
  <si>
    <t>[12]</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</si>
  <si>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</si>
  <si>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</si>
  <si>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</si>
  <si>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</si>
  <si>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</si>
  <si>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</si>
  <si>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</si>
  <si>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[19]</t>
  </si>
  <si>
    <t>Trottier Energy Futures Project (TEFP). 2016. Canada’s challenge and opportunity: Transformation for major reductions in GHG emissions.Vancouver, Canada: Trottier Energy Futures Project. </t>
  </si>
  <si>
    <t>[20]</t>
  </si>
  <si>
    <t>Nova Scotia Power. “Maritime Link”. [Online]. Avalaible: https://www.nspower.ca/oasis/maritime-link</t>
  </si>
  <si>
    <t>Dolter, Brett, and Nicholas Rivers. "The cost of decarbonizing the Canadian electricity system." Energy Policy 113 (2018): 135-148.</t>
  </si>
  <si>
    <t>[22]</t>
  </si>
  <si>
    <t>Maritime Electric Company, Limited (2020). “2020 Integrated System Plan”.</t>
  </si>
  <si>
    <t>[23]</t>
  </si>
  <si>
    <t>Newfoundland Hydro (2019). “Reliability and Resource Adequacy Study – 2019 Update”. [Online]. Available: https://nlhydro.com/good-to-know/planning-for-today-tomorrow-and-the-future-2019-update/</t>
  </si>
  <si>
    <t>[24]</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</si>
  <si>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</si>
  <si>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</si>
  <si>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</si>
  <si>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</si>
  <si>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</si>
  <si>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</si>
  <si>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</si>
  <si>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[28]</t>
  </si>
  <si>
    <t>Mayfield, Erin, et al. "Labor pathways to achieve net-zero emissions in the United States by mid-century." (2021).</t>
  </si>
  <si>
    <t>[29]</t>
  </si>
  <si>
    <t>Pai, Sandeep, et al. "Meeting well-below 2° C target would increase energy sector jobs globally." (2021)</t>
  </si>
  <si>
    <t>[30]</t>
  </si>
  <si>
    <t>Maritime Electric Company, Limited (2020). 2020 Integrated System Plan.</t>
  </si>
  <si>
    <t>[31]</t>
  </si>
  <si>
    <t>Synapse Energy Economics, Inc. (2019). Phase 2 Report on Muskrat Falls Project Rate Mitigation.</t>
  </si>
  <si>
    <t>[32]</t>
  </si>
  <si>
    <t>Nova Scotia Utility and Review Board (2020). 2020 10-Year System Outlook. Available online: https://www.nspower.ca/oasis/forecasts-assessments</t>
  </si>
  <si>
    <t xml:space="preserve">NREL (National Renewable Energy Laboratory). 2022. "2022 Annual Technology Baseline." Golden, CO: National Renewable Energy Laboratory. https://atb.nrel.gov/. </t>
  </si>
  <si>
    <t>Nova Scotia Power (2022). 2022 Evergreen Integrated Resource Plan. Available online: https://irp.nspower.ca/files/key-documents/annual-evergreen-materials/2022-Evergreen-IRP-Assumptions.pdf</t>
  </si>
  <si>
    <t>U.S. Energy Information Administration. Annual Energy Outlook 2022. Table 3: Energy Prices by Sector and Source. [Online]. Available: https://www.eia.gov/outlooks/aeo/tables_ref.php</t>
  </si>
  <si>
    <t>Bistline, John ET, and Geoffrey J. Blanford. "Impact of carbon dioxide removal technologies on deep decarbonization of the electric power sector." Nature Communications 12.1 (2021): 1-12.</t>
  </si>
  <si>
    <t>[37]</t>
  </si>
  <si>
    <t>Commission For Environmental Coopoeration (2011). "North American Power Plant Air Emissions Report". Available online: http://www.cec.org/sites/default/napp/en/index.php</t>
  </si>
  <si>
    <t>Calculated using reported emission intensities from [37] and assumptions on fuel emission intensity.</t>
  </si>
  <si>
    <t>[38]</t>
  </si>
  <si>
    <t>Source states that the efficiency of Units 4-6 (the combined cycle elements) will have an efficiency of between 43-46%. We take the average.</t>
  </si>
  <si>
    <t>E_URN</t>
  </si>
  <si>
    <t>Wind availability is governed by capacity factors. See the CapacityFactorProcess table for more information.</t>
  </si>
  <si>
    <t>REGISTRATION DOCUMENT by Nova Scotia Power Incorporated in support of REGISTRATION of TUFTS COVE 6 WASTE HEAT RECOVERY PROJECT Under the Nova Scotia Environment Act. March 3, 2009. Available online: https://novascotia.ca/nse/ea/tuftscove6/NSPI-TuftsCove6-Registration.pdf</t>
  </si>
  <si>
    <t>Emission Commodity</t>
  </si>
  <si>
    <t>PM10</t>
  </si>
  <si>
    <t>PM25</t>
  </si>
  <si>
    <t>Hg</t>
  </si>
  <si>
    <t>kt/PJout</t>
  </si>
  <si>
    <t>Assumption: Same as E_DIESEL-CT_EX for NS.</t>
  </si>
  <si>
    <t xml:space="preserve"> </t>
  </si>
  <si>
    <t>Lifetime (Technical)</t>
  </si>
  <si>
    <t>Assumption</t>
  </si>
  <si>
    <t>Capacity</t>
  </si>
  <si>
    <t>Assumption: Same as E_BIO_EX</t>
  </si>
  <si>
    <t>Assumption: Same as E_NGACC_EX</t>
  </si>
  <si>
    <t>GW</t>
  </si>
  <si>
    <t>Millbank and Ste. Rose</t>
  </si>
  <si>
    <t>Grand Manan</t>
  </si>
  <si>
    <t>Muskrat Falls</t>
  </si>
  <si>
    <t>Churchill Falls -- TwinCo Block (225 MW) and Recall Block (300 MW)</t>
  </si>
  <si>
    <t>NB-R_EXP</t>
  </si>
  <si>
    <t>E_TRANS-QC</t>
  </si>
  <si>
    <t>R_EXP-NB</t>
  </si>
  <si>
    <t>LAB-R_EXP</t>
  </si>
  <si>
    <t>R_EXP-LAB</t>
  </si>
  <si>
    <t>E_TRANS-USA</t>
  </si>
  <si>
    <t>NS-NB</t>
  </si>
  <si>
    <t>E_TRANS_EX</t>
  </si>
  <si>
    <t>NB-NS</t>
  </si>
  <si>
    <t>PEI-NB</t>
  </si>
  <si>
    <t>NB-PEI</t>
  </si>
  <si>
    <t>NS-NL</t>
  </si>
  <si>
    <t>NL-NS</t>
  </si>
  <si>
    <t>NL-LAB</t>
  </si>
  <si>
    <t>LAB-NL</t>
  </si>
  <si>
    <t>Caribou Mountain</t>
  </si>
  <si>
    <t>Kent Hills and Lameque</t>
  </si>
  <si>
    <t>Wisokolamson</t>
  </si>
  <si>
    <t>Retirement</t>
  </si>
  <si>
    <t>Belledune Generating Station. Note: Coal is assigned a 50 year operational lifetime. The only retirement mechanism in Temoa is reaching end-of-life. To enforce the 2030 coal phaseout, coal plants are assigned a vintage of 2030-50=1980.</t>
  </si>
  <si>
    <t>Point Aconi Generating Station. Note: Coal is assigned a 50 year operational lifetime. The only retirement mechanism in Temoa is reaching end-of-life. To enforce the 2030 coal phaseout, coal plants are assigned a vintage of 2030-50=1980.</t>
  </si>
  <si>
    <t>Victoria Junction (66 MW), Tusket (33 MW) and Burnside (132 MW) combustion turbines.</t>
  </si>
  <si>
    <t>All Hydro assets in NB.</t>
  </si>
  <si>
    <t xml:space="preserve">Wreck Cove Hydroelectric System. </t>
  </si>
  <si>
    <t>Charlottetown combustion turbine (49 MW) and the Summerside reciprocataing engines (15 MW)</t>
  </si>
  <si>
    <t>Diesel combustion turbine at Holyrood.</t>
  </si>
  <si>
    <t>All four biomass plants in NB (Twin Rivers, Irving Pulp and Paper, Nackawic, Cell Inc). These are contracted through PPAs -- assume these do not retire.</t>
  </si>
  <si>
    <t>Brooklyn Energy plant.</t>
  </si>
  <si>
    <t>Port Hawkesbury biomass power plant</t>
  </si>
  <si>
    <t>Coleson Cove. Note: E_HFO_CT is assigned a 50 year operational lifetime. The only retirement mechanism in Temoa is reaching end-of-life. To enforce the expected 2041 retirement of Holyrood, it is assigned a 1991 vintage.</t>
  </si>
  <si>
    <t>All hydro assets except Wreck Cove.</t>
  </si>
  <si>
    <t>All hydro assets in Newfoundland (island).</t>
  </si>
  <si>
    <t>Grandview. Note: This technology is assigned a 50 year operational lifetime. The only retirement mechanism in Temoa is reaching end-of-life. To enforce the expected 2025 retirement, it is assigned a 1975 vintage.</t>
  </si>
  <si>
    <t>Bayside. Note: This technology is assigned a 50 year operational lifetime. The only retirement mechanism in Temoa is reaching end-of-life. To enforce the expected 2027 retirement, it is assigned a 1977 vintage.</t>
  </si>
  <si>
    <t>Tufts Cove Units 4-6</t>
  </si>
  <si>
    <t>Tufts Cove Units 1 and 2. Note: This technology is assigned a 50 year operational lifetime. The only retirement mechanism in Temoa is reaching end-of-life. To enforce the expected 2026 retirement, it is assigned a 1976 vintage.</t>
  </si>
  <si>
    <t>Pt. Lepreau. Note: This technology is assigned a 60 year operational lifetime. The only retirement mechanism in Temoa is reaching end-of-life. To enforce the expected 2040 retirement, it is assigned a 1980 vintage.</t>
  </si>
  <si>
    <t>Fermeuse and St. Lawrence</t>
  </si>
  <si>
    <t>Pubnico Point</t>
  </si>
  <si>
    <t>Amherst</t>
  </si>
  <si>
    <t>Glen Dhu, Dalhousie Mountain, Nuttby, Point Tupper, and all wind farms w/ a capacity of less than 15 MW (assumption).</t>
  </si>
  <si>
    <t>Trenton 6. Note: Coal is assigned a 50 year operational lifetime. The only retirement mechanism in Temoa is reaching end-of-life. To enforce the 2030 coal phaseout, coal plants are assigned a vintage of 2030-50=1980.</t>
  </si>
  <si>
    <t>[39]</t>
  </si>
  <si>
    <t>Newfoundland Labrador Hydro (2017) - Quarterly Regulatory Report For the Quarter Ended December 31, 2016. A Report to the Board of Commissioners of Public Utilities. Available online: https://nlhydro.com/wp-content/uploads/2014/04/Hydros-Quarterly-Report-for-the-Quarter-Ended-December-31-2016-Revisions-2017-04-05.pdf</t>
  </si>
  <si>
    <t>[40]</t>
  </si>
  <si>
    <t>https://nbeub.ca/uploads/documents/Transcripts/NB%20Power/Coleson%20Cove%20Ref/T--Hearing%20Day%201%20Jan%2014%202002.pdf</t>
  </si>
  <si>
    <t>[41]</t>
  </si>
  <si>
    <t>http://www.pub.nf.ca/applications/nlh2014capital/NLHCBSUPP2014/100MWTurbine/files/rfi/GT-DD-NLH-002.pdf</t>
  </si>
  <si>
    <t>North Cape and Aeolus</t>
  </si>
  <si>
    <t>Engie Norway and Eastern Kings</t>
  </si>
  <si>
    <t>Hermanville-Clearsprings, WEICan, Summerside and West Cape</t>
  </si>
  <si>
    <t>NS, NL</t>
  </si>
  <si>
    <t>Assumption: Same as E_HFO-CT_EX for NB.</t>
  </si>
  <si>
    <t>EmissionActivity</t>
  </si>
  <si>
    <t>NB, NS, PEI, NL</t>
  </si>
  <si>
    <t>NB, NL</t>
  </si>
  <si>
    <t>Note</t>
  </si>
  <si>
    <t>Many of the sources used for O&amp;M costs (e.g. [13]) are published in 2021.</t>
  </si>
  <si>
    <t>Ramping Constraints (Up &amp; Down)</t>
  </si>
  <si>
    <t>Assumption: Same as Diesel CT</t>
  </si>
  <si>
    <t>N/A</t>
  </si>
  <si>
    <t>N/A (Baseload)</t>
  </si>
  <si>
    <t>Value</t>
  </si>
  <si>
    <t>Biomass in NB accounted for 1.829 PJ of output in 2018. Assume the province must meet this level in all model years.</t>
  </si>
  <si>
    <t>NL's hydro fleet generates an average of 21.76 PJ per year. This is all considered fully dispatchable.</t>
  </si>
  <si>
    <t>This equates to 150 GWh per annum. Plant typically runs this much per year to generate steam for mill. Otherwise it is rarely dispatched.</t>
  </si>
  <si>
    <t>Technology</t>
  </si>
  <si>
    <t>Jan</t>
  </si>
  <si>
    <t>Feb</t>
  </si>
  <si>
    <t>Mar</t>
  </si>
  <si>
    <t>Apr</t>
  </si>
  <si>
    <t>May</t>
  </si>
  <si>
    <t>Jun</t>
  </si>
  <si>
    <t>Jul</t>
  </si>
  <si>
    <t>Aug</t>
  </si>
  <si>
    <t>Sep</t>
  </si>
  <si>
    <t>Oct</t>
  </si>
  <si>
    <t>Nov</t>
  </si>
  <si>
    <t>Dec</t>
  </si>
  <si>
    <t>[42]</t>
  </si>
  <si>
    <t>Nova Scotia Utility and Review Board (2022). 2022 10-Year System Outlook. Available online: https://www.nspower.ca/docs/default-source/monthly-reports/10-year-system-outlook-report.pdf?sfvrsn=d39bca29_60</t>
  </si>
  <si>
    <t>Lingan 4. Note: Coal is assigned a 50 year operational lifetime. The only retirement mechanism in Temoa is reaching end-of-life. To enforce the 2030 coal phaseout, coal plants are assigned a vintage of 2030-50=1980.</t>
  </si>
  <si>
    <t>Tufts Cove Unit 3. Note: This technology is assigned a 50 year operational lifetime. The only retirement mechanism in Temoa is reaching end-of-life. To enforce the expected 2028 retirement, it is assigned a 1978 vintage.</t>
  </si>
  <si>
    <t>Nova Scotia Power (2019), Pre-IRP Deliverables. Available online: https://irp.nspower.ca/files/key-documents/pre-irp-deliverables/20191018-NS-Power-Pre-IRP-Final-Report-updated.pdf</t>
  </si>
  <si>
    <t>[43]</t>
  </si>
  <si>
    <t>Annual Energy Budget (PJ)</t>
  </si>
  <si>
    <t>Daily Energy Budget (PJ)</t>
  </si>
  <si>
    <t>Statistics Canada. Table 25-10-0015-01  Electric power generation, monthly generation by type of electricity</t>
  </si>
  <si>
    <t>[44]</t>
  </si>
  <si>
    <t>Average daily generation for each month is calculated for years 2010 - 2019.</t>
  </si>
  <si>
    <t>Capacity Units</t>
  </si>
  <si>
    <t>Activity Units</t>
  </si>
  <si>
    <t>CapacityToActivity</t>
  </si>
  <si>
    <t>1 GW run at full load in every hour of the year = 8760 GWh = 31.536 PJ</t>
  </si>
  <si>
    <t>Capacity Credit</t>
  </si>
  <si>
    <t>Nova Scotia Power (2021). Final IRP Appendices. Available online: https://irp.nspower.ca/files/key-documents/final-irp-report/NS-Power-IRP-Appendices-A-N.pdf</t>
  </si>
  <si>
    <t>[45]</t>
  </si>
  <si>
    <t>Assumption: Same as Nova Scotia.</t>
  </si>
  <si>
    <t>[46]</t>
  </si>
  <si>
    <t>Source uses the erm "Gross Continuous Unit Rating"</t>
  </si>
  <si>
    <t>NS Power assigns no firm capacity to intertie.</t>
  </si>
  <si>
    <t>NL Hydro assigns no firm capacity to intertie.</t>
  </si>
  <si>
    <t>NB Power assigns no firm capacity to intertie.</t>
  </si>
  <si>
    <t>PEI has contracted out 220 MW of firm capacity through the 300 MW intertie.</t>
  </si>
  <si>
    <t>Although the actual interconnection is much larger, this represents the capacity via the open access transmission tariff</t>
  </si>
  <si>
    <t>Capacity is contracted out via the Recapture Energy and TwinCo Block contracts</t>
  </si>
  <si>
    <t>Assumption: Same as NL</t>
  </si>
  <si>
    <t>NB-NS, NS-NB, PEI-NB, NB-PEI, NL-NS, NS-NL, NL-LAB, LAB-NL</t>
  </si>
  <si>
    <t>NB-R_EXP, R_EXP-NB, LAB-R_EXP, R_EXP-LAB</t>
  </si>
  <si>
    <t>NB-R_EXP, R_EXP-NB</t>
  </si>
  <si>
    <t>ELC</t>
  </si>
  <si>
    <t>PUB-Nalcor-81. Muskrat Falls Review. Available online: https://www.assembly.nl.ca/business/electronicdocuments/MuskratFalls/PUB-Nalcor-81-90.pdf</t>
  </si>
  <si>
    <t>NL Hydro (2018), Reliability and Resource Adequacy Study Volume I: Study Methodology and Proposed Planning Criteria. Available online: https://nlhydro.com/wp-content/uploads/2022/01/pb-947-2018.pdf</t>
  </si>
  <si>
    <t>[47]</t>
  </si>
  <si>
    <t>Assume efficiency losses along AC networks occur within regions. Use a value &lt; 1 for computational reasons.</t>
  </si>
  <si>
    <t>Assume the same as LAB-NL due to HVDC nature.</t>
  </si>
  <si>
    <t>See page 62 of https://irp.nspower.ca/files/key-documents/pre-irp-deliverables/20191018-NS-Power-Pre-IRP-Final-Report-updated.pdf. Maritime Link Base Block provides 153 MW of capacity at an ELCC of 100%. 153 MW / 475 MW = 0.316</t>
  </si>
  <si>
    <t>South Canoe</t>
  </si>
  <si>
    <t>Point Tupper Generating Station.  Note: Coal is assigned a 50 year operational lifetime. The only retirement mechanism in Temoa is reaching end-of-life. To enforce the Point Tupper 2025 retirement, it is assigned a vintage of 2025-50=1975.</t>
  </si>
  <si>
    <t>Trenton 5. Note: Coal is assigned a 50 year operational lifetime. The only retirement mechanism in Temoa is reaching end-of-life. To enforce the Trenton 5 2025 retirement, it is assigned a vintage of 2025-50=1975.</t>
  </si>
  <si>
    <t>Lingan 1, 3. Note: Coal is assigned a 50 year operational lifetime. The only retirement mechanism in Temoa is reaching end-of-life. To enforce the Lingan 1 and 3s 2029 retirement, it is assigned a vintage of 2029-50=1979.</t>
  </si>
  <si>
    <t>Lingan 2. Note: Coal is assigned a 50 year operational lifetime. The only retirement mechanism in Temoa is reaching end-of-life. To enforce the Lingan 2s 2024 retirement, it is assigned a vintage of 2024-50=1974.</t>
  </si>
  <si>
    <t>All</t>
  </si>
  <si>
    <t>kt/PJ</t>
  </si>
  <si>
    <t>Sector</t>
  </si>
  <si>
    <t>Fuel Type</t>
  </si>
  <si>
    <t>Electricity</t>
  </si>
  <si>
    <t>Natural Gas (New)</t>
  </si>
  <si>
    <t>[50]</t>
  </si>
  <si>
    <t>t/GWh</t>
  </si>
  <si>
    <t>Solid Fuels (Coal, Petcoke)</t>
  </si>
  <si>
    <t>:iquid Fuels (HFO, LFO)</t>
  </si>
  <si>
    <t>Natural Gas (Existing)</t>
  </si>
  <si>
    <t>See "OBPS" sheet for further information.</t>
  </si>
  <si>
    <t>kg/PJout</t>
  </si>
  <si>
    <t>[48]</t>
  </si>
  <si>
    <t>Nova Scotia Power (2021). Integrated Resource Plan, IRP-Assumptions-Final. Available Online: https://irp.nspower.ca/files/key-documents/assumptions-and-analysis-plan/20200311-IRP-Assumptions-Final.pdf</t>
  </si>
  <si>
    <t>[49]</t>
  </si>
  <si>
    <t>Nova Scotia Environment (2019). Nova Scotia's Cap-and-Trade Program: Regulatory Framework. Available Online: https://climatechange.novascotia.ca/sites/default/files/Nova-Scotia-Cap-and-Trade-Regulatory-Framework.pdf</t>
  </si>
  <si>
    <t>Government of Canada (2019). Output-Based Pricing System Regulations SOR/2019-266. Available Online: https://laws-lois.justice.gc.ca/PDF/SOR-2019-266.pdf</t>
  </si>
  <si>
    <t>CO2e</t>
  </si>
  <si>
    <t>Holyrood Thermal Generating Station.  Note: E_HFO_CT is assigned a 50 year operational lifetime. The only retirement mechanism in Temoa is reaching end-of-life. To enforce the expected 2030 retirement of Holyrood, it is assigned a 1980 vintage.</t>
  </si>
  <si>
    <t>Hardwoods gas turbine (50 MW, 1976)</t>
  </si>
  <si>
    <t>Stephenville gas turbine (50 MW, 1975)</t>
  </si>
  <si>
    <t>St. Anthony diesel (9.7 MW, 1982), Hawke's Bay diesel (5 MW, 1971), Greenhill Gas Turbine (22 MW, 1975), Wesleyville Gas Turbine (14.7 MW, 1969). These units are not slated for decomissioning. Given their 60 year lifetime, we set their vintage to 2000.</t>
  </si>
  <si>
    <t>Charlottetown Thermal Generating Station. Will be decomissioned in 2024.</t>
  </si>
  <si>
    <t>Borden Generating Station. Decomissioned by 2030.</t>
  </si>
  <si>
    <t>These numbers are taken from the data source for the Wreck Cove unit. NS Power has since updated their modelling to include all hydro assets in the dispatch-limited class. No data has been made public, so we assume the daily energy budgets follow the same distribution as those of Wreck Cove.</t>
  </si>
  <si>
    <t xml:space="preserve">These numbers are taken from the data source for the Wreck Cove unit. </t>
  </si>
  <si>
    <t>NS hydro typically generates 900 GWh (3.1 PJ) of electricity from it's hydro assets per year. The dispatch-limited hydro (Wreck Cove) generates 1.15 PJ. Therefore the dispatchable hydro generates 1.95 PJ. Without this constraint, hydro would run at 100% capacity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</si>
</sst>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0" x14ac:knownFonts="1">
    <font>
      <sz val="11"/>
      <color theme="1"/>
      <name val="Calibri"/>
      <family val="2"/>
      <scheme val="minor"/>
    </font>
    <font>
      <sz val="10"/>
      <name val="Arial"/>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MS Shell Dlg 2"/>
    </font>
    <font>
      <b/>
      <sz val="10"/>
      <name val="Arial"/>
      <family val="2"/>
      <charset val="1"/>
    </font>
    <font>
      <b/>
      <sz val="10"/>
      <color rgb="FF000000"/>
      <name val="Arial"/>
      <family val="2"/>
      <charset val="1"/>
    </font>
  </fonts>
  <fills count="4">
    <fill>
      <patternFill patternType="none"/>
    </fill>
    <fill>
      <patternFill patternType="gray125"/>
    </fill>
    <fill>
      <patternFill patternType="solid">
        <fgColor rgb="FFDDE8CB"/>
        <bgColor rgb="FFDAE3F3"/>
      </patternFill>
    </fill>
    <fill>
      <patternFill patternType="solid">
        <fgColor rgb="FFFFFFFF"/>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100">
    <xf numFmtId="0" fontId="0" fillId="0" borderId="0" xfId="0"/>
    <xf numFmtId="0" fontId="3" fillId="2" borderId="1" xfId="1" applyFont="1" applyFill="1" applyBorder="1"/>
    <xf numFmtId="0" fontId="0" fillId="0" borderId="1" xfId="1" applyFont="1" applyBorder="1" applyAlignment="1">
      <alignment vertical="center"/>
    </xf>
    <xf numFmtId="0" fontId="0" fillId="0" borderId="1" xfId="1" applyFont="1" applyBorder="1" applyAlignment="1">
      <alignment vertical="center" wrapText="1"/>
    </xf>
    <xf numFmtId="0" fontId="0" fillId="0" borderId="1" xfId="1" applyFont="1" applyBorder="1"/>
    <xf numFmtId="0" fontId="4" fillId="2" borderId="1" xfId="1" applyFont="1" applyFill="1" applyBorder="1"/>
    <xf numFmtId="0" fontId="0" fillId="0" borderId="0" xfId="1" applyFont="1"/>
    <xf numFmtId="0" fontId="0" fillId="0" borderId="1" xfId="1" applyFont="1" applyBorder="1" applyAlignment="1">
      <alignment horizontal="center" vertical="center"/>
    </xf>
    <xf numFmtId="0" fontId="0" fillId="0" borderId="1" xfId="1" applyFont="1" applyBorder="1" applyAlignment="1">
      <alignment horizontal="center"/>
    </xf>
    <xf numFmtId="164" fontId="5" fillId="0" borderId="1" xfId="1" applyNumberFormat="1" applyFont="1" applyBorder="1"/>
    <xf numFmtId="0" fontId="5" fillId="0" borderId="1" xfId="1" applyFont="1" applyBorder="1"/>
    <xf numFmtId="164" fontId="0" fillId="0" borderId="1" xfId="1" applyNumberFormat="1" applyFont="1" applyBorder="1"/>
    <xf numFmtId="0" fontId="0" fillId="0" borderId="2" xfId="1" applyFont="1" applyBorder="1" applyAlignment="1">
      <alignment horizontal="center" vertical="center"/>
    </xf>
    <xf numFmtId="0" fontId="0" fillId="0" borderId="4" xfId="1" applyFont="1" applyBorder="1" applyAlignment="1">
      <alignment horizontal="center" vertical="center"/>
    </xf>
    <xf numFmtId="0" fontId="0" fillId="0" borderId="2" xfId="1" applyFont="1" applyBorder="1" applyAlignment="1">
      <alignment horizontal="center" vertical="center" wrapText="1"/>
    </xf>
    <xf numFmtId="0" fontId="0" fillId="0" borderId="1" xfId="1" applyFont="1" applyBorder="1" applyAlignment="1">
      <alignment horizontal="center" vertical="center" wrapText="1"/>
    </xf>
    <xf numFmtId="0" fontId="8" fillId="2" borderId="1" xfId="1" applyFont="1" applyFill="1" applyBorder="1"/>
    <xf numFmtId="0" fontId="8" fillId="0" borderId="0" xfId="1" applyFont="1" applyAlignment="1">
      <alignment horizontal="center"/>
    </xf>
    <xf numFmtId="0" fontId="0" fillId="0" borderId="0" xfId="1" applyFont="1" applyAlignment="1">
      <alignment horizontal="center"/>
    </xf>
    <xf numFmtId="0" fontId="8" fillId="0" borderId="1" xfId="1" applyFont="1" applyBorder="1"/>
    <xf numFmtId="0" fontId="8" fillId="0" borderId="0" xfId="1" applyFont="1"/>
    <xf numFmtId="11" fontId="0" fillId="0" borderId="1" xfId="1" applyNumberFormat="1" applyFont="1" applyBorder="1"/>
    <xf numFmtId="11" fontId="0" fillId="0" borderId="0" xfId="1" applyNumberFormat="1" applyFont="1"/>
    <xf numFmtId="0" fontId="9" fillId="0" borderId="0" xfId="1" applyFont="1"/>
    <xf numFmtId="1" fontId="5" fillId="0" borderId="1" xfId="1" applyNumberFormat="1" applyFont="1" applyBorder="1"/>
    <xf numFmtId="1" fontId="6" fillId="0" borderId="1" xfId="1" applyNumberFormat="1" applyFont="1" applyBorder="1"/>
    <xf numFmtId="2" fontId="6" fillId="0" borderId="1" xfId="1" applyNumberFormat="1" applyFont="1" applyBorder="1"/>
    <xf numFmtId="1" fontId="6" fillId="0" borderId="1" xfId="1" applyNumberFormat="1" applyFont="1" applyBorder="1" applyAlignment="1">
      <alignment horizontal="center"/>
    </xf>
    <xf numFmtId="1" fontId="6" fillId="0" borderId="1" xfId="1" applyNumberFormat="1" applyFont="1" applyBorder="1" applyAlignment="1">
      <alignment horizontal="center" vertical="center"/>
    </xf>
    <xf numFmtId="0" fontId="0" fillId="0" borderId="0" xfId="1" applyFont="1" applyAlignment="1">
      <alignment horizontal="center" vertical="center"/>
    </xf>
    <xf numFmtId="0" fontId="4" fillId="2" borderId="1" xfId="1" applyFont="1" applyFill="1" applyBorder="1" applyAlignment="1">
      <alignment horizontal="center"/>
    </xf>
    <xf numFmtId="1" fontId="5" fillId="0" borderId="1" xfId="1" applyNumberFormat="1" applyFont="1" applyBorder="1" applyAlignment="1">
      <alignment horizontal="center" vertical="center"/>
    </xf>
    <xf numFmtId="0" fontId="4" fillId="2" borderId="1" xfId="1" applyFont="1" applyFill="1" applyBorder="1" applyAlignment="1">
      <alignment horizontal="center" vertical="center" wrapText="1"/>
    </xf>
    <xf numFmtId="0" fontId="0" fillId="0" borderId="3" xfId="1" applyFont="1" applyBorder="1"/>
    <xf numFmtId="0" fontId="0" fillId="0" borderId="3" xfId="1" applyFont="1" applyFill="1" applyBorder="1"/>
    <xf numFmtId="164" fontId="6" fillId="0" borderId="1" xfId="1" applyNumberFormat="1" applyFont="1" applyBorder="1"/>
    <xf numFmtId="1" fontId="5" fillId="0" borderId="2" xfId="1" applyNumberFormat="1" applyFont="1" applyBorder="1" applyAlignment="1">
      <alignment horizontal="center" vertical="center"/>
    </xf>
    <xf numFmtId="1" fontId="0" fillId="0" borderId="1" xfId="1" applyNumberFormat="1" applyFont="1" applyBorder="1"/>
    <xf numFmtId="0" fontId="0" fillId="0" borderId="4" xfId="1" applyFont="1" applyBorder="1" applyAlignment="1">
      <alignment vertical="center" wrapText="1"/>
    </xf>
    <xf numFmtId="0" fontId="4" fillId="2" borderId="1" xfId="1" applyFont="1" applyFill="1" applyBorder="1" applyAlignment="1">
      <alignment wrapText="1"/>
    </xf>
    <xf numFmtId="0" fontId="0" fillId="0" borderId="1" xfId="1" applyFont="1" applyBorder="1" applyAlignment="1">
      <alignment horizontal="center" vertical="center" wrapText="1"/>
    </xf>
    <xf numFmtId="1" fontId="6" fillId="0" borderId="1" xfId="1" applyNumberFormat="1" applyFont="1" applyBorder="1" applyAlignment="1">
      <alignment horizontal="center" vertical="center"/>
    </xf>
    <xf numFmtId="0" fontId="0" fillId="0" borderId="1" xfId="1" applyFont="1" applyBorder="1" applyAlignment="1">
      <alignment horizontal="center" vertical="center"/>
    </xf>
    <xf numFmtId="0" fontId="0" fillId="0" borderId="2" xfId="1" applyFont="1" applyBorder="1" applyAlignment="1">
      <alignment horizontal="center" vertical="center" wrapText="1"/>
    </xf>
    <xf numFmtId="0" fontId="0" fillId="0" borderId="2" xfId="1" applyFont="1" applyBorder="1" applyAlignment="1">
      <alignment horizontal="center" vertical="center"/>
    </xf>
    <xf numFmtId="1" fontId="5" fillId="0" borderId="1" xfId="1" applyNumberFormat="1" applyFont="1" applyBorder="1" applyAlignment="1">
      <alignment horizontal="center" vertical="center"/>
    </xf>
    <xf numFmtId="0" fontId="7" fillId="3" borderId="1" xfId="0" applyFont="1" applyFill="1" applyBorder="1" applyAlignment="1">
      <alignment horizontal="center" vertical="center" wrapText="1"/>
    </xf>
    <xf numFmtId="0" fontId="0" fillId="0" borderId="1" xfId="1" applyFont="1" applyFill="1" applyBorder="1"/>
    <xf numFmtId="0" fontId="7" fillId="3" borderId="1" xfId="0" applyFont="1" applyFill="1" applyBorder="1" applyAlignment="1">
      <alignment horizontal="left" vertical="center" wrapText="1"/>
    </xf>
    <xf numFmtId="0" fontId="7" fillId="3" borderId="1" xfId="0" applyFont="1" applyFill="1" applyBorder="1" applyAlignment="1">
      <alignment horizontal="right" vertical="center" wrapText="1"/>
    </xf>
    <xf numFmtId="0" fontId="0" fillId="0" borderId="1" xfId="1" applyFont="1" applyBorder="1" applyAlignment="1">
      <alignment horizontal="center" vertical="center"/>
    </xf>
    <xf numFmtId="0" fontId="7" fillId="3" borderId="5" xfId="0" applyFont="1" applyFill="1" applyBorder="1" applyAlignment="1">
      <alignment horizontal="right" vertical="center" wrapText="1"/>
    </xf>
    <xf numFmtId="0" fontId="0" fillId="0" borderId="1" xfId="1" applyFont="1" applyBorder="1" applyAlignment="1">
      <alignment horizontal="center"/>
    </xf>
    <xf numFmtId="1" fontId="6" fillId="0" borderId="2" xfId="1" applyNumberFormat="1" applyFont="1" applyBorder="1" applyAlignment="1">
      <alignment horizontal="center" vertical="center"/>
    </xf>
    <xf numFmtId="1" fontId="6" fillId="0" borderId="1" xfId="1" applyNumberFormat="1" applyFont="1" applyBorder="1" applyAlignment="1">
      <alignment vertical="center"/>
    </xf>
    <xf numFmtId="0" fontId="0" fillId="0" borderId="8" xfId="1" applyFont="1" applyFill="1" applyBorder="1"/>
    <xf numFmtId="0" fontId="0" fillId="0" borderId="1" xfId="0" applyBorder="1"/>
    <xf numFmtId="165" fontId="0" fillId="0" borderId="1" xfId="0" applyNumberFormat="1" applyBorder="1"/>
    <xf numFmtId="0" fontId="0" fillId="0" borderId="3" xfId="1" applyFont="1" applyFill="1" applyBorder="1" applyAlignment="1">
      <alignment horizontal="center"/>
    </xf>
    <xf numFmtId="0" fontId="0" fillId="0" borderId="1" xfId="0" applyBorder="1" applyAlignment="1">
      <alignment horizontal="center"/>
    </xf>
    <xf numFmtId="166" fontId="0" fillId="0" borderId="1" xfId="1" applyNumberFormat="1" applyFont="1" applyBorder="1"/>
    <xf numFmtId="0" fontId="0" fillId="0" borderId="0" xfId="0" applyAlignment="1">
      <alignment wrapText="1"/>
    </xf>
    <xf numFmtId="0" fontId="7" fillId="3" borderId="5"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0" fillId="0" borderId="1" xfId="1" applyFont="1" applyBorder="1" applyAlignment="1">
      <alignment horizontal="center"/>
    </xf>
    <xf numFmtId="0" fontId="2" fillId="2" borderId="1" xfId="1" applyFont="1" applyFill="1" applyBorder="1" applyAlignment="1">
      <alignment horizontal="center" vertical="center"/>
    </xf>
    <xf numFmtId="0" fontId="0" fillId="0" borderId="1" xfId="1" applyFont="1" applyBorder="1" applyAlignment="1">
      <alignment horizontal="left" vertical="center" wrapText="1"/>
    </xf>
    <xf numFmtId="0" fontId="0" fillId="0" borderId="1" xfId="1" applyFont="1" applyBorder="1" applyAlignment="1">
      <alignment horizontal="center" vertical="center" wrapText="1"/>
    </xf>
    <xf numFmtId="1" fontId="5" fillId="0" borderId="1" xfId="1" applyNumberFormat="1" applyFont="1" applyBorder="1" applyAlignment="1">
      <alignment horizontal="center" vertical="center"/>
    </xf>
    <xf numFmtId="0" fontId="0" fillId="0" borderId="1" xfId="1" applyFont="1" applyBorder="1" applyAlignment="1">
      <alignment horizontal="center" vertical="center"/>
    </xf>
    <xf numFmtId="0" fontId="0" fillId="0" borderId="2" xfId="1" applyFont="1" applyBorder="1" applyAlignment="1">
      <alignment horizontal="center" vertical="center"/>
    </xf>
    <xf numFmtId="0" fontId="0" fillId="0" borderId="3" xfId="1" applyFont="1" applyBorder="1" applyAlignment="1">
      <alignment horizontal="center" vertical="center"/>
    </xf>
    <xf numFmtId="0" fontId="0" fillId="0" borderId="4" xfId="1" applyFont="1" applyBorder="1" applyAlignment="1">
      <alignment horizontal="center" vertical="center"/>
    </xf>
    <xf numFmtId="0" fontId="0" fillId="0" borderId="2" xfId="1" applyFont="1" applyBorder="1" applyAlignment="1">
      <alignment horizontal="center" vertical="center" wrapText="1"/>
    </xf>
    <xf numFmtId="0" fontId="0" fillId="0" borderId="3" xfId="1" applyFont="1" applyBorder="1" applyAlignment="1">
      <alignment horizontal="center" vertical="center" wrapText="1"/>
    </xf>
    <xf numFmtId="0" fontId="0" fillId="0" borderId="4" xfId="1" applyFont="1" applyBorder="1" applyAlignment="1">
      <alignment horizontal="center" vertical="center" wrapText="1"/>
    </xf>
    <xf numFmtId="1" fontId="6" fillId="0" borderId="1" xfId="1" applyNumberFormat="1" applyFont="1" applyBorder="1" applyAlignment="1">
      <alignment horizontal="center" vertical="center"/>
    </xf>
    <xf numFmtId="0" fontId="0" fillId="0" borderId="2" xfId="1" applyFont="1" applyBorder="1" applyAlignment="1">
      <alignment horizontal="center"/>
    </xf>
    <xf numFmtId="0" fontId="0" fillId="0" borderId="4" xfId="1" applyFont="1" applyBorder="1" applyAlignment="1">
      <alignment horizontal="center"/>
    </xf>
    <xf numFmtId="0" fontId="0" fillId="0" borderId="1" xfId="1" applyFont="1" applyBorder="1" applyAlignment="1">
      <alignment horizontal="center"/>
    </xf>
    <xf numFmtId="0" fontId="0" fillId="0" borderId="3" xfId="1" applyFont="1" applyBorder="1" applyAlignment="1">
      <alignment horizontal="center"/>
    </xf>
    <xf numFmtId="1" fontId="6" fillId="0" borderId="2" xfId="1" applyNumberFormat="1" applyFont="1" applyBorder="1" applyAlignment="1">
      <alignment horizontal="center" vertical="center"/>
    </xf>
    <xf numFmtId="1" fontId="6" fillId="0" borderId="4" xfId="1" applyNumberFormat="1" applyFont="1" applyBorder="1" applyAlignment="1">
      <alignment horizontal="center" vertical="center"/>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4" fillId="2" borderId="6" xfId="1" applyFont="1" applyFill="1" applyBorder="1" applyAlignment="1">
      <alignment horizontal="center"/>
    </xf>
    <xf numFmtId="0" fontId="4" fillId="2" borderId="9" xfId="1" applyFont="1" applyFill="1" applyBorder="1" applyAlignment="1">
      <alignment horizontal="center"/>
    </xf>
    <xf numFmtId="0" fontId="4" fillId="2" borderId="7" xfId="1" applyFont="1" applyFill="1" applyBorder="1" applyAlignment="1">
      <alignment horizontal="center"/>
    </xf>
    <xf numFmtId="0" fontId="4" fillId="2" borderId="1" xfId="1" applyFont="1" applyFill="1" applyBorder="1" applyAlignment="1">
      <alignment horizontal="center"/>
    </xf>
    <xf numFmtId="0" fontId="8" fillId="2" borderId="1" xfId="1" applyFont="1" applyFill="1" applyBorder="1" applyAlignment="1">
      <alignment horizontal="center"/>
    </xf>
    <xf numFmtId="0" fontId="8" fillId="2" borderId="1" xfId="1" applyFont="1" applyFill="1" applyBorder="1" applyAlignment="1">
      <alignment horizontal="center" vertical="center" wrapText="1"/>
    </xf>
    <xf numFmtId="0" fontId="8" fillId="0" borderId="1" xfId="1" applyFont="1" applyBorder="1" applyAlignment="1">
      <alignment horizontal="center" vertical="center" textRotation="90"/>
    </xf>
    <xf numFmtId="0" fontId="8" fillId="0" borderId="1" xfId="1" applyFont="1" applyBorder="1" applyAlignment="1">
      <alignment horizontal="center"/>
    </xf>
    <xf numFmtId="0" fontId="8" fillId="0" borderId="1" xfId="1" applyFont="1" applyBorder="1" applyAlignment="1">
      <alignment horizontal="center" textRotation="90"/>
    </xf>
    <xf numFmtId="0" fontId="0" fillId="0" borderId="10" xfId="0" applyBorder="1" applyAlignment="1">
      <alignment horizontal="center" vertical="center"/>
    </xf>
    <xf numFmtId="0" fontId="0" fillId="0" borderId="0" xfId="0" applyAlignment="1">
      <alignment horizontal="center" vertical="center"/>
    </xf>
    <xf numFmtId="165" fontId="0" fillId="0" borderId="0" xfId="0" applyNumberFormat="1"/>
    <xf numFmtId="1" fontId="0" fillId="0" borderId="1" xfId="0" applyNumberFormat="1" applyBorder="1"/>
  </cellXfs>
  <cellStyles count="2">
    <cellStyle name="20% - Accent1 2 70" xfId="1" xr:uid="{0BB6E0E3-58E6-46AC-92EA-F5AADFB9339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409D-18F9-4BFA-A71A-CCE182EC00F7}">
  <dimension ref="A1:C67"/>
  <sheetViews>
    <sheetView workbookViewId="0">
      <selection activeCell="B3" sqref="B3"/>
    </sheetView>
  </sheetViews>
  <sheetFormatPr defaultColWidth="11.5703125" defaultRowHeight="15" x14ac:dyDescent="0.25"/>
  <cols>
    <col min="1" max="1" width="19.5703125" customWidth="1"/>
    <col min="2" max="2" width="70.140625" customWidth="1"/>
    <col min="3" max="3" width="75.5703125" customWidth="1"/>
  </cols>
  <sheetData>
    <row r="1" spans="1:3" ht="18" x14ac:dyDescent="0.25">
      <c r="A1" s="65" t="s">
        <v>0</v>
      </c>
      <c r="B1" s="65"/>
      <c r="C1" s="65"/>
    </row>
    <row r="2" spans="1:3" ht="15.75" x14ac:dyDescent="0.25">
      <c r="A2" s="1" t="s">
        <v>1</v>
      </c>
      <c r="B2" s="1" t="s">
        <v>2</v>
      </c>
      <c r="C2" s="1" t="s">
        <v>3</v>
      </c>
    </row>
    <row r="3" spans="1:3" x14ac:dyDescent="0.25">
      <c r="A3" s="2"/>
      <c r="B3" s="2"/>
      <c r="C3" s="3"/>
    </row>
    <row r="4" spans="1:3" x14ac:dyDescent="0.25">
      <c r="A4" s="2"/>
      <c r="B4" s="2"/>
      <c r="C4" s="3"/>
    </row>
    <row r="5" spans="1:3" x14ac:dyDescent="0.25">
      <c r="A5" s="2"/>
      <c r="B5" s="2"/>
      <c r="C5" s="3"/>
    </row>
    <row r="6" spans="1:3" x14ac:dyDescent="0.25">
      <c r="A6" s="2"/>
      <c r="B6" s="2"/>
      <c r="C6" s="3"/>
    </row>
    <row r="7" spans="1:3" x14ac:dyDescent="0.25">
      <c r="A7" s="2"/>
      <c r="B7" s="2"/>
      <c r="C7" s="3"/>
    </row>
    <row r="8" spans="1:3" x14ac:dyDescent="0.25">
      <c r="A8" s="2"/>
      <c r="B8" s="2"/>
      <c r="C8" s="3"/>
    </row>
    <row r="9" spans="1:3" x14ac:dyDescent="0.25">
      <c r="A9" s="2"/>
      <c r="B9" s="2"/>
      <c r="C9" s="3"/>
    </row>
    <row r="10" spans="1:3" x14ac:dyDescent="0.25">
      <c r="A10" s="2"/>
      <c r="B10" s="2"/>
      <c r="C10" s="3"/>
    </row>
    <row r="11" spans="1:3" x14ac:dyDescent="0.25">
      <c r="A11" s="2"/>
      <c r="B11" s="2"/>
      <c r="C11" s="3"/>
    </row>
    <row r="12" spans="1:3" x14ac:dyDescent="0.25">
      <c r="A12" s="2"/>
      <c r="B12" s="2"/>
      <c r="C12" s="3"/>
    </row>
    <row r="13" spans="1:3" x14ac:dyDescent="0.25">
      <c r="A13" s="2"/>
      <c r="B13" s="2"/>
      <c r="C13" s="3"/>
    </row>
    <row r="14" spans="1:3" x14ac:dyDescent="0.25">
      <c r="A14" s="2"/>
      <c r="B14" s="2"/>
      <c r="C14" s="3"/>
    </row>
    <row r="15" spans="1:3" x14ac:dyDescent="0.25">
      <c r="A15" s="2"/>
      <c r="B15" s="2"/>
      <c r="C15" s="3"/>
    </row>
    <row r="16" spans="1:3" x14ac:dyDescent="0.25">
      <c r="A16" s="2"/>
      <c r="B16" s="2"/>
      <c r="C16" s="3"/>
    </row>
    <row r="17" spans="1:3" x14ac:dyDescent="0.25">
      <c r="A17" s="2"/>
      <c r="B17" s="2"/>
      <c r="C17" s="3"/>
    </row>
    <row r="18" spans="1:3" x14ac:dyDescent="0.25">
      <c r="A18" s="2"/>
      <c r="B18" s="2"/>
      <c r="C18" s="3"/>
    </row>
    <row r="19" spans="1:3" x14ac:dyDescent="0.25">
      <c r="A19" s="2"/>
      <c r="B19" s="2"/>
      <c r="C19" s="3"/>
    </row>
    <row r="20" spans="1:3" x14ac:dyDescent="0.25">
      <c r="A20" s="2"/>
      <c r="B20" s="2"/>
      <c r="C20" s="3"/>
    </row>
    <row r="21" spans="1:3" x14ac:dyDescent="0.25">
      <c r="A21" s="2"/>
      <c r="B21" s="2"/>
      <c r="C21" s="3"/>
    </row>
    <row r="22" spans="1:3" x14ac:dyDescent="0.25">
      <c r="A22" s="2"/>
      <c r="B22" s="2"/>
      <c r="C22" s="3"/>
    </row>
    <row r="23" spans="1:3" x14ac:dyDescent="0.25">
      <c r="A23" s="2"/>
      <c r="B23" s="2"/>
      <c r="C23" s="3"/>
    </row>
    <row r="24" spans="1:3" x14ac:dyDescent="0.25">
      <c r="A24" s="2"/>
      <c r="B24" s="2"/>
      <c r="C24" s="3"/>
    </row>
    <row r="25" spans="1:3" x14ac:dyDescent="0.25">
      <c r="A25" s="2"/>
      <c r="B25" s="2"/>
      <c r="C25" s="3"/>
    </row>
    <row r="26" spans="1:3" x14ac:dyDescent="0.25">
      <c r="A26" s="2"/>
      <c r="B26" s="2"/>
      <c r="C26" s="3"/>
    </row>
    <row r="27" spans="1:3" x14ac:dyDescent="0.25">
      <c r="A27" s="2"/>
      <c r="B27" s="2"/>
      <c r="C27" s="3"/>
    </row>
    <row r="28" spans="1:3" x14ac:dyDescent="0.25">
      <c r="A28" s="2"/>
      <c r="B28" s="2"/>
      <c r="C28" s="3"/>
    </row>
    <row r="29" spans="1:3" x14ac:dyDescent="0.25">
      <c r="A29" s="2"/>
      <c r="B29" s="2"/>
      <c r="C29" s="3"/>
    </row>
    <row r="30" spans="1:3" x14ac:dyDescent="0.25">
      <c r="A30" s="2"/>
      <c r="B30" s="2"/>
      <c r="C30" s="3"/>
    </row>
    <row r="31" spans="1:3" x14ac:dyDescent="0.25">
      <c r="A31" s="2"/>
      <c r="B31" s="2"/>
      <c r="C31" s="3"/>
    </row>
    <row r="32" spans="1:3" x14ac:dyDescent="0.25">
      <c r="A32" s="2"/>
      <c r="B32" s="2"/>
      <c r="C32" s="3"/>
    </row>
    <row r="33" spans="1:3" x14ac:dyDescent="0.25">
      <c r="A33" s="2"/>
      <c r="B33" s="2"/>
      <c r="C33" s="3"/>
    </row>
    <row r="34" spans="1:3" x14ac:dyDescent="0.25">
      <c r="A34" s="2"/>
      <c r="B34" s="2"/>
      <c r="C34" s="66"/>
    </row>
    <row r="35" spans="1:3" x14ac:dyDescent="0.25">
      <c r="A35" s="2"/>
      <c r="B35" s="2"/>
      <c r="C35" s="66"/>
    </row>
    <row r="36" spans="1:3" x14ac:dyDescent="0.25">
      <c r="A36" s="2"/>
      <c r="B36" s="2"/>
      <c r="C36" s="3"/>
    </row>
    <row r="37" spans="1:3" x14ac:dyDescent="0.25">
      <c r="A37" s="2"/>
      <c r="B37" s="2"/>
      <c r="C37" s="3"/>
    </row>
    <row r="38" spans="1:3" x14ac:dyDescent="0.25">
      <c r="A38" s="2"/>
      <c r="B38" s="2"/>
      <c r="C38" s="3"/>
    </row>
    <row r="39" spans="1:3" x14ac:dyDescent="0.25">
      <c r="A39" s="2"/>
      <c r="B39" s="2"/>
      <c r="C39" s="3"/>
    </row>
    <row r="40" spans="1:3" x14ac:dyDescent="0.25">
      <c r="A40" s="2"/>
      <c r="B40" s="2"/>
      <c r="C40" s="3"/>
    </row>
    <row r="43" spans="1:3" ht="18" x14ac:dyDescent="0.25">
      <c r="A43" s="65" t="s">
        <v>4</v>
      </c>
      <c r="B43" s="65"/>
      <c r="C43" s="65"/>
    </row>
    <row r="44" spans="1:3" ht="15.75" x14ac:dyDescent="0.25">
      <c r="A44" s="1" t="s">
        <v>1</v>
      </c>
      <c r="B44" s="1" t="s">
        <v>2</v>
      </c>
      <c r="C44" s="1" t="s">
        <v>3</v>
      </c>
    </row>
    <row r="45" spans="1:3" x14ac:dyDescent="0.25">
      <c r="A45" s="4"/>
      <c r="B45" s="4"/>
      <c r="C45" s="4"/>
    </row>
    <row r="46" spans="1:3" x14ac:dyDescent="0.25">
      <c r="A46" s="4"/>
      <c r="B46" s="4"/>
      <c r="C46" s="4"/>
    </row>
    <row r="47" spans="1:3" x14ac:dyDescent="0.25">
      <c r="A47" s="4"/>
      <c r="B47" s="4"/>
      <c r="C47" s="4"/>
    </row>
    <row r="48" spans="1:3" x14ac:dyDescent="0.25">
      <c r="A48" s="4"/>
      <c r="B48" s="4"/>
      <c r="C48" s="4"/>
    </row>
    <row r="49" spans="1:3" x14ac:dyDescent="0.25">
      <c r="A49" s="4"/>
      <c r="B49" s="4"/>
      <c r="C49" s="4"/>
    </row>
    <row r="50" spans="1:3" x14ac:dyDescent="0.25">
      <c r="A50" s="4"/>
      <c r="B50" s="4"/>
      <c r="C50" s="4"/>
    </row>
    <row r="51" spans="1:3" x14ac:dyDescent="0.25">
      <c r="A51" s="4"/>
      <c r="B51" s="4"/>
      <c r="C51" s="4"/>
    </row>
    <row r="52" spans="1:3" x14ac:dyDescent="0.25">
      <c r="A52" s="4"/>
      <c r="B52" s="4"/>
      <c r="C52" s="4"/>
    </row>
    <row r="53" spans="1:3" x14ac:dyDescent="0.25">
      <c r="A53" s="4"/>
      <c r="B53" s="4"/>
      <c r="C53" s="4"/>
    </row>
    <row r="54" spans="1:3" x14ac:dyDescent="0.25">
      <c r="A54" s="4"/>
      <c r="B54" s="4"/>
      <c r="C54" s="4"/>
    </row>
    <row r="55" spans="1:3" x14ac:dyDescent="0.25">
      <c r="A55" s="4"/>
      <c r="B55" s="4"/>
      <c r="C55" s="4"/>
    </row>
    <row r="56" spans="1:3" x14ac:dyDescent="0.25">
      <c r="A56" s="4"/>
      <c r="B56" s="4"/>
      <c r="C56" s="4"/>
    </row>
    <row r="57" spans="1:3" x14ac:dyDescent="0.25">
      <c r="A57" s="4"/>
      <c r="B57" s="4"/>
      <c r="C57" s="4"/>
    </row>
    <row r="58" spans="1:3" x14ac:dyDescent="0.25">
      <c r="A58" s="4"/>
      <c r="B58" s="4"/>
      <c r="C58" s="4"/>
    </row>
    <row r="59" spans="1:3" x14ac:dyDescent="0.25">
      <c r="A59" s="4"/>
      <c r="B59" s="4"/>
      <c r="C59" s="4"/>
    </row>
    <row r="60" spans="1:3" x14ac:dyDescent="0.25">
      <c r="A60" s="4"/>
      <c r="B60" s="4"/>
      <c r="C60" s="4"/>
    </row>
    <row r="61" spans="1:3" x14ac:dyDescent="0.25">
      <c r="A61" s="4"/>
      <c r="B61" s="4"/>
      <c r="C61" s="4"/>
    </row>
    <row r="62" spans="1:3" x14ac:dyDescent="0.25">
      <c r="A62" s="4"/>
      <c r="B62" s="4"/>
      <c r="C62" s="4"/>
    </row>
    <row r="63" spans="1:3" x14ac:dyDescent="0.25">
      <c r="A63" s="4"/>
      <c r="B63" s="4"/>
      <c r="C63" s="4"/>
    </row>
    <row r="64" spans="1:3" x14ac:dyDescent="0.25">
      <c r="A64" s="4"/>
      <c r="B64" s="4"/>
      <c r="C64" s="4"/>
    </row>
    <row r="65" spans="1:3" x14ac:dyDescent="0.25">
      <c r="A65" s="4"/>
      <c r="B65" s="4"/>
      <c r="C65" s="4"/>
    </row>
    <row r="66" spans="1:3" x14ac:dyDescent="0.25">
      <c r="A66" s="4"/>
      <c r="B66" s="4"/>
      <c r="C66" s="4"/>
    </row>
    <row r="67" spans="1:3" x14ac:dyDescent="0.25">
      <c r="A67" s="4"/>
      <c r="B67" s="4"/>
      <c r="C67" s="4"/>
    </row>
  </sheetData>
  <mergeCells count="3">
    <mergeCell ref="A1:C1"/>
    <mergeCell ref="C34:C35"/>
    <mergeCell ref="A43:C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73B-5628-4B31-B8A1-B9A3D4AA7ED1}">
  <dimension ref="A1:H61"/>
  <sheetViews>
    <sheetView topLeftCell="A22" workbookViewId="0">
      <selection activeCell="L64" sqref="L64"/>
    </sheetView>
  </sheetViews>
  <sheetFormatPr defaultRowHeight="15" x14ac:dyDescent="0.25"/>
  <cols>
    <col min="1" max="1" width="19.85546875" bestFit="1" customWidth="1"/>
    <col min="3" max="3" width="9.42578125" customWidth="1"/>
    <col min="4" max="4" width="14.140625" customWidth="1"/>
    <col min="5" max="5" width="12" customWidth="1"/>
    <col min="7" max="7" width="80.140625" customWidth="1"/>
  </cols>
  <sheetData>
    <row r="1" spans="1:8" ht="31.5" x14ac:dyDescent="0.25">
      <c r="A1" s="32" t="s">
        <v>1</v>
      </c>
      <c r="B1" s="32" t="s">
        <v>17</v>
      </c>
      <c r="C1" s="32" t="s">
        <v>44</v>
      </c>
      <c r="D1" s="32" t="s">
        <v>200</v>
      </c>
      <c r="E1" s="32" t="s">
        <v>174</v>
      </c>
      <c r="F1" s="32" t="s">
        <v>19</v>
      </c>
      <c r="G1" s="32" t="s">
        <v>22</v>
      </c>
      <c r="H1" s="39" t="s">
        <v>23</v>
      </c>
    </row>
    <row r="2" spans="1:8" x14ac:dyDescent="0.25">
      <c r="A2" t="s">
        <v>46</v>
      </c>
      <c r="B2" t="s">
        <v>39</v>
      </c>
      <c r="C2">
        <v>2000</v>
      </c>
      <c r="E2">
        <v>0.11899999999999999</v>
      </c>
      <c r="F2" t="s">
        <v>177</v>
      </c>
      <c r="G2" t="s">
        <v>208</v>
      </c>
      <c r="H2">
        <v>1</v>
      </c>
    </row>
    <row r="3" spans="1:8" x14ac:dyDescent="0.25">
      <c r="A3" t="s">
        <v>46</v>
      </c>
      <c r="B3" t="s">
        <v>38</v>
      </c>
      <c r="C3">
        <v>2000</v>
      </c>
      <c r="E3">
        <v>0.06</v>
      </c>
      <c r="F3" t="s">
        <v>177</v>
      </c>
      <c r="G3" t="s">
        <v>210</v>
      </c>
      <c r="H3">
        <v>1</v>
      </c>
    </row>
    <row r="4" spans="1:8" x14ac:dyDescent="0.25">
      <c r="A4" t="s">
        <v>62</v>
      </c>
      <c r="B4" t="s">
        <v>38</v>
      </c>
      <c r="C4">
        <v>2000</v>
      </c>
      <c r="E4">
        <v>2.7E-2</v>
      </c>
      <c r="F4" t="s">
        <v>177</v>
      </c>
      <c r="G4" t="s">
        <v>209</v>
      </c>
      <c r="H4">
        <v>1</v>
      </c>
    </row>
    <row r="5" spans="1:8" x14ac:dyDescent="0.25">
      <c r="A5" t="s">
        <v>45</v>
      </c>
      <c r="B5" t="s">
        <v>39</v>
      </c>
      <c r="C5">
        <v>1980</v>
      </c>
      <c r="E5">
        <v>0.46700000000000003</v>
      </c>
      <c r="F5" t="s">
        <v>177</v>
      </c>
      <c r="G5" t="s">
        <v>201</v>
      </c>
      <c r="H5">
        <v>1</v>
      </c>
    </row>
    <row r="6" spans="1:8" x14ac:dyDescent="0.25">
      <c r="A6" t="s">
        <v>45</v>
      </c>
      <c r="B6" t="s">
        <v>38</v>
      </c>
      <c r="C6">
        <v>1974</v>
      </c>
      <c r="E6">
        <v>0.153</v>
      </c>
      <c r="F6" t="s">
        <v>177</v>
      </c>
      <c r="G6" t="s">
        <v>303</v>
      </c>
      <c r="H6">
        <v>1</v>
      </c>
    </row>
    <row r="7" spans="1:8" x14ac:dyDescent="0.25">
      <c r="A7" t="s">
        <v>45</v>
      </c>
      <c r="B7" t="s">
        <v>38</v>
      </c>
      <c r="C7">
        <v>1979</v>
      </c>
      <c r="E7">
        <v>0.30599999999999999</v>
      </c>
      <c r="F7" t="s">
        <v>177</v>
      </c>
      <c r="G7" t="s">
        <v>302</v>
      </c>
      <c r="H7">
        <v>1</v>
      </c>
    </row>
    <row r="8" spans="1:8" x14ac:dyDescent="0.25">
      <c r="A8" t="s">
        <v>45</v>
      </c>
      <c r="B8" t="s">
        <v>38</v>
      </c>
      <c r="C8">
        <v>1980</v>
      </c>
      <c r="E8">
        <v>0.153</v>
      </c>
      <c r="F8" t="s">
        <v>177</v>
      </c>
      <c r="G8" t="s">
        <v>263</v>
      </c>
      <c r="H8">
        <v>1</v>
      </c>
    </row>
    <row r="9" spans="1:8" x14ac:dyDescent="0.25">
      <c r="A9" t="s">
        <v>65</v>
      </c>
      <c r="B9" t="s">
        <v>38</v>
      </c>
      <c r="C9">
        <v>1975</v>
      </c>
      <c r="E9">
        <v>0.15</v>
      </c>
      <c r="F9" t="s">
        <v>177</v>
      </c>
      <c r="G9" t="s">
        <v>301</v>
      </c>
      <c r="H9">
        <v>1</v>
      </c>
    </row>
    <row r="10" spans="1:8" x14ac:dyDescent="0.25">
      <c r="A10" t="s">
        <v>65</v>
      </c>
      <c r="B10" t="s">
        <v>38</v>
      </c>
      <c r="C10">
        <v>1980</v>
      </c>
      <c r="E10">
        <v>0.154</v>
      </c>
      <c r="F10" t="s">
        <v>177</v>
      </c>
      <c r="G10" t="s">
        <v>223</v>
      </c>
      <c r="H10">
        <v>1</v>
      </c>
    </row>
    <row r="11" spans="1:8" x14ac:dyDescent="0.25">
      <c r="A11" t="s">
        <v>66</v>
      </c>
      <c r="B11" t="s">
        <v>38</v>
      </c>
      <c r="C11">
        <v>1975</v>
      </c>
      <c r="E11">
        <v>0.15</v>
      </c>
      <c r="F11" t="s">
        <v>177</v>
      </c>
      <c r="G11" t="s">
        <v>300</v>
      </c>
      <c r="H11">
        <v>1</v>
      </c>
    </row>
    <row r="12" spans="1:8" x14ac:dyDescent="0.25">
      <c r="A12" t="s">
        <v>67</v>
      </c>
      <c r="B12" t="s">
        <v>38</v>
      </c>
      <c r="C12">
        <v>1980</v>
      </c>
      <c r="E12">
        <v>0.16800000000000001</v>
      </c>
      <c r="F12" t="s">
        <v>177</v>
      </c>
      <c r="G12" t="s">
        <v>202</v>
      </c>
      <c r="H12">
        <v>1</v>
      </c>
    </row>
    <row r="13" spans="1:8" x14ac:dyDescent="0.25">
      <c r="A13" t="s">
        <v>70</v>
      </c>
      <c r="B13" t="s">
        <v>39</v>
      </c>
      <c r="C13">
        <v>1981</v>
      </c>
      <c r="E13">
        <v>0.496</v>
      </c>
      <c r="F13" t="s">
        <v>177</v>
      </c>
      <c r="G13" t="s">
        <v>178</v>
      </c>
      <c r="H13">
        <v>1</v>
      </c>
    </row>
    <row r="14" spans="1:8" x14ac:dyDescent="0.25">
      <c r="A14" t="s">
        <v>70</v>
      </c>
      <c r="B14" t="s">
        <v>39</v>
      </c>
      <c r="C14">
        <v>1976</v>
      </c>
      <c r="E14">
        <v>2.9000000000000001E-2</v>
      </c>
      <c r="F14" t="s">
        <v>177</v>
      </c>
      <c r="G14" t="s">
        <v>179</v>
      </c>
      <c r="H14">
        <v>1</v>
      </c>
    </row>
    <row r="15" spans="1:8" x14ac:dyDescent="0.25">
      <c r="A15" t="s">
        <v>70</v>
      </c>
      <c r="B15" t="s">
        <v>38</v>
      </c>
      <c r="C15">
        <v>1976</v>
      </c>
      <c r="E15">
        <v>0.23100000000000001</v>
      </c>
      <c r="F15" t="s">
        <v>177</v>
      </c>
      <c r="G15" t="s">
        <v>203</v>
      </c>
      <c r="H15">
        <v>1</v>
      </c>
    </row>
    <row r="16" spans="1:8" x14ac:dyDescent="0.25">
      <c r="A16" t="s">
        <v>70</v>
      </c>
      <c r="B16" t="s">
        <v>71</v>
      </c>
      <c r="C16">
        <f>2024-60</f>
        <v>1964</v>
      </c>
      <c r="E16">
        <v>0.04</v>
      </c>
      <c r="F16" t="s">
        <v>177</v>
      </c>
      <c r="G16" t="s">
        <v>327</v>
      </c>
      <c r="H16">
        <v>1</v>
      </c>
    </row>
    <row r="17" spans="1:8" x14ac:dyDescent="0.25">
      <c r="A17" t="s">
        <v>70</v>
      </c>
      <c r="B17" t="s">
        <v>71</v>
      </c>
      <c r="C17">
        <f>2030-60</f>
        <v>1970</v>
      </c>
      <c r="E17">
        <v>0.04</v>
      </c>
      <c r="F17" t="s">
        <v>177</v>
      </c>
      <c r="G17" t="s">
        <v>328</v>
      </c>
      <c r="H17">
        <v>1</v>
      </c>
    </row>
    <row r="18" spans="1:8" x14ac:dyDescent="0.25">
      <c r="A18" t="s">
        <v>70</v>
      </c>
      <c r="B18" t="s">
        <v>71</v>
      </c>
      <c r="C18">
        <v>2004</v>
      </c>
      <c r="E18">
        <v>6.4000000000000001E-2</v>
      </c>
      <c r="F18" t="s">
        <v>177</v>
      </c>
      <c r="G18" t="s">
        <v>206</v>
      </c>
      <c r="H18">
        <v>1</v>
      </c>
    </row>
    <row r="19" spans="1:8" x14ac:dyDescent="0.25">
      <c r="A19" t="s">
        <v>70</v>
      </c>
      <c r="B19" t="s">
        <v>72</v>
      </c>
      <c r="C19">
        <f>2024-60</f>
        <v>1964</v>
      </c>
      <c r="E19">
        <v>0.05</v>
      </c>
      <c r="F19" t="s">
        <v>177</v>
      </c>
      <c r="G19" t="s">
        <v>325</v>
      </c>
      <c r="H19">
        <v>1</v>
      </c>
    </row>
    <row r="20" spans="1:8" x14ac:dyDescent="0.25">
      <c r="A20" t="s">
        <v>70</v>
      </c>
      <c r="B20" t="s">
        <v>72</v>
      </c>
      <c r="C20">
        <f>2030-60</f>
        <v>1970</v>
      </c>
      <c r="E20">
        <v>0.05</v>
      </c>
      <c r="F20" t="s">
        <v>177</v>
      </c>
      <c r="G20" t="s">
        <v>324</v>
      </c>
      <c r="H20">
        <v>1</v>
      </c>
    </row>
    <row r="21" spans="1:8" x14ac:dyDescent="0.25">
      <c r="A21" t="s">
        <v>70</v>
      </c>
      <c r="B21" t="s">
        <v>72</v>
      </c>
      <c r="C21">
        <v>2000</v>
      </c>
      <c r="E21">
        <v>5.1999999999999998E-2</v>
      </c>
      <c r="F21" t="s">
        <v>177</v>
      </c>
      <c r="G21" t="s">
        <v>326</v>
      </c>
      <c r="H21">
        <v>1</v>
      </c>
    </row>
    <row r="22" spans="1:8" x14ac:dyDescent="0.25">
      <c r="A22" t="s">
        <v>70</v>
      </c>
      <c r="B22" t="s">
        <v>72</v>
      </c>
      <c r="C22">
        <v>2014</v>
      </c>
      <c r="E22">
        <v>0.124</v>
      </c>
      <c r="F22" t="s">
        <v>177</v>
      </c>
      <c r="G22" t="s">
        <v>207</v>
      </c>
      <c r="H22">
        <v>1</v>
      </c>
    </row>
    <row r="23" spans="1:8" x14ac:dyDescent="0.25">
      <c r="A23" t="s">
        <v>73</v>
      </c>
      <c r="B23" t="s">
        <v>39</v>
      </c>
      <c r="C23">
        <f>2041-50</f>
        <v>1991</v>
      </c>
      <c r="E23">
        <v>0.97199999999999998</v>
      </c>
      <c r="F23" t="s">
        <v>177</v>
      </c>
      <c r="G23" t="s">
        <v>211</v>
      </c>
      <c r="H23">
        <v>1</v>
      </c>
    </row>
    <row r="24" spans="1:8" x14ac:dyDescent="0.25">
      <c r="A24" t="s">
        <v>73</v>
      </c>
      <c r="B24" t="s">
        <v>72</v>
      </c>
      <c r="C24">
        <v>1980</v>
      </c>
      <c r="E24">
        <v>0.49</v>
      </c>
      <c r="F24" t="s">
        <v>177</v>
      </c>
      <c r="G24" t="s">
        <v>323</v>
      </c>
      <c r="H24">
        <v>1</v>
      </c>
    </row>
    <row r="25" spans="1:8" x14ac:dyDescent="0.25">
      <c r="A25" t="s">
        <v>75</v>
      </c>
      <c r="B25" t="s">
        <v>38</v>
      </c>
      <c r="C25">
        <v>2000</v>
      </c>
      <c r="E25">
        <v>0.61399999999999999</v>
      </c>
      <c r="F25" t="s">
        <v>177</v>
      </c>
      <c r="G25" t="s">
        <v>212</v>
      </c>
      <c r="H25">
        <v>1</v>
      </c>
    </row>
    <row r="26" spans="1:8" x14ac:dyDescent="0.25">
      <c r="A26" t="s">
        <v>75</v>
      </c>
      <c r="B26" t="s">
        <v>72</v>
      </c>
      <c r="C26">
        <v>2000</v>
      </c>
      <c r="E26">
        <v>1.204</v>
      </c>
      <c r="F26" t="s">
        <v>177</v>
      </c>
      <c r="G26" t="s">
        <v>213</v>
      </c>
      <c r="H26">
        <v>1</v>
      </c>
    </row>
    <row r="27" spans="1:8" x14ac:dyDescent="0.25">
      <c r="A27" t="s">
        <v>77</v>
      </c>
      <c r="B27" t="s">
        <v>39</v>
      </c>
      <c r="C27">
        <v>1968</v>
      </c>
      <c r="E27">
        <v>0.91300000000000003</v>
      </c>
      <c r="F27" t="s">
        <v>177</v>
      </c>
      <c r="G27" t="s">
        <v>204</v>
      </c>
      <c r="H27">
        <v>1</v>
      </c>
    </row>
    <row r="28" spans="1:8" x14ac:dyDescent="0.25">
      <c r="A28" t="s">
        <v>77</v>
      </c>
      <c r="B28" t="s">
        <v>38</v>
      </c>
      <c r="C28">
        <v>1978</v>
      </c>
      <c r="E28">
        <v>0.21199999999999999</v>
      </c>
      <c r="F28" t="s">
        <v>177</v>
      </c>
      <c r="G28" t="s">
        <v>205</v>
      </c>
      <c r="H28">
        <v>1</v>
      </c>
    </row>
    <row r="29" spans="1:8" x14ac:dyDescent="0.25">
      <c r="A29" t="s">
        <v>77</v>
      </c>
      <c r="B29" t="s">
        <v>80</v>
      </c>
      <c r="C29">
        <v>2019</v>
      </c>
      <c r="E29">
        <v>0.82399999999999995</v>
      </c>
      <c r="F29" t="s">
        <v>177</v>
      </c>
      <c r="G29" t="s">
        <v>180</v>
      </c>
      <c r="H29">
        <v>1</v>
      </c>
    </row>
    <row r="30" spans="1:8" x14ac:dyDescent="0.25">
      <c r="A30" t="s">
        <v>79</v>
      </c>
      <c r="B30" t="s">
        <v>80</v>
      </c>
      <c r="C30">
        <v>1974</v>
      </c>
      <c r="E30">
        <v>0.52500000000000002</v>
      </c>
      <c r="F30" t="s">
        <v>177</v>
      </c>
      <c r="G30" t="s">
        <v>181</v>
      </c>
      <c r="H30">
        <v>1</v>
      </c>
    </row>
    <row r="31" spans="1:8" x14ac:dyDescent="0.25">
      <c r="A31" t="s">
        <v>82</v>
      </c>
      <c r="B31" t="s">
        <v>39</v>
      </c>
      <c r="C31">
        <v>1975</v>
      </c>
      <c r="E31">
        <v>9.5000000000000001E-2</v>
      </c>
      <c r="F31" t="s">
        <v>177</v>
      </c>
      <c r="G31" t="s">
        <v>214</v>
      </c>
      <c r="H31">
        <v>1</v>
      </c>
    </row>
    <row r="32" spans="1:8" x14ac:dyDescent="0.25">
      <c r="A32" t="s">
        <v>84</v>
      </c>
      <c r="B32" t="s">
        <v>39</v>
      </c>
      <c r="C32">
        <v>1977</v>
      </c>
      <c r="E32">
        <v>0.27700000000000002</v>
      </c>
      <c r="F32" t="s">
        <v>177</v>
      </c>
      <c r="G32" t="s">
        <v>215</v>
      </c>
      <c r="H32">
        <v>1</v>
      </c>
    </row>
    <row r="33" spans="1:8" x14ac:dyDescent="0.25">
      <c r="A33" t="s">
        <v>84</v>
      </c>
      <c r="B33" t="s">
        <v>38</v>
      </c>
      <c r="C33">
        <v>2010</v>
      </c>
      <c r="E33">
        <v>0.14399999999999999</v>
      </c>
      <c r="F33" t="s">
        <v>177</v>
      </c>
      <c r="G33" t="s">
        <v>216</v>
      </c>
      <c r="H33">
        <v>1</v>
      </c>
    </row>
    <row r="34" spans="1:8" x14ac:dyDescent="0.25">
      <c r="A34" t="s">
        <v>86</v>
      </c>
      <c r="B34" t="s">
        <v>38</v>
      </c>
      <c r="C34">
        <f>2026-50</f>
        <v>1976</v>
      </c>
      <c r="E34">
        <v>0.17100000000000001</v>
      </c>
      <c r="F34" t="s">
        <v>177</v>
      </c>
      <c r="G34" t="s">
        <v>217</v>
      </c>
      <c r="H34">
        <v>1</v>
      </c>
    </row>
    <row r="35" spans="1:8" x14ac:dyDescent="0.25">
      <c r="A35" t="s">
        <v>86</v>
      </c>
      <c r="B35" t="s">
        <v>38</v>
      </c>
      <c r="C35">
        <v>1978</v>
      </c>
      <c r="E35">
        <v>0.14699999999999999</v>
      </c>
      <c r="F35" t="s">
        <v>177</v>
      </c>
      <c r="G35" t="s">
        <v>264</v>
      </c>
      <c r="H35">
        <v>1</v>
      </c>
    </row>
    <row r="36" spans="1:8" x14ac:dyDescent="0.25">
      <c r="A36" t="s">
        <v>88</v>
      </c>
      <c r="B36" t="s">
        <v>39</v>
      </c>
      <c r="C36">
        <v>1980</v>
      </c>
      <c r="E36">
        <v>0.66</v>
      </c>
      <c r="F36" t="s">
        <v>177</v>
      </c>
      <c r="G36" t="s">
        <v>218</v>
      </c>
      <c r="H36">
        <v>1</v>
      </c>
    </row>
    <row r="37" spans="1:8" x14ac:dyDescent="0.25">
      <c r="A37" t="s">
        <v>91</v>
      </c>
      <c r="B37" t="s">
        <v>39</v>
      </c>
      <c r="C37">
        <v>2009</v>
      </c>
      <c r="E37">
        <v>9.9000000000000005E-2</v>
      </c>
      <c r="F37" t="s">
        <v>177</v>
      </c>
      <c r="G37" t="s">
        <v>197</v>
      </c>
      <c r="H37">
        <v>1</v>
      </c>
    </row>
    <row r="38" spans="1:8" x14ac:dyDescent="0.25">
      <c r="A38" t="s">
        <v>91</v>
      </c>
      <c r="B38" t="s">
        <v>39</v>
      </c>
      <c r="C38">
        <v>2011</v>
      </c>
      <c r="E38">
        <v>0.21199999999999999</v>
      </c>
      <c r="F38" t="s">
        <v>177</v>
      </c>
      <c r="G38" t="s">
        <v>198</v>
      </c>
      <c r="H38">
        <v>1</v>
      </c>
    </row>
    <row r="39" spans="1:8" x14ac:dyDescent="0.25">
      <c r="A39" t="s">
        <v>91</v>
      </c>
      <c r="B39" t="s">
        <v>39</v>
      </c>
      <c r="C39">
        <v>2019</v>
      </c>
      <c r="E39">
        <v>1.7999999999999999E-2</v>
      </c>
      <c r="F39" t="s">
        <v>177</v>
      </c>
      <c r="G39" t="s">
        <v>199</v>
      </c>
      <c r="H39">
        <v>1</v>
      </c>
    </row>
    <row r="40" spans="1:8" x14ac:dyDescent="0.25">
      <c r="A40" t="s">
        <v>91</v>
      </c>
      <c r="B40" t="s">
        <v>38</v>
      </c>
      <c r="C40">
        <v>2005</v>
      </c>
      <c r="E40">
        <v>3.3849999999999998E-2</v>
      </c>
      <c r="F40" t="s">
        <v>177</v>
      </c>
      <c r="G40" t="s">
        <v>220</v>
      </c>
      <c r="H40">
        <v>1</v>
      </c>
    </row>
    <row r="41" spans="1:8" x14ac:dyDescent="0.25">
      <c r="A41" t="s">
        <v>91</v>
      </c>
      <c r="B41" t="s">
        <v>38</v>
      </c>
      <c r="C41">
        <v>2010</v>
      </c>
      <c r="E41">
        <v>0.3861</v>
      </c>
      <c r="F41" t="s">
        <v>177</v>
      </c>
      <c r="G41" t="s">
        <v>222</v>
      </c>
      <c r="H41">
        <v>1</v>
      </c>
    </row>
    <row r="42" spans="1:8" x14ac:dyDescent="0.25">
      <c r="A42" t="s">
        <v>91</v>
      </c>
      <c r="B42" t="s">
        <v>38</v>
      </c>
      <c r="C42">
        <v>2012</v>
      </c>
      <c r="E42">
        <v>3.5999999999999997E-2</v>
      </c>
      <c r="F42" t="s">
        <v>177</v>
      </c>
      <c r="G42" t="s">
        <v>221</v>
      </c>
      <c r="H42">
        <v>1</v>
      </c>
    </row>
    <row r="43" spans="1:8" x14ac:dyDescent="0.25">
      <c r="A43" t="s">
        <v>91</v>
      </c>
      <c r="B43" t="s">
        <v>38</v>
      </c>
      <c r="C43">
        <v>2015</v>
      </c>
      <c r="E43">
        <v>0.14000000000000001</v>
      </c>
      <c r="F43" t="s">
        <v>177</v>
      </c>
      <c r="G43" t="s">
        <v>299</v>
      </c>
      <c r="H43">
        <v>1</v>
      </c>
    </row>
    <row r="44" spans="1:8" x14ac:dyDescent="0.25">
      <c r="A44" t="s">
        <v>91</v>
      </c>
      <c r="B44" t="s">
        <v>71</v>
      </c>
      <c r="C44">
        <v>2001</v>
      </c>
      <c r="E44">
        <v>1.3599999999999999E-2</v>
      </c>
      <c r="F44" t="s">
        <v>177</v>
      </c>
      <c r="G44" t="s">
        <v>230</v>
      </c>
      <c r="H44">
        <v>1</v>
      </c>
    </row>
    <row r="45" spans="1:8" x14ac:dyDescent="0.25">
      <c r="A45" t="s">
        <v>91</v>
      </c>
      <c r="B45" t="s">
        <v>71</v>
      </c>
      <c r="C45">
        <v>2006</v>
      </c>
      <c r="E45">
        <v>3.9E-2</v>
      </c>
      <c r="F45" t="s">
        <v>177</v>
      </c>
      <c r="G45" t="s">
        <v>231</v>
      </c>
      <c r="H45">
        <v>1</v>
      </c>
    </row>
    <row r="46" spans="1:8" x14ac:dyDescent="0.25">
      <c r="A46" t="s">
        <v>91</v>
      </c>
      <c r="B46" t="s">
        <v>71</v>
      </c>
      <c r="C46">
        <v>2011</v>
      </c>
      <c r="E46">
        <v>0.151</v>
      </c>
      <c r="F46" t="s">
        <v>177</v>
      </c>
      <c r="G46" t="s">
        <v>232</v>
      </c>
      <c r="H46">
        <v>1</v>
      </c>
    </row>
    <row r="47" spans="1:8" x14ac:dyDescent="0.25">
      <c r="A47" t="s">
        <v>91</v>
      </c>
      <c r="B47" t="s">
        <v>72</v>
      </c>
      <c r="C47">
        <v>2009</v>
      </c>
      <c r="E47">
        <v>5.3999999999999999E-2</v>
      </c>
      <c r="F47" t="s">
        <v>177</v>
      </c>
      <c r="G47" t="s">
        <v>219</v>
      </c>
      <c r="H47">
        <v>1</v>
      </c>
    </row>
    <row r="48" spans="1:8" x14ac:dyDescent="0.25">
      <c r="A48" t="s">
        <v>189</v>
      </c>
      <c r="B48" t="s">
        <v>190</v>
      </c>
      <c r="C48">
        <v>1900</v>
      </c>
      <c r="E48">
        <v>0.33</v>
      </c>
      <c r="F48" t="s">
        <v>177</v>
      </c>
      <c r="G48" t="s">
        <v>171</v>
      </c>
      <c r="H48">
        <v>1</v>
      </c>
    </row>
    <row r="49" spans="1:8" x14ac:dyDescent="0.25">
      <c r="A49" t="s">
        <v>189</v>
      </c>
      <c r="B49" t="s">
        <v>188</v>
      </c>
      <c r="C49">
        <v>1900</v>
      </c>
      <c r="E49">
        <v>0.33</v>
      </c>
      <c r="F49" t="s">
        <v>177</v>
      </c>
      <c r="H49">
        <v>1</v>
      </c>
    </row>
    <row r="50" spans="1:8" x14ac:dyDescent="0.25">
      <c r="A50" t="s">
        <v>189</v>
      </c>
      <c r="B50" t="s">
        <v>192</v>
      </c>
      <c r="C50">
        <v>1900</v>
      </c>
      <c r="E50">
        <v>0.3</v>
      </c>
      <c r="F50" t="s">
        <v>177</v>
      </c>
      <c r="H50">
        <v>1</v>
      </c>
    </row>
    <row r="51" spans="1:8" x14ac:dyDescent="0.25">
      <c r="A51" t="s">
        <v>189</v>
      </c>
      <c r="B51" t="s">
        <v>191</v>
      </c>
      <c r="C51">
        <v>1900</v>
      </c>
      <c r="E51">
        <v>0.3</v>
      </c>
      <c r="F51" t="s">
        <v>177</v>
      </c>
      <c r="H51">
        <v>1</v>
      </c>
    </row>
    <row r="52" spans="1:8" x14ac:dyDescent="0.25">
      <c r="A52" t="s">
        <v>189</v>
      </c>
      <c r="B52" t="s">
        <v>193</v>
      </c>
      <c r="C52">
        <v>1900</v>
      </c>
      <c r="E52">
        <v>0.47499999999999998</v>
      </c>
      <c r="F52" t="s">
        <v>177</v>
      </c>
      <c r="H52">
        <v>1</v>
      </c>
    </row>
    <row r="53" spans="1:8" x14ac:dyDescent="0.25">
      <c r="A53" t="s">
        <v>189</v>
      </c>
      <c r="B53" t="s">
        <v>194</v>
      </c>
      <c r="C53">
        <v>1900</v>
      </c>
      <c r="E53">
        <v>0.47499999999999998</v>
      </c>
      <c r="F53" t="s">
        <v>177</v>
      </c>
      <c r="H53">
        <v>1</v>
      </c>
    </row>
    <row r="54" spans="1:8" x14ac:dyDescent="0.25">
      <c r="A54" t="s">
        <v>189</v>
      </c>
      <c r="B54" t="s">
        <v>195</v>
      </c>
      <c r="C54">
        <v>1900</v>
      </c>
      <c r="E54">
        <v>0.9</v>
      </c>
      <c r="F54" t="s">
        <v>177</v>
      </c>
      <c r="H54">
        <v>1</v>
      </c>
    </row>
    <row r="55" spans="1:8" x14ac:dyDescent="0.25">
      <c r="A55" t="s">
        <v>189</v>
      </c>
      <c r="B55" t="s">
        <v>196</v>
      </c>
      <c r="C55">
        <v>1900</v>
      </c>
      <c r="E55">
        <v>0.9</v>
      </c>
      <c r="F55" t="s">
        <v>177</v>
      </c>
      <c r="H55">
        <v>1</v>
      </c>
    </row>
    <row r="56" spans="1:8" x14ac:dyDescent="0.25">
      <c r="A56" s="6" t="s">
        <v>183</v>
      </c>
      <c r="B56" s="6" t="s">
        <v>182</v>
      </c>
      <c r="C56">
        <v>1900</v>
      </c>
      <c r="E56">
        <v>1</v>
      </c>
      <c r="F56" t="s">
        <v>177</v>
      </c>
      <c r="H56">
        <v>1</v>
      </c>
    </row>
    <row r="57" spans="1:8" x14ac:dyDescent="0.25">
      <c r="A57" s="6" t="s">
        <v>183</v>
      </c>
      <c r="B57" s="6" t="s">
        <v>184</v>
      </c>
      <c r="C57">
        <v>1900</v>
      </c>
      <c r="E57">
        <v>1</v>
      </c>
      <c r="F57" t="s">
        <v>177</v>
      </c>
      <c r="H57">
        <v>1</v>
      </c>
    </row>
    <row r="58" spans="1:8" x14ac:dyDescent="0.25">
      <c r="A58" s="6" t="s">
        <v>183</v>
      </c>
      <c r="B58" s="6" t="s">
        <v>185</v>
      </c>
      <c r="C58">
        <v>1900</v>
      </c>
      <c r="E58">
        <v>0.26500000000000001</v>
      </c>
      <c r="F58" t="s">
        <v>177</v>
      </c>
      <c r="G58" t="s">
        <v>286</v>
      </c>
      <c r="H58">
        <v>1</v>
      </c>
    </row>
    <row r="59" spans="1:8" x14ac:dyDescent="0.25">
      <c r="A59" s="6" t="s">
        <v>183</v>
      </c>
      <c r="B59" s="6" t="s">
        <v>186</v>
      </c>
      <c r="C59">
        <v>1900</v>
      </c>
      <c r="E59">
        <v>0.26500000000000001</v>
      </c>
      <c r="F59" t="s">
        <v>177</v>
      </c>
      <c r="G59" t="s">
        <v>286</v>
      </c>
      <c r="H59">
        <v>1</v>
      </c>
    </row>
    <row r="60" spans="1:8" x14ac:dyDescent="0.25">
      <c r="A60" s="6" t="s">
        <v>187</v>
      </c>
      <c r="B60" s="6" t="s">
        <v>182</v>
      </c>
      <c r="C60">
        <v>1900</v>
      </c>
      <c r="E60">
        <v>0.67800000000000005</v>
      </c>
      <c r="F60" t="s">
        <v>177</v>
      </c>
      <c r="G60" t="s">
        <v>171</v>
      </c>
      <c r="H60">
        <v>1</v>
      </c>
    </row>
    <row r="61" spans="1:8" x14ac:dyDescent="0.25">
      <c r="A61" s="6" t="s">
        <v>187</v>
      </c>
      <c r="B61" s="6" t="s">
        <v>184</v>
      </c>
      <c r="C61">
        <v>1900</v>
      </c>
      <c r="E61">
        <v>0.67800000000000005</v>
      </c>
      <c r="F61" t="s">
        <v>177</v>
      </c>
      <c r="H61">
        <v>1</v>
      </c>
    </row>
  </sheetData>
  <autoFilter ref="A1:H61" xr:uid="{F1CF073B-5628-4B31-B8A1-B9A3D4AA7E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60532-47BC-481E-A4E2-96573194B8E7}">
  <dimension ref="A1:Y35"/>
  <sheetViews>
    <sheetView tabSelected="1" zoomScaleNormal="100" workbookViewId="0">
      <selection activeCell="D44" sqref="D44"/>
    </sheetView>
  </sheetViews>
  <sheetFormatPr defaultRowHeight="15" x14ac:dyDescent="0.25"/>
  <cols>
    <col min="1" max="1" width="39.85546875" bestFit="1" customWidth="1"/>
    <col min="2" max="2" width="14.140625" bestFit="1" customWidth="1"/>
    <col min="3" max="3" width="14.85546875" bestFit="1" customWidth="1"/>
    <col min="4" max="16" width="11.7109375" customWidth="1"/>
  </cols>
  <sheetData>
    <row r="1" spans="1:5" ht="15.75" x14ac:dyDescent="0.25">
      <c r="A1" s="87" t="s">
        <v>240</v>
      </c>
      <c r="B1" s="88"/>
      <c r="C1" s="88"/>
      <c r="D1" s="88"/>
      <c r="E1" s="89"/>
    </row>
    <row r="2" spans="1:5" ht="15.75" x14ac:dyDescent="0.25">
      <c r="A2" s="5" t="s">
        <v>248</v>
      </c>
      <c r="B2" s="5" t="s">
        <v>17</v>
      </c>
      <c r="C2" s="5" t="s">
        <v>18</v>
      </c>
      <c r="D2" s="5" t="s">
        <v>244</v>
      </c>
      <c r="E2" s="5" t="s">
        <v>22</v>
      </c>
    </row>
    <row r="3" spans="1:5" x14ac:dyDescent="0.25">
      <c r="A3" s="4" t="s">
        <v>46</v>
      </c>
      <c r="B3" s="4" t="s">
        <v>47</v>
      </c>
      <c r="C3" s="42" t="s">
        <v>31</v>
      </c>
      <c r="D3" s="42">
        <v>0.25</v>
      </c>
      <c r="E3" s="4"/>
    </row>
    <row r="4" spans="1:5" x14ac:dyDescent="0.25">
      <c r="A4" s="4" t="s">
        <v>62</v>
      </c>
      <c r="B4" s="4" t="s">
        <v>38</v>
      </c>
      <c r="C4" s="42" t="s">
        <v>31</v>
      </c>
      <c r="D4" s="42">
        <v>0.25</v>
      </c>
      <c r="E4" s="4"/>
    </row>
    <row r="5" spans="1:5" x14ac:dyDescent="0.25">
      <c r="A5" s="4" t="s">
        <v>45</v>
      </c>
      <c r="B5" s="4" t="s">
        <v>47</v>
      </c>
      <c r="C5" s="42" t="s">
        <v>31</v>
      </c>
      <c r="D5" s="8">
        <v>0.1</v>
      </c>
      <c r="E5" s="4"/>
    </row>
    <row r="6" spans="1:5" x14ac:dyDescent="0.25">
      <c r="A6" s="4" t="s">
        <v>65</v>
      </c>
      <c r="B6" s="4" t="s">
        <v>38</v>
      </c>
      <c r="C6" s="42" t="s">
        <v>31</v>
      </c>
      <c r="D6" s="8">
        <v>0.1</v>
      </c>
      <c r="E6" s="4"/>
    </row>
    <row r="7" spans="1:5" x14ac:dyDescent="0.25">
      <c r="A7" s="4" t="s">
        <v>66</v>
      </c>
      <c r="B7" s="4" t="s">
        <v>38</v>
      </c>
      <c r="C7" s="42" t="s">
        <v>31</v>
      </c>
      <c r="D7" s="8">
        <v>0.1</v>
      </c>
      <c r="E7" s="4"/>
    </row>
    <row r="8" spans="1:5" x14ac:dyDescent="0.25">
      <c r="A8" s="4" t="s">
        <v>67</v>
      </c>
      <c r="B8" s="4" t="s">
        <v>38</v>
      </c>
      <c r="C8" s="42" t="s">
        <v>31</v>
      </c>
      <c r="D8" s="8">
        <v>0.1</v>
      </c>
      <c r="E8" s="4"/>
    </row>
    <row r="9" spans="1:5" x14ac:dyDescent="0.25">
      <c r="A9" s="4" t="s">
        <v>70</v>
      </c>
      <c r="B9" s="4" t="s">
        <v>236</v>
      </c>
      <c r="C9" s="42" t="s">
        <v>31</v>
      </c>
      <c r="D9" s="8">
        <v>0.25</v>
      </c>
      <c r="E9" s="4"/>
    </row>
    <row r="10" spans="1:5" x14ac:dyDescent="0.25">
      <c r="A10" s="4" t="s">
        <v>73</v>
      </c>
      <c r="B10" s="4" t="s">
        <v>237</v>
      </c>
      <c r="C10" s="4" t="s">
        <v>171</v>
      </c>
      <c r="D10" s="8">
        <v>0.25</v>
      </c>
      <c r="E10" s="4" t="s">
        <v>241</v>
      </c>
    </row>
    <row r="11" spans="1:5" x14ac:dyDescent="0.25">
      <c r="A11" s="4" t="s">
        <v>75</v>
      </c>
      <c r="B11" s="4" t="s">
        <v>233</v>
      </c>
      <c r="C11" s="42" t="s">
        <v>31</v>
      </c>
      <c r="D11" s="46">
        <v>1</v>
      </c>
      <c r="E11" s="4" t="s">
        <v>171</v>
      </c>
    </row>
    <row r="12" spans="1:5" x14ac:dyDescent="0.25">
      <c r="A12" s="4" t="s">
        <v>77</v>
      </c>
      <c r="B12" s="4" t="s">
        <v>78</v>
      </c>
      <c r="C12" s="42" t="s">
        <v>31</v>
      </c>
      <c r="D12" s="46">
        <v>1</v>
      </c>
      <c r="E12" s="4"/>
    </row>
    <row r="13" spans="1:5" x14ac:dyDescent="0.25">
      <c r="A13" s="4" t="s">
        <v>79</v>
      </c>
      <c r="B13" s="4" t="s">
        <v>80</v>
      </c>
      <c r="C13" s="42" t="s">
        <v>171</v>
      </c>
      <c r="D13" s="8" t="s">
        <v>242</v>
      </c>
      <c r="E13" s="4"/>
    </row>
    <row r="14" spans="1:5" x14ac:dyDescent="0.25">
      <c r="A14" s="4" t="s">
        <v>82</v>
      </c>
      <c r="B14" s="4" t="s">
        <v>39</v>
      </c>
      <c r="C14" s="42" t="s">
        <v>171</v>
      </c>
      <c r="D14" s="8" t="s">
        <v>243</v>
      </c>
      <c r="E14" s="4" t="s">
        <v>171</v>
      </c>
    </row>
    <row r="15" spans="1:5" x14ac:dyDescent="0.25">
      <c r="A15" s="4" t="s">
        <v>84</v>
      </c>
      <c r="B15" s="4" t="s">
        <v>47</v>
      </c>
      <c r="C15" s="42" t="s">
        <v>31</v>
      </c>
      <c r="D15" s="8">
        <v>0.25</v>
      </c>
      <c r="E15" s="4"/>
    </row>
    <row r="16" spans="1:5" x14ac:dyDescent="0.25">
      <c r="A16" s="4" t="s">
        <v>86</v>
      </c>
      <c r="B16" s="4" t="s">
        <v>38</v>
      </c>
      <c r="C16" s="42" t="s">
        <v>31</v>
      </c>
      <c r="D16" s="8">
        <v>1</v>
      </c>
      <c r="E16" s="4"/>
    </row>
    <row r="17" spans="1:25" x14ac:dyDescent="0.25">
      <c r="A17" s="4" t="s">
        <v>88</v>
      </c>
      <c r="B17" s="4" t="s">
        <v>39</v>
      </c>
      <c r="C17" s="42" t="s">
        <v>31</v>
      </c>
      <c r="D17" s="8">
        <v>0.01</v>
      </c>
      <c r="E17" s="4"/>
    </row>
    <row r="18" spans="1:25" x14ac:dyDescent="0.25">
      <c r="A18" s="4" t="s">
        <v>91</v>
      </c>
      <c r="B18" s="4" t="s">
        <v>236</v>
      </c>
      <c r="C18" s="42" t="s">
        <v>171</v>
      </c>
      <c r="D18" s="8" t="s">
        <v>242</v>
      </c>
      <c r="E18" s="4"/>
    </row>
    <row r="21" spans="1:25" ht="15.75" x14ac:dyDescent="0.25">
      <c r="A21" s="87" t="s">
        <v>267</v>
      </c>
      <c r="B21" s="88"/>
      <c r="C21" s="88"/>
      <c r="D21" s="88"/>
      <c r="E21" s="89"/>
    </row>
    <row r="22" spans="1:25" ht="15.75" x14ac:dyDescent="0.25">
      <c r="A22" s="5" t="s">
        <v>248</v>
      </c>
      <c r="B22" s="5" t="s">
        <v>17</v>
      </c>
      <c r="C22" s="5" t="s">
        <v>18</v>
      </c>
      <c r="D22" s="5" t="s">
        <v>244</v>
      </c>
      <c r="E22" s="5" t="s">
        <v>22</v>
      </c>
    </row>
    <row r="23" spans="1:25" x14ac:dyDescent="0.25">
      <c r="A23" s="4" t="s">
        <v>46</v>
      </c>
      <c r="B23" s="4" t="s">
        <v>39</v>
      </c>
      <c r="C23" s="42" t="s">
        <v>51</v>
      </c>
      <c r="D23" s="42">
        <v>1.829</v>
      </c>
      <c r="E23" s="4" t="s">
        <v>245</v>
      </c>
    </row>
    <row r="24" spans="1:25" x14ac:dyDescent="0.25">
      <c r="A24" s="4" t="s">
        <v>46</v>
      </c>
      <c r="B24" s="4" t="s">
        <v>38</v>
      </c>
      <c r="C24" s="42" t="s">
        <v>261</v>
      </c>
      <c r="D24" s="42">
        <v>1.044</v>
      </c>
      <c r="E24" s="4" t="s">
        <v>247</v>
      </c>
    </row>
    <row r="25" spans="1:25" x14ac:dyDescent="0.25">
      <c r="A25" s="4" t="s">
        <v>75</v>
      </c>
      <c r="B25" s="4" t="s">
        <v>38</v>
      </c>
      <c r="C25" s="42" t="s">
        <v>266</v>
      </c>
      <c r="D25" s="42">
        <v>1.9</v>
      </c>
      <c r="E25" s="4" t="s">
        <v>331</v>
      </c>
    </row>
    <row r="26" spans="1:25" x14ac:dyDescent="0.25">
      <c r="A26" s="4" t="s">
        <v>75</v>
      </c>
      <c r="B26" s="4" t="s">
        <v>72</v>
      </c>
      <c r="C26" s="42" t="s">
        <v>133</v>
      </c>
      <c r="D26" s="8">
        <v>21.76</v>
      </c>
      <c r="E26" s="4" t="s">
        <v>246</v>
      </c>
    </row>
    <row r="30" spans="1:25" ht="15.75" x14ac:dyDescent="0.25">
      <c r="A30" s="90" t="s">
        <v>268</v>
      </c>
      <c r="B30" s="90"/>
      <c r="C30" s="90"/>
      <c r="D30" s="90"/>
      <c r="E30" s="90"/>
      <c r="F30" s="90"/>
      <c r="G30" s="90"/>
      <c r="H30" s="90"/>
      <c r="I30" s="90"/>
      <c r="J30" s="90"/>
      <c r="K30" s="90"/>
      <c r="L30" s="90"/>
      <c r="M30" s="90"/>
      <c r="N30" s="90"/>
      <c r="O30" s="90"/>
      <c r="P30" s="90"/>
      <c r="Q30" s="90"/>
    </row>
    <row r="31" spans="1:25" ht="15.75" x14ac:dyDescent="0.25">
      <c r="A31" s="5" t="s">
        <v>248</v>
      </c>
      <c r="B31" s="5" t="s">
        <v>17</v>
      </c>
      <c r="C31" s="5" t="s">
        <v>18</v>
      </c>
      <c r="D31" s="5" t="s">
        <v>249</v>
      </c>
      <c r="E31" s="5" t="s">
        <v>250</v>
      </c>
      <c r="F31" s="5" t="s">
        <v>251</v>
      </c>
      <c r="G31" s="5" t="s">
        <v>252</v>
      </c>
      <c r="H31" s="5" t="s">
        <v>253</v>
      </c>
      <c r="I31" s="5" t="s">
        <v>254</v>
      </c>
      <c r="J31" s="5" t="s">
        <v>255</v>
      </c>
      <c r="K31" s="5" t="s">
        <v>256</v>
      </c>
      <c r="L31" s="5" t="s">
        <v>257</v>
      </c>
      <c r="M31" s="5" t="s">
        <v>258</v>
      </c>
      <c r="N31" s="5" t="s">
        <v>259</v>
      </c>
      <c r="O31" s="5" t="s">
        <v>260</v>
      </c>
      <c r="P31" s="5" t="s">
        <v>23</v>
      </c>
      <c r="Q31" s="5" t="s">
        <v>22</v>
      </c>
    </row>
    <row r="32" spans="1:25" x14ac:dyDescent="0.25">
      <c r="A32" s="56" t="s">
        <v>77</v>
      </c>
      <c r="B32" s="56" t="s">
        <v>39</v>
      </c>
      <c r="C32" s="58" t="s">
        <v>270</v>
      </c>
      <c r="D32" s="57">
        <v>2.5394249032258065E-2</v>
      </c>
      <c r="E32" s="57">
        <v>2.1562765714285712E-2</v>
      </c>
      <c r="F32" s="57">
        <v>2.5886403870967745E-2</v>
      </c>
      <c r="G32" s="57">
        <v>5.3258268000000004E-2</v>
      </c>
      <c r="H32" s="57">
        <v>5.2759289032258065E-2</v>
      </c>
      <c r="I32" s="57">
        <v>3.3070151999999992E-2</v>
      </c>
      <c r="J32" s="57">
        <v>2.2534954838709677E-2</v>
      </c>
      <c r="K32" s="57">
        <v>1.8765615483870964E-2</v>
      </c>
      <c r="L32" s="57">
        <v>1.7299751999999998E-2</v>
      </c>
      <c r="M32" s="57">
        <v>2.3337708387096773E-2</v>
      </c>
      <c r="N32" s="57">
        <v>3.3879035999999994E-2</v>
      </c>
      <c r="O32" s="57">
        <v>3.0924104516129036E-2</v>
      </c>
      <c r="P32" s="99">
        <v>1</v>
      </c>
      <c r="Q32" s="56" t="s">
        <v>271</v>
      </c>
      <c r="Y32" s="98"/>
    </row>
    <row r="33" spans="1:25" x14ac:dyDescent="0.25">
      <c r="A33" s="56" t="s">
        <v>77</v>
      </c>
      <c r="B33" s="56" t="s">
        <v>38</v>
      </c>
      <c r="C33" s="59" t="s">
        <v>266</v>
      </c>
      <c r="D33" s="56">
        <v>3.96E-3</v>
      </c>
      <c r="E33" s="56">
        <v>3.96E-3</v>
      </c>
      <c r="F33" s="56">
        <v>3.96E-3</v>
      </c>
      <c r="G33" s="56">
        <v>2.8800000000000002E-3</v>
      </c>
      <c r="H33" s="56">
        <v>2.8800000000000002E-3</v>
      </c>
      <c r="I33" s="56">
        <v>1.8E-3</v>
      </c>
      <c r="J33" s="56">
        <v>2.8800000000000002E-3</v>
      </c>
      <c r="K33" s="56">
        <v>2.8800000000000002E-3</v>
      </c>
      <c r="L33" s="56">
        <v>2.8800000000000002E-3</v>
      </c>
      <c r="M33" s="56">
        <v>2.8800000000000002E-3</v>
      </c>
      <c r="N33" s="56">
        <v>2.8800000000000002E-3</v>
      </c>
      <c r="O33" s="56">
        <v>3.96E-3</v>
      </c>
      <c r="P33" s="99"/>
      <c r="Q33" s="56" t="s">
        <v>330</v>
      </c>
      <c r="Y33" s="98"/>
    </row>
    <row r="34" spans="1:25" x14ac:dyDescent="0.25">
      <c r="A34" s="56" t="s">
        <v>77</v>
      </c>
      <c r="B34" s="56" t="s">
        <v>38</v>
      </c>
      <c r="C34" s="59" t="s">
        <v>266</v>
      </c>
      <c r="D34" s="57">
        <f>D33*(1.95/1.15)+D33</f>
        <v>1.0674782608695654E-2</v>
      </c>
      <c r="E34" s="57">
        <f t="shared" ref="E34:O34" si="0">E33*(1.95/1.15)+E33</f>
        <v>1.0674782608695654E-2</v>
      </c>
      <c r="F34" s="57">
        <f t="shared" si="0"/>
        <v>1.0674782608695654E-2</v>
      </c>
      <c r="G34" s="57">
        <f t="shared" si="0"/>
        <v>7.7634782608695663E-3</v>
      </c>
      <c r="H34" s="57">
        <f t="shared" si="0"/>
        <v>7.7634782608695663E-3</v>
      </c>
      <c r="I34" s="57">
        <f t="shared" si="0"/>
        <v>4.8521739130434789E-3</v>
      </c>
      <c r="J34" s="57">
        <f t="shared" si="0"/>
        <v>7.7634782608695663E-3</v>
      </c>
      <c r="K34" s="57">
        <f t="shared" si="0"/>
        <v>7.7634782608695663E-3</v>
      </c>
      <c r="L34" s="57">
        <f t="shared" si="0"/>
        <v>7.7634782608695663E-3</v>
      </c>
      <c r="M34" s="57">
        <f t="shared" si="0"/>
        <v>7.7634782608695663E-3</v>
      </c>
      <c r="N34" s="57">
        <f t="shared" si="0"/>
        <v>7.7634782608695663E-3</v>
      </c>
      <c r="O34" s="57">
        <f t="shared" si="0"/>
        <v>1.0674782608695654E-2</v>
      </c>
      <c r="P34" s="99">
        <v>1</v>
      </c>
      <c r="Q34" s="56" t="s">
        <v>329</v>
      </c>
      <c r="Y34" s="98"/>
    </row>
    <row r="35" spans="1:25" x14ac:dyDescent="0.25">
      <c r="A35" s="56" t="s">
        <v>77</v>
      </c>
      <c r="B35" s="56" t="s">
        <v>80</v>
      </c>
      <c r="C35" s="42" t="s">
        <v>133</v>
      </c>
      <c r="D35" s="57">
        <v>5.298680945540029E-2</v>
      </c>
      <c r="E35" s="57">
        <v>4.9736842105263149E-2</v>
      </c>
      <c r="F35" s="57">
        <v>4.4923599320882843E-2</v>
      </c>
      <c r="G35" s="57">
        <v>3.5708502024291502E-2</v>
      </c>
      <c r="H35" s="57">
        <v>5.6442470941622046E-2</v>
      </c>
      <c r="I35" s="57">
        <v>5.5943319838056671E-2</v>
      </c>
      <c r="J35" s="57">
        <v>4.2619824996735008E-2</v>
      </c>
      <c r="K35" s="57">
        <v>4.2619824996735008E-2</v>
      </c>
      <c r="L35" s="57">
        <v>4.4040485829959515E-2</v>
      </c>
      <c r="M35" s="57">
        <v>4.9531147969178527E-2</v>
      </c>
      <c r="N35" s="57">
        <v>5.3562753036437247E-2</v>
      </c>
      <c r="O35" s="57">
        <v>5.1834922293326362E-2</v>
      </c>
      <c r="P35" s="99">
        <v>1</v>
      </c>
      <c r="Q35" s="56" t="s">
        <v>171</v>
      </c>
      <c r="Y35" s="98"/>
    </row>
  </sheetData>
  <mergeCells count="3">
    <mergeCell ref="A1:E1"/>
    <mergeCell ref="A21:E21"/>
    <mergeCell ref="A30:Q3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6DD98-C34C-48E7-8F49-CF2421A55514}">
  <dimension ref="A1:IW32"/>
  <sheetViews>
    <sheetView workbookViewId="0">
      <selection activeCell="F36" sqref="F36"/>
    </sheetView>
  </sheetViews>
  <sheetFormatPr defaultColWidth="8.7109375" defaultRowHeight="15" x14ac:dyDescent="0.25"/>
  <cols>
    <col min="1" max="1" width="8.7109375" style="6"/>
    <col min="2" max="2" width="18.5703125" style="6" customWidth="1"/>
    <col min="3" max="257" width="8.7109375" style="6"/>
    <col min="1025" max="1048" width="11.5703125" customWidth="1"/>
  </cols>
  <sheetData>
    <row r="1" spans="3:35" x14ac:dyDescent="0.25">
      <c r="D1" s="92" t="s">
        <v>49</v>
      </c>
      <c r="E1" s="92"/>
      <c r="F1" s="92"/>
      <c r="G1" s="92"/>
      <c r="H1" s="92"/>
      <c r="I1" s="92"/>
      <c r="J1" s="22"/>
      <c r="K1" s="22"/>
      <c r="L1" s="22"/>
      <c r="M1" s="22"/>
      <c r="N1" s="22"/>
      <c r="O1" s="22"/>
      <c r="P1" s="22"/>
      <c r="Q1" s="22"/>
      <c r="R1" s="22"/>
      <c r="S1" s="22"/>
      <c r="T1" s="22"/>
      <c r="U1" s="22"/>
      <c r="V1" s="22"/>
      <c r="W1" s="22"/>
      <c r="X1" s="22"/>
      <c r="Y1" s="22"/>
      <c r="Z1" s="22"/>
      <c r="AA1" s="22"/>
      <c r="AB1" s="22"/>
      <c r="AC1" s="22"/>
      <c r="AD1" s="22"/>
      <c r="AE1" s="22"/>
      <c r="AF1" s="22"/>
      <c r="AG1" s="22"/>
      <c r="AH1" s="22"/>
      <c r="AI1" s="22"/>
    </row>
    <row r="2" spans="3:35" x14ac:dyDescent="0.25">
      <c r="D2" s="16">
        <v>2021</v>
      </c>
      <c r="E2" s="16" t="s">
        <v>50</v>
      </c>
      <c r="F2" s="91" t="s">
        <v>238</v>
      </c>
      <c r="G2" s="91"/>
      <c r="H2" s="91"/>
      <c r="I2" s="91"/>
      <c r="J2" s="22"/>
      <c r="K2" s="22"/>
      <c r="L2" s="22"/>
      <c r="M2" s="22"/>
      <c r="N2" s="22"/>
      <c r="O2" s="22"/>
      <c r="P2" s="22"/>
      <c r="Q2" s="22"/>
      <c r="R2" s="22"/>
      <c r="S2" s="22"/>
      <c r="T2" s="22"/>
      <c r="U2" s="22"/>
      <c r="V2" s="22"/>
      <c r="W2" s="22"/>
      <c r="X2" s="22"/>
      <c r="Y2" s="22"/>
      <c r="Z2" s="22"/>
      <c r="AA2" s="22"/>
      <c r="AB2" s="22"/>
      <c r="AC2" s="22"/>
      <c r="AD2" s="22"/>
      <c r="AE2" s="22"/>
      <c r="AF2" s="22"/>
      <c r="AG2" s="22"/>
      <c r="AH2" s="22"/>
      <c r="AI2" s="22"/>
    </row>
    <row r="3" spans="3:35" ht="15" customHeight="1" x14ac:dyDescent="0.25">
      <c r="D3" s="4">
        <v>1.35</v>
      </c>
      <c r="E3" s="4" t="s">
        <v>51</v>
      </c>
      <c r="F3" s="67" t="s">
        <v>239</v>
      </c>
      <c r="G3" s="67"/>
      <c r="H3" s="67"/>
      <c r="I3" s="67"/>
      <c r="J3" s="22"/>
      <c r="K3" s="22"/>
      <c r="L3" s="22"/>
      <c r="M3" s="22"/>
      <c r="N3" s="22"/>
      <c r="O3" s="22"/>
      <c r="P3" s="22"/>
      <c r="Q3" s="22"/>
      <c r="R3" s="22"/>
      <c r="S3" s="22"/>
      <c r="T3" s="22"/>
      <c r="U3" s="22"/>
      <c r="V3" s="22"/>
      <c r="W3" s="22"/>
      <c r="X3" s="22"/>
      <c r="Y3" s="22"/>
      <c r="Z3" s="22"/>
      <c r="AA3" s="22"/>
      <c r="AB3" s="22"/>
      <c r="AC3" s="22"/>
      <c r="AD3" s="22"/>
      <c r="AE3" s="22"/>
      <c r="AF3" s="22"/>
      <c r="AG3" s="22"/>
      <c r="AH3" s="22"/>
      <c r="AI3" s="22"/>
    </row>
    <row r="4" spans="3:35" x14ac:dyDescent="0.25">
      <c r="C4" s="17"/>
      <c r="D4" s="4">
        <v>1.35</v>
      </c>
      <c r="E4" s="4" t="s">
        <v>32</v>
      </c>
      <c r="F4" s="67"/>
      <c r="G4" s="67"/>
      <c r="H4" s="67"/>
      <c r="I4" s="67"/>
      <c r="J4" s="22"/>
      <c r="K4" s="22"/>
      <c r="L4" s="22"/>
      <c r="M4" s="22"/>
      <c r="N4" s="22"/>
      <c r="O4" s="22"/>
      <c r="P4" s="22"/>
      <c r="Q4" s="22"/>
      <c r="R4" s="22"/>
      <c r="S4" s="22"/>
      <c r="T4" s="22"/>
      <c r="U4" s="22"/>
      <c r="V4" s="22"/>
      <c r="W4" s="22"/>
      <c r="X4" s="22"/>
      <c r="Y4" s="22"/>
      <c r="Z4" s="22"/>
      <c r="AA4" s="22"/>
      <c r="AB4" s="22"/>
      <c r="AC4" s="22"/>
      <c r="AD4" s="22"/>
      <c r="AE4" s="22"/>
      <c r="AF4" s="22"/>
      <c r="AG4" s="22"/>
      <c r="AH4" s="22"/>
      <c r="AI4" s="22"/>
    </row>
    <row r="6" spans="3:35" x14ac:dyDescent="0.25">
      <c r="E6" s="94" t="s">
        <v>52</v>
      </c>
      <c r="F6" s="94"/>
      <c r="G6" s="17"/>
      <c r="H6" s="17"/>
      <c r="I6" s="17"/>
      <c r="J6" s="17"/>
      <c r="K6" s="17"/>
      <c r="L6" s="17"/>
      <c r="M6" s="17"/>
      <c r="N6" s="17"/>
      <c r="O6" s="17"/>
      <c r="P6" s="17"/>
      <c r="Q6" s="17"/>
      <c r="R6" s="17"/>
      <c r="S6" s="17"/>
      <c r="T6" s="17"/>
      <c r="U6" s="17"/>
      <c r="V6" s="17"/>
      <c r="W6" s="17"/>
      <c r="X6" s="17"/>
      <c r="Y6" s="17"/>
      <c r="Z6" s="17"/>
      <c r="AA6" s="17"/>
      <c r="AB6" s="18"/>
    </row>
    <row r="7" spans="3:35" x14ac:dyDescent="0.25">
      <c r="E7" s="19" t="s">
        <v>53</v>
      </c>
      <c r="F7" s="19" t="s">
        <v>54</v>
      </c>
      <c r="G7" s="20"/>
      <c r="H7" s="20"/>
      <c r="I7" s="20"/>
      <c r="J7" s="20"/>
      <c r="K7" s="20"/>
      <c r="L7" s="20"/>
      <c r="M7" s="20"/>
      <c r="N7" s="20"/>
      <c r="O7" s="20"/>
      <c r="P7" s="20"/>
      <c r="Q7" s="20"/>
      <c r="R7" s="20"/>
      <c r="S7" s="20"/>
      <c r="T7" s="20"/>
      <c r="U7" s="20"/>
      <c r="V7" s="20"/>
      <c r="W7" s="20"/>
      <c r="X7" s="20"/>
      <c r="Y7" s="20"/>
      <c r="Z7" s="20"/>
      <c r="AA7" s="20"/>
    </row>
    <row r="8" spans="3:35" x14ac:dyDescent="0.25">
      <c r="C8" s="95" t="s">
        <v>55</v>
      </c>
      <c r="D8" s="19" t="s">
        <v>53</v>
      </c>
      <c r="E8" s="4">
        <v>1</v>
      </c>
      <c r="F8" s="21">
        <f>1/E9</f>
        <v>277777.77777777781</v>
      </c>
      <c r="G8" s="22"/>
      <c r="H8" s="22"/>
      <c r="I8" s="22"/>
      <c r="J8" s="22"/>
      <c r="K8" s="22"/>
      <c r="L8" s="22"/>
      <c r="M8" s="22"/>
      <c r="N8" s="22"/>
      <c r="O8" s="22"/>
      <c r="P8" s="22"/>
      <c r="Q8" s="22"/>
      <c r="R8" s="22"/>
      <c r="S8" s="22"/>
      <c r="T8" s="22"/>
      <c r="U8" s="22"/>
      <c r="V8" s="22"/>
      <c r="W8" s="22"/>
      <c r="X8" s="22"/>
      <c r="Y8" s="22"/>
      <c r="Z8" s="22"/>
      <c r="AA8" s="22"/>
      <c r="AB8" s="22"/>
    </row>
    <row r="9" spans="3:35" x14ac:dyDescent="0.25">
      <c r="C9" s="95"/>
      <c r="D9" s="19" t="s">
        <v>54</v>
      </c>
      <c r="E9" s="21">
        <v>3.5999999999999998E-6</v>
      </c>
      <c r="F9" s="4">
        <v>1</v>
      </c>
    </row>
    <row r="12" spans="3:35" x14ac:dyDescent="0.25">
      <c r="E12" s="94" t="s">
        <v>52</v>
      </c>
      <c r="F12" s="94"/>
      <c r="G12" s="17"/>
      <c r="H12" s="17"/>
      <c r="I12" s="17"/>
      <c r="J12" s="17"/>
      <c r="K12" s="17"/>
      <c r="L12" s="17"/>
      <c r="M12" s="17"/>
      <c r="N12" s="17"/>
      <c r="O12" s="17"/>
      <c r="P12" s="17"/>
      <c r="Q12" s="17"/>
      <c r="R12" s="17"/>
      <c r="S12" s="17"/>
      <c r="T12" s="17"/>
      <c r="U12" s="17"/>
      <c r="V12" s="17"/>
      <c r="W12" s="17"/>
      <c r="X12" s="17"/>
      <c r="Y12" s="17"/>
      <c r="Z12" s="17"/>
      <c r="AA12" s="17"/>
      <c r="AB12" s="18"/>
    </row>
    <row r="13" spans="3:35" x14ac:dyDescent="0.25">
      <c r="E13" s="19" t="s">
        <v>56</v>
      </c>
      <c r="F13" s="19" t="s">
        <v>57</v>
      </c>
      <c r="G13" s="20"/>
      <c r="H13" s="20"/>
      <c r="I13" s="20"/>
      <c r="J13" s="20"/>
      <c r="K13" s="20"/>
      <c r="L13" s="20"/>
      <c r="M13" s="20"/>
      <c r="N13" s="20"/>
      <c r="O13" s="20"/>
      <c r="P13" s="20"/>
      <c r="Q13" s="20"/>
      <c r="R13" s="20"/>
      <c r="S13" s="20"/>
      <c r="T13" s="20"/>
      <c r="U13" s="20"/>
      <c r="V13" s="20"/>
      <c r="W13" s="20"/>
      <c r="X13" s="20"/>
      <c r="Y13" s="20"/>
      <c r="Z13" s="20"/>
      <c r="AA13" s="20"/>
    </row>
    <row r="14" spans="3:35" x14ac:dyDescent="0.25">
      <c r="C14" s="95" t="s">
        <v>55</v>
      </c>
      <c r="D14" s="19" t="s">
        <v>56</v>
      </c>
      <c r="E14" s="4">
        <v>1</v>
      </c>
      <c r="F14" s="4">
        <f>1/E15</f>
        <v>2.9308323563892143E-4</v>
      </c>
    </row>
    <row r="15" spans="3:35" x14ac:dyDescent="0.25">
      <c r="C15" s="95"/>
      <c r="D15" s="19" t="s">
        <v>57</v>
      </c>
      <c r="E15" s="4">
        <v>3412</v>
      </c>
      <c r="F15" s="4">
        <v>1</v>
      </c>
    </row>
    <row r="18" spans="2:28" x14ac:dyDescent="0.25">
      <c r="E18" s="94" t="s">
        <v>52</v>
      </c>
      <c r="F18" s="94"/>
      <c r="G18" s="17"/>
      <c r="H18" s="17"/>
      <c r="I18" s="17"/>
      <c r="J18" s="17"/>
      <c r="K18" s="17"/>
      <c r="L18" s="17"/>
      <c r="M18" s="17"/>
      <c r="N18" s="17"/>
      <c r="O18" s="17"/>
      <c r="P18" s="17"/>
      <c r="Q18" s="17"/>
      <c r="R18" s="17"/>
      <c r="S18" s="17"/>
      <c r="T18" s="17"/>
      <c r="U18" s="17"/>
      <c r="V18" s="17"/>
      <c r="W18" s="17"/>
      <c r="X18" s="17"/>
      <c r="Y18" s="17"/>
      <c r="Z18" s="17"/>
      <c r="AA18" s="17"/>
      <c r="AB18" s="18"/>
    </row>
    <row r="19" spans="2:28" x14ac:dyDescent="0.25">
      <c r="E19" s="19" t="s">
        <v>58</v>
      </c>
      <c r="F19" s="19" t="s">
        <v>59</v>
      </c>
      <c r="G19" s="20"/>
      <c r="H19" s="20"/>
      <c r="I19" s="20"/>
      <c r="J19" s="20"/>
      <c r="K19" s="20"/>
      <c r="L19" s="20"/>
      <c r="M19" s="20"/>
      <c r="N19" s="20"/>
      <c r="O19" s="20"/>
      <c r="P19" s="20"/>
      <c r="Q19" s="20"/>
      <c r="R19" s="20"/>
      <c r="S19" s="20"/>
      <c r="T19" s="20"/>
      <c r="U19" s="20"/>
      <c r="V19" s="20"/>
      <c r="W19" s="20"/>
      <c r="X19" s="20"/>
      <c r="Y19" s="20"/>
      <c r="Z19" s="20"/>
      <c r="AA19" s="20"/>
    </row>
    <row r="20" spans="2:28" x14ac:dyDescent="0.25">
      <c r="C20" s="93" t="s">
        <v>55</v>
      </c>
      <c r="D20" s="19" t="s">
        <v>58</v>
      </c>
      <c r="E20" s="4">
        <v>1</v>
      </c>
      <c r="F20" s="21">
        <f>1/E21</f>
        <v>9.9999999999999995E-7</v>
      </c>
      <c r="G20" s="22"/>
      <c r="H20" s="22"/>
      <c r="I20" s="22"/>
      <c r="J20" s="22"/>
      <c r="K20" s="22"/>
      <c r="L20" s="22"/>
      <c r="M20" s="22"/>
      <c r="N20" s="22"/>
      <c r="O20" s="22"/>
      <c r="P20" s="22"/>
      <c r="Q20" s="22"/>
      <c r="R20" s="22"/>
      <c r="S20" s="22"/>
      <c r="T20" s="22"/>
      <c r="U20" s="22"/>
      <c r="V20" s="22"/>
      <c r="W20" s="22"/>
      <c r="X20" s="22"/>
      <c r="Y20" s="22"/>
      <c r="Z20" s="22"/>
      <c r="AA20" s="22"/>
      <c r="AB20" s="22"/>
    </row>
    <row r="21" spans="2:28" x14ac:dyDescent="0.25">
      <c r="C21" s="93"/>
      <c r="D21" s="19" t="s">
        <v>59</v>
      </c>
      <c r="E21" s="21">
        <v>1000000</v>
      </c>
      <c r="F21" s="4">
        <v>1</v>
      </c>
    </row>
    <row r="24" spans="2:28" x14ac:dyDescent="0.25">
      <c r="E24" s="94" t="s">
        <v>52</v>
      </c>
      <c r="F24" s="94"/>
      <c r="G24" s="17"/>
      <c r="H24" s="17"/>
      <c r="I24" s="17"/>
      <c r="J24" s="17"/>
      <c r="K24" s="17"/>
      <c r="L24" s="17"/>
      <c r="M24" s="17"/>
      <c r="N24" s="17"/>
      <c r="O24" s="17"/>
      <c r="P24" s="17"/>
      <c r="Q24" s="17"/>
      <c r="R24" s="17"/>
      <c r="S24" s="17"/>
      <c r="T24" s="17"/>
      <c r="U24" s="17"/>
      <c r="V24" s="17"/>
      <c r="W24" s="17"/>
      <c r="X24" s="17"/>
      <c r="Y24" s="17"/>
      <c r="Z24" s="17"/>
      <c r="AA24" s="17"/>
      <c r="AB24" s="18"/>
    </row>
    <row r="25" spans="2:28" x14ac:dyDescent="0.25">
      <c r="E25" s="19" t="s">
        <v>35</v>
      </c>
      <c r="F25" s="19" t="s">
        <v>36</v>
      </c>
      <c r="G25" s="20"/>
      <c r="H25" s="20"/>
      <c r="I25" s="20"/>
      <c r="J25" s="20"/>
      <c r="K25" s="20"/>
      <c r="L25" s="20"/>
      <c r="M25" s="20"/>
      <c r="N25" s="20"/>
      <c r="O25" s="20"/>
      <c r="P25" s="20"/>
      <c r="Q25" s="20"/>
      <c r="R25" s="20"/>
      <c r="S25" s="20"/>
      <c r="T25" s="20"/>
      <c r="U25" s="20"/>
      <c r="V25" s="20"/>
      <c r="W25" s="20"/>
      <c r="X25" s="20"/>
      <c r="Y25" s="20"/>
      <c r="Z25" s="20"/>
      <c r="AA25" s="20"/>
    </row>
    <row r="26" spans="2:28" x14ac:dyDescent="0.25">
      <c r="C26" s="93" t="s">
        <v>55</v>
      </c>
      <c r="D26" s="19" t="s">
        <v>35</v>
      </c>
      <c r="E26" s="4">
        <v>1</v>
      </c>
      <c r="F26" s="4">
        <v>0.94799999999999995</v>
      </c>
    </row>
    <row r="27" spans="2:28" x14ac:dyDescent="0.25">
      <c r="C27" s="93"/>
      <c r="D27" s="19" t="s">
        <v>36</v>
      </c>
      <c r="E27" s="4">
        <f>1/F26</f>
        <v>1.0548523206751055</v>
      </c>
      <c r="F27" s="4">
        <v>1</v>
      </c>
    </row>
    <row r="29" spans="2:28" x14ac:dyDescent="0.25">
      <c r="B29" s="19" t="s">
        <v>60</v>
      </c>
      <c r="C29" s="4">
        <v>1.02</v>
      </c>
      <c r="D29" s="8" t="s">
        <v>32</v>
      </c>
      <c r="E29" s="22"/>
    </row>
    <row r="32" spans="2:28" x14ac:dyDescent="0.25">
      <c r="E32" s="23"/>
    </row>
  </sheetData>
  <mergeCells count="11">
    <mergeCell ref="C26:C27"/>
    <mergeCell ref="E6:F6"/>
    <mergeCell ref="C8:C9"/>
    <mergeCell ref="E12:F12"/>
    <mergeCell ref="C14:C15"/>
    <mergeCell ref="E18:F18"/>
    <mergeCell ref="F3:I4"/>
    <mergeCell ref="F2:I2"/>
    <mergeCell ref="D1:I1"/>
    <mergeCell ref="C20:C21"/>
    <mergeCell ref="E24:F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A500-B4B1-48C2-8DE0-F39265DA3171}">
  <dimension ref="A1:AK9"/>
  <sheetViews>
    <sheetView workbookViewId="0">
      <selection activeCell="F9" sqref="F9"/>
    </sheetView>
  </sheetViews>
  <sheetFormatPr defaultRowHeight="15" x14ac:dyDescent="0.25"/>
  <cols>
    <col min="2" max="2" width="11.5703125" customWidth="1"/>
    <col min="3" max="3" width="29.140625" customWidth="1"/>
  </cols>
  <sheetData>
    <row r="1" spans="1:37" ht="31.5" x14ac:dyDescent="0.25">
      <c r="A1" s="39" t="s">
        <v>17</v>
      </c>
      <c r="B1" s="39" t="s">
        <v>306</v>
      </c>
      <c r="C1" s="39" t="s">
        <v>307</v>
      </c>
      <c r="D1" s="39" t="s">
        <v>18</v>
      </c>
      <c r="E1" s="39" t="s">
        <v>19</v>
      </c>
      <c r="F1" s="39">
        <v>2020</v>
      </c>
      <c r="G1" s="39">
        <v>2021</v>
      </c>
      <c r="H1" s="39">
        <v>2022</v>
      </c>
      <c r="I1" s="39">
        <v>2023</v>
      </c>
      <c r="J1" s="39">
        <v>2024</v>
      </c>
      <c r="K1" s="39">
        <v>2025</v>
      </c>
      <c r="L1" s="39">
        <v>2026</v>
      </c>
      <c r="M1" s="39">
        <v>2027</v>
      </c>
      <c r="N1" s="39">
        <v>2028</v>
      </c>
      <c r="O1" s="39">
        <v>2029</v>
      </c>
      <c r="P1" s="39">
        <v>2030</v>
      </c>
      <c r="Q1" s="39">
        <v>2031</v>
      </c>
      <c r="R1" s="39">
        <v>2032</v>
      </c>
      <c r="S1" s="39">
        <v>2033</v>
      </c>
      <c r="T1" s="39">
        <v>2034</v>
      </c>
      <c r="U1" s="39">
        <v>2035</v>
      </c>
      <c r="V1" s="39">
        <v>2036</v>
      </c>
      <c r="W1" s="39">
        <v>2037</v>
      </c>
      <c r="X1" s="39">
        <v>2038</v>
      </c>
      <c r="Y1" s="39">
        <v>2039</v>
      </c>
      <c r="Z1" s="39">
        <v>2040</v>
      </c>
      <c r="AA1" s="39">
        <v>2041</v>
      </c>
      <c r="AB1" s="39">
        <v>2042</v>
      </c>
      <c r="AC1" s="39">
        <v>2043</v>
      </c>
      <c r="AD1" s="39">
        <v>2044</v>
      </c>
      <c r="AE1" s="39">
        <v>2045</v>
      </c>
      <c r="AF1" s="39">
        <v>2046</v>
      </c>
      <c r="AG1" s="39">
        <v>2047</v>
      </c>
      <c r="AH1" s="39">
        <v>2048</v>
      </c>
      <c r="AI1" s="39">
        <v>2049</v>
      </c>
      <c r="AJ1" s="39">
        <v>2050</v>
      </c>
      <c r="AK1" s="39" t="s">
        <v>22</v>
      </c>
    </row>
    <row r="2" spans="1:37" x14ac:dyDescent="0.25">
      <c r="A2" s="96" t="s">
        <v>304</v>
      </c>
      <c r="B2" s="96" t="s">
        <v>308</v>
      </c>
      <c r="C2" s="96" t="s">
        <v>309</v>
      </c>
      <c r="D2" s="96" t="s">
        <v>310</v>
      </c>
      <c r="E2" t="s">
        <v>311</v>
      </c>
      <c r="F2">
        <v>370</v>
      </c>
      <c r="G2">
        <v>370</v>
      </c>
      <c r="H2">
        <v>329</v>
      </c>
      <c r="I2">
        <v>288</v>
      </c>
      <c r="J2">
        <v>247</v>
      </c>
      <c r="K2">
        <v>206</v>
      </c>
      <c r="L2">
        <v>164</v>
      </c>
      <c r="M2">
        <v>123</v>
      </c>
      <c r="N2">
        <v>82</v>
      </c>
      <c r="O2">
        <v>41</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7" x14ac:dyDescent="0.25">
      <c r="A3" s="97"/>
      <c r="B3" s="97"/>
      <c r="C3" s="97"/>
      <c r="D3" s="97"/>
      <c r="E3" t="s">
        <v>305</v>
      </c>
      <c r="F3">
        <f>F2/0.0036/1000</f>
        <v>102.77777777777779</v>
      </c>
      <c r="G3">
        <f t="shared" ref="G3:AJ3" si="0">G2/0.0036/1000</f>
        <v>102.77777777777779</v>
      </c>
      <c r="H3">
        <f t="shared" si="0"/>
        <v>91.388888888888886</v>
      </c>
      <c r="I3">
        <f t="shared" si="0"/>
        <v>80</v>
      </c>
      <c r="J3">
        <f t="shared" si="0"/>
        <v>68.611111111111114</v>
      </c>
      <c r="K3">
        <f t="shared" si="0"/>
        <v>57.222222222222229</v>
      </c>
      <c r="L3">
        <f t="shared" si="0"/>
        <v>45.555555555555557</v>
      </c>
      <c r="M3">
        <f t="shared" si="0"/>
        <v>34.166666666666664</v>
      </c>
      <c r="N3">
        <f t="shared" si="0"/>
        <v>22.777777777777779</v>
      </c>
      <c r="O3">
        <f t="shared" si="0"/>
        <v>11.388888888888889</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7" x14ac:dyDescent="0.25">
      <c r="A4" s="97"/>
      <c r="B4" s="97"/>
      <c r="C4" s="96" t="s">
        <v>312</v>
      </c>
      <c r="D4" s="96" t="s">
        <v>310</v>
      </c>
      <c r="E4" t="s">
        <v>311</v>
      </c>
      <c r="F4">
        <v>800</v>
      </c>
      <c r="G4">
        <v>650</v>
      </c>
      <c r="H4">
        <v>622</v>
      </c>
      <c r="I4">
        <v>594</v>
      </c>
      <c r="J4">
        <v>566</v>
      </c>
      <c r="K4">
        <v>538</v>
      </c>
      <c r="L4">
        <v>510</v>
      </c>
      <c r="M4">
        <v>482</v>
      </c>
      <c r="N4">
        <v>454</v>
      </c>
      <c r="O4">
        <v>426</v>
      </c>
      <c r="P4">
        <v>398</v>
      </c>
      <c r="Q4">
        <v>370</v>
      </c>
      <c r="R4">
        <v>370</v>
      </c>
      <c r="S4">
        <v>370</v>
      </c>
      <c r="T4">
        <v>370</v>
      </c>
      <c r="U4">
        <v>370</v>
      </c>
      <c r="V4">
        <v>370</v>
      </c>
      <c r="W4">
        <v>370</v>
      </c>
      <c r="X4">
        <v>370</v>
      </c>
      <c r="Y4">
        <v>370</v>
      </c>
      <c r="Z4">
        <v>370</v>
      </c>
      <c r="AA4">
        <v>370</v>
      </c>
      <c r="AB4">
        <v>370</v>
      </c>
      <c r="AC4">
        <v>370</v>
      </c>
      <c r="AD4">
        <v>370</v>
      </c>
      <c r="AE4">
        <v>370</v>
      </c>
      <c r="AF4">
        <v>370</v>
      </c>
      <c r="AG4">
        <v>370</v>
      </c>
      <c r="AH4">
        <v>370</v>
      </c>
      <c r="AI4">
        <v>370</v>
      </c>
      <c r="AJ4">
        <v>370</v>
      </c>
    </row>
    <row r="5" spans="1:37" x14ac:dyDescent="0.25">
      <c r="A5" s="97"/>
      <c r="B5" s="97"/>
      <c r="C5" s="97"/>
      <c r="D5" s="97"/>
      <c r="E5" t="s">
        <v>305</v>
      </c>
      <c r="F5">
        <f t="shared" ref="F5:AJ5" si="1">F4/0.0036/1000</f>
        <v>222.22222222222223</v>
      </c>
      <c r="G5">
        <f t="shared" si="1"/>
        <v>180.55555555555557</v>
      </c>
      <c r="H5">
        <f t="shared" si="1"/>
        <v>172.77777777777777</v>
      </c>
      <c r="I5">
        <f t="shared" si="1"/>
        <v>165</v>
      </c>
      <c r="J5">
        <f t="shared" si="1"/>
        <v>157.22222222222223</v>
      </c>
      <c r="K5">
        <f t="shared" si="1"/>
        <v>149.44444444444443</v>
      </c>
      <c r="L5">
        <f t="shared" si="1"/>
        <v>141.66666666666666</v>
      </c>
      <c r="M5">
        <f t="shared" si="1"/>
        <v>133.88888888888891</v>
      </c>
      <c r="N5">
        <f t="shared" si="1"/>
        <v>126.11111111111111</v>
      </c>
      <c r="O5">
        <f t="shared" si="1"/>
        <v>118.33333333333334</v>
      </c>
      <c r="P5">
        <f t="shared" si="1"/>
        <v>110.55555555555556</v>
      </c>
      <c r="Q5">
        <f t="shared" si="1"/>
        <v>102.77777777777779</v>
      </c>
      <c r="R5">
        <f t="shared" si="1"/>
        <v>102.77777777777779</v>
      </c>
      <c r="S5">
        <f t="shared" si="1"/>
        <v>102.77777777777779</v>
      </c>
      <c r="T5">
        <f t="shared" si="1"/>
        <v>102.77777777777779</v>
      </c>
      <c r="U5">
        <f t="shared" si="1"/>
        <v>102.77777777777779</v>
      </c>
      <c r="V5">
        <f t="shared" si="1"/>
        <v>102.77777777777779</v>
      </c>
      <c r="W5">
        <f t="shared" si="1"/>
        <v>102.77777777777779</v>
      </c>
      <c r="X5">
        <f t="shared" si="1"/>
        <v>102.77777777777779</v>
      </c>
      <c r="Y5">
        <f t="shared" si="1"/>
        <v>102.77777777777779</v>
      </c>
      <c r="Z5">
        <f t="shared" si="1"/>
        <v>102.77777777777779</v>
      </c>
      <c r="AA5">
        <f t="shared" si="1"/>
        <v>102.77777777777779</v>
      </c>
      <c r="AB5">
        <f t="shared" si="1"/>
        <v>102.77777777777779</v>
      </c>
      <c r="AC5">
        <f t="shared" si="1"/>
        <v>102.77777777777779</v>
      </c>
      <c r="AD5">
        <f t="shared" si="1"/>
        <v>102.77777777777779</v>
      </c>
      <c r="AE5">
        <f t="shared" si="1"/>
        <v>102.77777777777779</v>
      </c>
      <c r="AF5">
        <f t="shared" si="1"/>
        <v>102.77777777777779</v>
      </c>
      <c r="AG5">
        <f t="shared" si="1"/>
        <v>102.77777777777779</v>
      </c>
      <c r="AH5">
        <f t="shared" si="1"/>
        <v>102.77777777777779</v>
      </c>
      <c r="AI5">
        <f t="shared" si="1"/>
        <v>102.77777777777779</v>
      </c>
      <c r="AJ5">
        <f t="shared" si="1"/>
        <v>102.77777777777779</v>
      </c>
    </row>
    <row r="6" spans="1:37" x14ac:dyDescent="0.25">
      <c r="A6" s="97"/>
      <c r="B6" s="97"/>
      <c r="C6" s="96" t="s">
        <v>313</v>
      </c>
      <c r="D6" s="96" t="s">
        <v>310</v>
      </c>
      <c r="E6" t="s">
        <v>311</v>
      </c>
      <c r="F6">
        <v>550</v>
      </c>
      <c r="G6">
        <v>550</v>
      </c>
      <c r="H6">
        <v>550</v>
      </c>
      <c r="I6">
        <v>550</v>
      </c>
      <c r="J6">
        <v>550</v>
      </c>
      <c r="K6">
        <v>550</v>
      </c>
      <c r="L6">
        <v>550</v>
      </c>
      <c r="M6">
        <v>550</v>
      </c>
      <c r="N6">
        <v>550</v>
      </c>
      <c r="O6">
        <v>550</v>
      </c>
      <c r="P6">
        <v>550</v>
      </c>
      <c r="Q6">
        <v>550</v>
      </c>
      <c r="R6">
        <v>550</v>
      </c>
      <c r="S6">
        <v>550</v>
      </c>
      <c r="T6">
        <v>550</v>
      </c>
      <c r="U6">
        <v>550</v>
      </c>
      <c r="V6">
        <v>550</v>
      </c>
      <c r="W6">
        <v>550</v>
      </c>
      <c r="X6">
        <v>550</v>
      </c>
      <c r="Y6">
        <v>550</v>
      </c>
      <c r="Z6">
        <v>550</v>
      </c>
      <c r="AA6">
        <v>550</v>
      </c>
      <c r="AB6">
        <v>550</v>
      </c>
      <c r="AC6">
        <v>550</v>
      </c>
      <c r="AD6">
        <v>550</v>
      </c>
      <c r="AE6">
        <v>550</v>
      </c>
      <c r="AF6">
        <v>550</v>
      </c>
      <c r="AG6">
        <v>550</v>
      </c>
      <c r="AH6">
        <v>550</v>
      </c>
      <c r="AI6">
        <v>550</v>
      </c>
      <c r="AJ6">
        <v>550</v>
      </c>
    </row>
    <row r="7" spans="1:37" x14ac:dyDescent="0.25">
      <c r="A7" s="97"/>
      <c r="B7" s="97"/>
      <c r="C7" s="97"/>
      <c r="D7" s="97"/>
      <c r="E7" t="s">
        <v>305</v>
      </c>
      <c r="F7">
        <f t="shared" ref="F7:AJ7" si="2">F6/0.0036/1000</f>
        <v>152.77777777777777</v>
      </c>
      <c r="G7">
        <f t="shared" si="2"/>
        <v>152.77777777777777</v>
      </c>
      <c r="H7">
        <f t="shared" si="2"/>
        <v>152.77777777777777</v>
      </c>
      <c r="I7">
        <f t="shared" si="2"/>
        <v>152.77777777777777</v>
      </c>
      <c r="J7">
        <f t="shared" si="2"/>
        <v>152.77777777777777</v>
      </c>
      <c r="K7">
        <f t="shared" si="2"/>
        <v>152.77777777777777</v>
      </c>
      <c r="L7">
        <f t="shared" si="2"/>
        <v>152.77777777777777</v>
      </c>
      <c r="M7">
        <f t="shared" si="2"/>
        <v>152.77777777777777</v>
      </c>
      <c r="N7">
        <f t="shared" si="2"/>
        <v>152.77777777777777</v>
      </c>
      <c r="O7">
        <f t="shared" si="2"/>
        <v>152.77777777777777</v>
      </c>
      <c r="P7">
        <f t="shared" si="2"/>
        <v>152.77777777777777</v>
      </c>
      <c r="Q7">
        <f t="shared" si="2"/>
        <v>152.77777777777777</v>
      </c>
      <c r="R7">
        <f t="shared" si="2"/>
        <v>152.77777777777777</v>
      </c>
      <c r="S7">
        <f t="shared" si="2"/>
        <v>152.77777777777777</v>
      </c>
      <c r="T7">
        <f t="shared" si="2"/>
        <v>152.77777777777777</v>
      </c>
      <c r="U7">
        <f t="shared" si="2"/>
        <v>152.77777777777777</v>
      </c>
      <c r="V7">
        <f t="shared" si="2"/>
        <v>152.77777777777777</v>
      </c>
      <c r="W7">
        <f t="shared" si="2"/>
        <v>152.77777777777777</v>
      </c>
      <c r="X7">
        <f t="shared" si="2"/>
        <v>152.77777777777777</v>
      </c>
      <c r="Y7">
        <f t="shared" si="2"/>
        <v>152.77777777777777</v>
      </c>
      <c r="Z7">
        <f t="shared" si="2"/>
        <v>152.77777777777777</v>
      </c>
      <c r="AA7">
        <f t="shared" si="2"/>
        <v>152.77777777777777</v>
      </c>
      <c r="AB7">
        <f t="shared" si="2"/>
        <v>152.77777777777777</v>
      </c>
      <c r="AC7">
        <f t="shared" si="2"/>
        <v>152.77777777777777</v>
      </c>
      <c r="AD7">
        <f t="shared" si="2"/>
        <v>152.77777777777777</v>
      </c>
      <c r="AE7">
        <f t="shared" si="2"/>
        <v>152.77777777777777</v>
      </c>
      <c r="AF7">
        <f t="shared" si="2"/>
        <v>152.77777777777777</v>
      </c>
      <c r="AG7">
        <f t="shared" si="2"/>
        <v>152.77777777777777</v>
      </c>
      <c r="AH7">
        <f t="shared" si="2"/>
        <v>152.77777777777777</v>
      </c>
      <c r="AI7">
        <f t="shared" si="2"/>
        <v>152.77777777777777</v>
      </c>
      <c r="AJ7">
        <f t="shared" si="2"/>
        <v>152.77777777777777</v>
      </c>
    </row>
    <row r="8" spans="1:37" x14ac:dyDescent="0.25">
      <c r="A8" s="97"/>
      <c r="B8" s="97"/>
      <c r="C8" s="96" t="s">
        <v>314</v>
      </c>
      <c r="D8" s="96" t="s">
        <v>310</v>
      </c>
      <c r="E8" t="s">
        <v>311</v>
      </c>
      <c r="F8">
        <v>370</v>
      </c>
      <c r="G8">
        <v>370</v>
      </c>
      <c r="H8">
        <v>370</v>
      </c>
      <c r="I8">
        <v>370</v>
      </c>
      <c r="J8">
        <v>370</v>
      </c>
      <c r="K8">
        <v>370</v>
      </c>
      <c r="L8">
        <v>370</v>
      </c>
      <c r="M8">
        <v>370</v>
      </c>
      <c r="N8">
        <v>370</v>
      </c>
      <c r="O8">
        <v>370</v>
      </c>
      <c r="P8">
        <v>370</v>
      </c>
      <c r="Q8">
        <v>370</v>
      </c>
      <c r="R8">
        <v>370</v>
      </c>
      <c r="S8">
        <v>370</v>
      </c>
      <c r="T8">
        <v>370</v>
      </c>
      <c r="U8">
        <v>370</v>
      </c>
      <c r="V8">
        <v>370</v>
      </c>
      <c r="W8">
        <v>370</v>
      </c>
      <c r="X8">
        <v>370</v>
      </c>
      <c r="Y8">
        <v>370</v>
      </c>
      <c r="Z8">
        <v>370</v>
      </c>
      <c r="AA8">
        <v>370</v>
      </c>
      <c r="AB8">
        <v>370</v>
      </c>
      <c r="AC8">
        <v>370</v>
      </c>
      <c r="AD8">
        <v>370</v>
      </c>
      <c r="AE8">
        <v>370</v>
      </c>
      <c r="AF8">
        <v>370</v>
      </c>
      <c r="AG8">
        <v>370</v>
      </c>
      <c r="AH8">
        <v>370</v>
      </c>
      <c r="AI8">
        <v>370</v>
      </c>
      <c r="AJ8">
        <v>370</v>
      </c>
    </row>
    <row r="9" spans="1:37" x14ac:dyDescent="0.25">
      <c r="A9" s="97"/>
      <c r="B9" s="97"/>
      <c r="C9" s="97"/>
      <c r="D9" s="97"/>
      <c r="E9" t="s">
        <v>305</v>
      </c>
      <c r="F9">
        <f t="shared" ref="F9:AJ9" si="3">F8/0.0036/1000</f>
        <v>102.77777777777779</v>
      </c>
      <c r="G9">
        <f t="shared" si="3"/>
        <v>102.77777777777779</v>
      </c>
      <c r="H9">
        <f t="shared" si="3"/>
        <v>102.77777777777779</v>
      </c>
      <c r="I9">
        <f t="shared" si="3"/>
        <v>102.77777777777779</v>
      </c>
      <c r="J9">
        <f t="shared" si="3"/>
        <v>102.77777777777779</v>
      </c>
      <c r="K9">
        <f t="shared" si="3"/>
        <v>102.77777777777779</v>
      </c>
      <c r="L9">
        <f t="shared" si="3"/>
        <v>102.77777777777779</v>
      </c>
      <c r="M9">
        <f t="shared" si="3"/>
        <v>102.77777777777779</v>
      </c>
      <c r="N9">
        <f t="shared" si="3"/>
        <v>102.77777777777779</v>
      </c>
      <c r="O9">
        <f t="shared" si="3"/>
        <v>102.77777777777779</v>
      </c>
      <c r="P9">
        <f t="shared" si="3"/>
        <v>102.77777777777779</v>
      </c>
      <c r="Q9">
        <f t="shared" si="3"/>
        <v>102.77777777777779</v>
      </c>
      <c r="R9">
        <f t="shared" si="3"/>
        <v>102.77777777777779</v>
      </c>
      <c r="S9">
        <f t="shared" si="3"/>
        <v>102.77777777777779</v>
      </c>
      <c r="T9">
        <f t="shared" si="3"/>
        <v>102.77777777777779</v>
      </c>
      <c r="U9">
        <f t="shared" si="3"/>
        <v>102.77777777777779</v>
      </c>
      <c r="V9">
        <f t="shared" si="3"/>
        <v>102.77777777777779</v>
      </c>
      <c r="W9">
        <f t="shared" si="3"/>
        <v>102.77777777777779</v>
      </c>
      <c r="X9">
        <f t="shared" si="3"/>
        <v>102.77777777777779</v>
      </c>
      <c r="Y9">
        <f t="shared" si="3"/>
        <v>102.77777777777779</v>
      </c>
      <c r="Z9">
        <f t="shared" si="3"/>
        <v>102.77777777777779</v>
      </c>
      <c r="AA9">
        <f t="shared" si="3"/>
        <v>102.77777777777779</v>
      </c>
      <c r="AB9">
        <f t="shared" si="3"/>
        <v>102.77777777777779</v>
      </c>
      <c r="AC9">
        <f t="shared" si="3"/>
        <v>102.77777777777779</v>
      </c>
      <c r="AD9">
        <f t="shared" si="3"/>
        <v>102.77777777777779</v>
      </c>
      <c r="AE9">
        <f t="shared" si="3"/>
        <v>102.77777777777779</v>
      </c>
      <c r="AF9">
        <f t="shared" si="3"/>
        <v>102.77777777777779</v>
      </c>
      <c r="AG9">
        <f t="shared" si="3"/>
        <v>102.77777777777779</v>
      </c>
      <c r="AH9">
        <f t="shared" si="3"/>
        <v>102.77777777777779</v>
      </c>
      <c r="AI9">
        <f t="shared" si="3"/>
        <v>102.77777777777779</v>
      </c>
      <c r="AJ9">
        <f t="shared" si="3"/>
        <v>102.77777777777779</v>
      </c>
    </row>
  </sheetData>
  <mergeCells count="10">
    <mergeCell ref="A2:A9"/>
    <mergeCell ref="B2:B9"/>
    <mergeCell ref="C2:C3"/>
    <mergeCell ref="D2:D3"/>
    <mergeCell ref="C4:C5"/>
    <mergeCell ref="D4:D5"/>
    <mergeCell ref="C6:C7"/>
    <mergeCell ref="D6:D7"/>
    <mergeCell ref="C8:C9"/>
    <mergeCell ref="D8:D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DE9B-C2C3-4DE9-B9E1-14B98D1B3840}">
  <dimension ref="B1:C51"/>
  <sheetViews>
    <sheetView topLeftCell="B1" workbookViewId="0">
      <selection activeCell="C24" sqref="C24"/>
    </sheetView>
  </sheetViews>
  <sheetFormatPr defaultColWidth="11.5703125" defaultRowHeight="15" x14ac:dyDescent="0.25"/>
  <cols>
    <col min="3" max="3" width="255.7109375" customWidth="1"/>
  </cols>
  <sheetData>
    <row r="1" spans="2:3" ht="15.75" x14ac:dyDescent="0.25">
      <c r="B1" s="90" t="s">
        <v>18</v>
      </c>
      <c r="C1" s="90"/>
    </row>
    <row r="2" spans="2:3" x14ac:dyDescent="0.25">
      <c r="B2" s="4" t="s">
        <v>98</v>
      </c>
      <c r="C2" s="4" t="s">
        <v>99</v>
      </c>
    </row>
    <row r="3" spans="2:3" x14ac:dyDescent="0.25">
      <c r="B3" s="4" t="s">
        <v>100</v>
      </c>
      <c r="C3" s="4" t="s">
        <v>101</v>
      </c>
    </row>
    <row r="4" spans="2:3" x14ac:dyDescent="0.25">
      <c r="B4" s="4" t="s">
        <v>33</v>
      </c>
      <c r="C4" s="4" t="s">
        <v>102</v>
      </c>
    </row>
    <row r="5" spans="2:3" x14ac:dyDescent="0.25">
      <c r="B5" s="4" t="s">
        <v>26</v>
      </c>
      <c r="C5" s="4" t="s">
        <v>103</v>
      </c>
    </row>
    <row r="6" spans="2:3" x14ac:dyDescent="0.25">
      <c r="B6" s="4" t="s">
        <v>104</v>
      </c>
      <c r="C6" s="4" t="s">
        <v>105</v>
      </c>
    </row>
    <row r="7" spans="2:3" x14ac:dyDescent="0.25">
      <c r="B7" s="4" t="s">
        <v>106</v>
      </c>
      <c r="C7" s="4" t="s">
        <v>107</v>
      </c>
    </row>
    <row r="8" spans="2:3" x14ac:dyDescent="0.25">
      <c r="B8" s="4" t="s">
        <v>108</v>
      </c>
      <c r="C8" s="4" t="s">
        <v>109</v>
      </c>
    </row>
    <row r="9" spans="2:3" x14ac:dyDescent="0.25">
      <c r="B9" s="4" t="s">
        <v>110</v>
      </c>
      <c r="C9" s="4" t="s">
        <v>111</v>
      </c>
    </row>
    <row r="10" spans="2:3" x14ac:dyDescent="0.25">
      <c r="B10" s="4" t="s">
        <v>112</v>
      </c>
      <c r="C10" s="4" t="s">
        <v>113</v>
      </c>
    </row>
    <row r="11" spans="2:3" x14ac:dyDescent="0.25">
      <c r="B11" s="4" t="s">
        <v>114</v>
      </c>
      <c r="C11" s="4" t="s">
        <v>115</v>
      </c>
    </row>
    <row r="12" spans="2:3" x14ac:dyDescent="0.25">
      <c r="B12" s="4" t="s">
        <v>116</v>
      </c>
      <c r="C12" s="4" t="s">
        <v>117</v>
      </c>
    </row>
    <row r="13" spans="2:3" x14ac:dyDescent="0.25">
      <c r="B13" s="4" t="s">
        <v>118</v>
      </c>
      <c r="C13" s="4" t="s">
        <v>119</v>
      </c>
    </row>
    <row r="14" spans="2:3" x14ac:dyDescent="0.25">
      <c r="B14" s="4" t="s">
        <v>37</v>
      </c>
      <c r="C14" s="4" t="s">
        <v>120</v>
      </c>
    </row>
    <row r="15" spans="2:3" x14ac:dyDescent="0.25">
      <c r="B15" s="4" t="s">
        <v>40</v>
      </c>
      <c r="C15" s="4" t="s">
        <v>121</v>
      </c>
    </row>
    <row r="16" spans="2:3" x14ac:dyDescent="0.25">
      <c r="B16" s="4" t="s">
        <v>41</v>
      </c>
      <c r="C16" s="4" t="s">
        <v>122</v>
      </c>
    </row>
    <row r="17" spans="2:3" x14ac:dyDescent="0.25">
      <c r="B17" s="4" t="s">
        <v>43</v>
      </c>
      <c r="C17" s="4" t="s">
        <v>123</v>
      </c>
    </row>
    <row r="18" spans="2:3" x14ac:dyDescent="0.25">
      <c r="B18" s="4" t="s">
        <v>51</v>
      </c>
      <c r="C18" s="4" t="s">
        <v>124</v>
      </c>
    </row>
    <row r="19" spans="2:3" x14ac:dyDescent="0.25">
      <c r="B19" s="4" t="s">
        <v>42</v>
      </c>
      <c r="C19" s="4" t="s">
        <v>125</v>
      </c>
    </row>
    <row r="20" spans="2:3" x14ac:dyDescent="0.25">
      <c r="B20" s="4" t="s">
        <v>126</v>
      </c>
      <c r="C20" s="4" t="s">
        <v>127</v>
      </c>
    </row>
    <row r="21" spans="2:3" x14ac:dyDescent="0.25">
      <c r="B21" s="4" t="s">
        <v>128</v>
      </c>
      <c r="C21" s="4" t="s">
        <v>129</v>
      </c>
    </row>
    <row r="22" spans="2:3" x14ac:dyDescent="0.25">
      <c r="B22" s="4" t="s">
        <v>31</v>
      </c>
      <c r="C22" s="4" t="s">
        <v>130</v>
      </c>
    </row>
    <row r="23" spans="2:3" x14ac:dyDescent="0.25">
      <c r="B23" s="4" t="s">
        <v>131</v>
      </c>
      <c r="C23" s="4" t="s">
        <v>132</v>
      </c>
    </row>
    <row r="24" spans="2:3" x14ac:dyDescent="0.25">
      <c r="B24" s="4" t="s">
        <v>133</v>
      </c>
      <c r="C24" s="4" t="s">
        <v>134</v>
      </c>
    </row>
    <row r="25" spans="2:3" x14ac:dyDescent="0.25">
      <c r="B25" s="4" t="s">
        <v>135</v>
      </c>
      <c r="C25" s="4" t="s">
        <v>136</v>
      </c>
    </row>
    <row r="26" spans="2:3" x14ac:dyDescent="0.25">
      <c r="B26" s="4" t="s">
        <v>137</v>
      </c>
      <c r="C26" s="4" t="s">
        <v>138</v>
      </c>
    </row>
    <row r="27" spans="2:3" x14ac:dyDescent="0.25">
      <c r="B27" s="4" t="s">
        <v>139</v>
      </c>
      <c r="C27" s="4" t="s">
        <v>140</v>
      </c>
    </row>
    <row r="28" spans="2:3" x14ac:dyDescent="0.25">
      <c r="B28" s="4" t="s">
        <v>141</v>
      </c>
      <c r="C28" s="4" t="s">
        <v>142</v>
      </c>
    </row>
    <row r="29" spans="2:3" x14ac:dyDescent="0.25">
      <c r="B29" s="4" t="s">
        <v>143</v>
      </c>
      <c r="C29" s="4" t="s">
        <v>144</v>
      </c>
    </row>
    <row r="30" spans="2:3" x14ac:dyDescent="0.25">
      <c r="B30" s="4" t="s">
        <v>145</v>
      </c>
      <c r="C30" s="4" t="s">
        <v>146</v>
      </c>
    </row>
    <row r="31" spans="2:3" x14ac:dyDescent="0.25">
      <c r="B31" s="4" t="s">
        <v>147</v>
      </c>
      <c r="C31" s="4" t="s">
        <v>148</v>
      </c>
    </row>
    <row r="32" spans="2:3" x14ac:dyDescent="0.25">
      <c r="B32" s="4" t="s">
        <v>149</v>
      </c>
      <c r="C32" s="4" t="s">
        <v>150</v>
      </c>
    </row>
    <row r="33" spans="2:3" x14ac:dyDescent="0.25">
      <c r="B33" s="4" t="s">
        <v>151</v>
      </c>
      <c r="C33" s="4" t="s">
        <v>152</v>
      </c>
    </row>
    <row r="34" spans="2:3" x14ac:dyDescent="0.25">
      <c r="B34" s="4" t="s">
        <v>27</v>
      </c>
      <c r="C34" s="4" t="s">
        <v>153</v>
      </c>
    </row>
    <row r="35" spans="2:3" x14ac:dyDescent="0.25">
      <c r="B35" s="33" t="s">
        <v>32</v>
      </c>
      <c r="C35" s="4" t="s">
        <v>154</v>
      </c>
    </row>
    <row r="36" spans="2:3" x14ac:dyDescent="0.25">
      <c r="B36" s="33" t="s">
        <v>34</v>
      </c>
      <c r="C36" s="4" t="s">
        <v>155</v>
      </c>
    </row>
    <row r="37" spans="2:3" x14ac:dyDescent="0.25">
      <c r="B37" s="33" t="s">
        <v>30</v>
      </c>
      <c r="C37" t="s">
        <v>156</v>
      </c>
    </row>
    <row r="38" spans="2:3" x14ac:dyDescent="0.25">
      <c r="B38" s="34" t="s">
        <v>157</v>
      </c>
      <c r="C38" t="s">
        <v>158</v>
      </c>
    </row>
    <row r="39" spans="2:3" x14ac:dyDescent="0.25">
      <c r="B39" s="34" t="s">
        <v>160</v>
      </c>
      <c r="C39" t="s">
        <v>164</v>
      </c>
    </row>
    <row r="40" spans="2:3" x14ac:dyDescent="0.25">
      <c r="B40" s="34" t="s">
        <v>224</v>
      </c>
      <c r="C40" t="s">
        <v>225</v>
      </c>
    </row>
    <row r="41" spans="2:3" x14ac:dyDescent="0.25">
      <c r="B41" s="34" t="s">
        <v>226</v>
      </c>
      <c r="C41" t="s">
        <v>227</v>
      </c>
    </row>
    <row r="42" spans="2:3" x14ac:dyDescent="0.25">
      <c r="B42" s="34" t="s">
        <v>228</v>
      </c>
      <c r="C42" t="s">
        <v>229</v>
      </c>
    </row>
    <row r="43" spans="2:3" x14ac:dyDescent="0.25">
      <c r="B43" s="34" t="s">
        <v>261</v>
      </c>
      <c r="C43" s="4" t="s">
        <v>262</v>
      </c>
    </row>
    <row r="44" spans="2:3" x14ac:dyDescent="0.25">
      <c r="B44" s="34" t="s">
        <v>266</v>
      </c>
      <c r="C44" s="55" t="s">
        <v>265</v>
      </c>
    </row>
    <row r="45" spans="2:3" x14ac:dyDescent="0.25">
      <c r="B45" s="33" t="s">
        <v>270</v>
      </c>
      <c r="C45" t="s">
        <v>269</v>
      </c>
    </row>
    <row r="46" spans="2:3" x14ac:dyDescent="0.25">
      <c r="B46" s="33" t="s">
        <v>278</v>
      </c>
      <c r="C46" t="s">
        <v>277</v>
      </c>
    </row>
    <row r="47" spans="2:3" x14ac:dyDescent="0.25">
      <c r="B47" s="33" t="s">
        <v>280</v>
      </c>
      <c r="C47" s="61" t="s">
        <v>294</v>
      </c>
    </row>
    <row r="48" spans="2:3" x14ac:dyDescent="0.25">
      <c r="B48" s="33" t="s">
        <v>295</v>
      </c>
      <c r="C48" t="s">
        <v>293</v>
      </c>
    </row>
    <row r="49" spans="2:3" x14ac:dyDescent="0.25">
      <c r="B49" s="33" t="s">
        <v>317</v>
      </c>
      <c r="C49" t="s">
        <v>318</v>
      </c>
    </row>
    <row r="50" spans="2:3" x14ac:dyDescent="0.25">
      <c r="B50" s="33" t="s">
        <v>319</v>
      </c>
      <c r="C50" t="s">
        <v>320</v>
      </c>
    </row>
    <row r="51" spans="2:3" x14ac:dyDescent="0.25">
      <c r="B51" s="33" t="s">
        <v>310</v>
      </c>
      <c r="C51" t="s">
        <v>321</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5FA9D-91A0-4F66-9CDE-E36C742CAF46}">
  <dimension ref="A1:HP69"/>
  <sheetViews>
    <sheetView topLeftCell="A4" workbookViewId="0">
      <selection activeCell="P48" sqref="P48"/>
    </sheetView>
  </sheetViews>
  <sheetFormatPr defaultColWidth="11.42578125" defaultRowHeight="15" x14ac:dyDescent="0.25"/>
  <cols>
    <col min="1" max="1" width="20.7109375" style="6" customWidth="1"/>
    <col min="2" max="2" width="11.28515625" style="6" bestFit="1" customWidth="1"/>
    <col min="3" max="3" width="17.140625" style="6" customWidth="1"/>
    <col min="4" max="4" width="11.42578125" style="6"/>
    <col min="5" max="5" width="17" style="6" bestFit="1" customWidth="1"/>
    <col min="6" max="8" width="11.42578125" style="6"/>
    <col min="9" max="9" width="41.140625" style="6" customWidth="1"/>
    <col min="10" max="224" width="11.42578125" style="6"/>
    <col min="992" max="1019" width="11.5703125" customWidth="1"/>
  </cols>
  <sheetData>
    <row r="1" spans="1:10" ht="15.75" x14ac:dyDescent="0.25">
      <c r="A1" s="5" t="s">
        <v>1</v>
      </c>
      <c r="B1" s="5" t="s">
        <v>17</v>
      </c>
      <c r="C1" s="5" t="s">
        <v>18</v>
      </c>
      <c r="D1" s="5" t="s">
        <v>19</v>
      </c>
      <c r="E1" s="5" t="s">
        <v>20</v>
      </c>
      <c r="F1" s="5" t="s">
        <v>21</v>
      </c>
      <c r="G1" s="5" t="s">
        <v>44</v>
      </c>
      <c r="H1" s="5" t="s">
        <v>48</v>
      </c>
      <c r="I1" s="5" t="s">
        <v>22</v>
      </c>
      <c r="J1" s="5" t="s">
        <v>23</v>
      </c>
    </row>
    <row r="2" spans="1:10" ht="12.6" customHeight="1" x14ac:dyDescent="0.25">
      <c r="A2" s="69" t="s">
        <v>46</v>
      </c>
      <c r="B2" s="69" t="s">
        <v>47</v>
      </c>
      <c r="C2" s="69" t="s">
        <v>37</v>
      </c>
      <c r="D2" s="4" t="s">
        <v>24</v>
      </c>
      <c r="E2" s="4">
        <v>2016</v>
      </c>
      <c r="F2" s="4" t="s">
        <v>28</v>
      </c>
      <c r="G2" s="68">
        <v>2000</v>
      </c>
      <c r="H2" s="9">
        <v>3.7</v>
      </c>
      <c r="I2" s="67" t="s">
        <v>61</v>
      </c>
      <c r="J2" s="4"/>
    </row>
    <row r="3" spans="1:10" x14ac:dyDescent="0.25">
      <c r="A3" s="69"/>
      <c r="B3" s="69"/>
      <c r="C3" s="69"/>
      <c r="D3" s="4" t="s">
        <v>24</v>
      </c>
      <c r="E3" s="4">
        <v>2016</v>
      </c>
      <c r="F3" s="4" t="s">
        <v>25</v>
      </c>
      <c r="G3" s="68"/>
      <c r="H3" s="11">
        <f>H2*'Conversion Factors'!D$3</f>
        <v>4.995000000000001</v>
      </c>
      <c r="I3" s="67"/>
      <c r="J3" s="4"/>
    </row>
    <row r="4" spans="1:10" x14ac:dyDescent="0.25">
      <c r="A4" s="69"/>
      <c r="B4" s="69"/>
      <c r="C4" s="69"/>
      <c r="D4" s="4" t="s">
        <v>24</v>
      </c>
      <c r="E4" s="4">
        <v>2018</v>
      </c>
      <c r="F4" s="4" t="s">
        <v>25</v>
      </c>
      <c r="G4" s="68"/>
      <c r="H4" s="11">
        <f>H3*('Conversion Factors'!$C$29^($E4-$E3))</f>
        <v>5.1967980000000011</v>
      </c>
      <c r="I4" s="67"/>
      <c r="J4" s="4"/>
    </row>
    <row r="5" spans="1:10" x14ac:dyDescent="0.25">
      <c r="A5" s="69"/>
      <c r="B5" s="69"/>
      <c r="C5" s="69"/>
      <c r="D5" s="10" t="s">
        <v>29</v>
      </c>
      <c r="E5" s="4">
        <v>2018</v>
      </c>
      <c r="F5" s="4" t="s">
        <v>25</v>
      </c>
      <c r="G5" s="68"/>
      <c r="H5" s="11">
        <f>H4*'Conversion Factors'!$F$8*'Conversion Factors'!$F$20</f>
        <v>1.4435550000000004</v>
      </c>
      <c r="I5" s="67"/>
      <c r="J5" s="4">
        <v>1</v>
      </c>
    </row>
    <row r="6" spans="1:10" x14ac:dyDescent="0.25">
      <c r="A6" s="69" t="s">
        <v>62</v>
      </c>
      <c r="B6" s="69" t="s">
        <v>38</v>
      </c>
      <c r="C6" s="69" t="s">
        <v>37</v>
      </c>
      <c r="D6" s="4" t="s">
        <v>24</v>
      </c>
      <c r="E6" s="4">
        <v>2016</v>
      </c>
      <c r="F6" s="4" t="s">
        <v>28</v>
      </c>
      <c r="G6" s="68">
        <v>2000</v>
      </c>
      <c r="H6" s="9">
        <v>0.6</v>
      </c>
      <c r="I6" s="67" t="s">
        <v>63</v>
      </c>
      <c r="J6" s="4"/>
    </row>
    <row r="7" spans="1:10" x14ac:dyDescent="0.25">
      <c r="A7" s="69"/>
      <c r="B7" s="69"/>
      <c r="C7" s="69"/>
      <c r="D7" s="4" t="s">
        <v>24</v>
      </c>
      <c r="E7" s="4">
        <v>2016</v>
      </c>
      <c r="F7" s="4" t="s">
        <v>25</v>
      </c>
      <c r="G7" s="68"/>
      <c r="H7" s="11">
        <f>H6*'Conversion Factors'!D$3</f>
        <v>0.81</v>
      </c>
      <c r="I7" s="67"/>
      <c r="J7" s="4"/>
    </row>
    <row r="8" spans="1:10" x14ac:dyDescent="0.25">
      <c r="A8" s="69"/>
      <c r="B8" s="69"/>
      <c r="C8" s="69"/>
      <c r="D8" s="4" t="s">
        <v>24</v>
      </c>
      <c r="E8" s="4">
        <v>2018</v>
      </c>
      <c r="F8" s="4" t="s">
        <v>25</v>
      </c>
      <c r="G8" s="68"/>
      <c r="H8" s="11">
        <f>H7*('Conversion Factors'!$C$29^($E8-$E7))</f>
        <v>0.84272400000000003</v>
      </c>
      <c r="I8" s="67"/>
      <c r="J8" s="4"/>
    </row>
    <row r="9" spans="1:10" x14ac:dyDescent="0.25">
      <c r="A9" s="69"/>
      <c r="B9" s="69"/>
      <c r="C9" s="69"/>
      <c r="D9" s="10" t="s">
        <v>29</v>
      </c>
      <c r="E9" s="4">
        <v>2018</v>
      </c>
      <c r="F9" s="4" t="s">
        <v>25</v>
      </c>
      <c r="G9" s="68"/>
      <c r="H9" s="11">
        <f>H8*'Conversion Factors'!$F$8*'Conversion Factors'!$F$20</f>
        <v>0.23409000000000002</v>
      </c>
      <c r="I9" s="67"/>
      <c r="J9" s="4">
        <v>1</v>
      </c>
    </row>
    <row r="10" spans="1:10" ht="15" customHeight="1" x14ac:dyDescent="0.25">
      <c r="A10" s="70" t="s">
        <v>45</v>
      </c>
      <c r="B10" s="69" t="s">
        <v>47</v>
      </c>
      <c r="C10" s="70" t="s">
        <v>37</v>
      </c>
      <c r="D10" s="4" t="s">
        <v>24</v>
      </c>
      <c r="E10" s="4">
        <v>2016</v>
      </c>
      <c r="F10" s="4" t="s">
        <v>28</v>
      </c>
      <c r="G10" s="68">
        <v>1980</v>
      </c>
      <c r="H10" s="9">
        <v>0.7</v>
      </c>
      <c r="I10" s="73" t="s">
        <v>64</v>
      </c>
      <c r="J10" s="4"/>
    </row>
    <row r="11" spans="1:10" x14ac:dyDescent="0.25">
      <c r="A11" s="71"/>
      <c r="B11" s="69"/>
      <c r="C11" s="71"/>
      <c r="D11" s="4" t="s">
        <v>24</v>
      </c>
      <c r="E11" s="4">
        <v>2016</v>
      </c>
      <c r="F11" s="4" t="s">
        <v>25</v>
      </c>
      <c r="G11" s="68"/>
      <c r="H11" s="11">
        <f>H10*'Conversion Factors'!D$3</f>
        <v>0.94499999999999995</v>
      </c>
      <c r="I11" s="74"/>
      <c r="J11" s="4"/>
    </row>
    <row r="12" spans="1:10" x14ac:dyDescent="0.25">
      <c r="A12" s="71"/>
      <c r="B12" s="69"/>
      <c r="C12" s="71"/>
      <c r="D12" s="4" t="s">
        <v>24</v>
      </c>
      <c r="E12" s="4">
        <v>2018</v>
      </c>
      <c r="F12" s="4" t="s">
        <v>25</v>
      </c>
      <c r="G12" s="68"/>
      <c r="H12" s="11">
        <f>H11*('Conversion Factors'!$C$29^($E12-$E11))</f>
        <v>0.983178</v>
      </c>
      <c r="I12" s="74"/>
      <c r="J12" s="4"/>
    </row>
    <row r="13" spans="1:10" x14ac:dyDescent="0.25">
      <c r="A13" s="71"/>
      <c r="B13" s="69"/>
      <c r="C13" s="71"/>
      <c r="D13" s="10" t="s">
        <v>29</v>
      </c>
      <c r="E13" s="4">
        <v>2018</v>
      </c>
      <c r="F13" s="4" t="s">
        <v>25</v>
      </c>
      <c r="G13" s="68"/>
      <c r="H13" s="11">
        <f>H12*'Conversion Factors'!$F$8*'Conversion Factors'!$F$20</f>
        <v>0.27310500000000004</v>
      </c>
      <c r="I13" s="74"/>
      <c r="J13" s="4">
        <v>1</v>
      </c>
    </row>
    <row r="14" spans="1:10" x14ac:dyDescent="0.25">
      <c r="A14" s="71"/>
      <c r="B14" s="71" t="s">
        <v>38</v>
      </c>
      <c r="C14" s="71"/>
      <c r="D14" s="10" t="s">
        <v>29</v>
      </c>
      <c r="E14" s="4">
        <v>2018</v>
      </c>
      <c r="F14" s="4" t="s">
        <v>25</v>
      </c>
      <c r="G14" s="45">
        <v>1974</v>
      </c>
      <c r="H14" s="11">
        <f>H13</f>
        <v>0.27310500000000004</v>
      </c>
      <c r="I14" s="74"/>
      <c r="J14" s="4">
        <v>1</v>
      </c>
    </row>
    <row r="15" spans="1:10" ht="15" customHeight="1" x14ac:dyDescent="0.25">
      <c r="A15" s="72"/>
      <c r="B15" s="72"/>
      <c r="C15" s="72"/>
      <c r="D15" s="10" t="s">
        <v>29</v>
      </c>
      <c r="E15" s="4">
        <v>2018</v>
      </c>
      <c r="F15" s="4" t="s">
        <v>25</v>
      </c>
      <c r="G15" s="25">
        <v>1979</v>
      </c>
      <c r="H15" s="26">
        <f>H13</f>
        <v>0.27310500000000004</v>
      </c>
      <c r="I15" s="74"/>
      <c r="J15" s="4">
        <v>1</v>
      </c>
    </row>
    <row r="16" spans="1:10" x14ac:dyDescent="0.25">
      <c r="A16" s="77" t="s">
        <v>65</v>
      </c>
      <c r="B16" s="77" t="s">
        <v>38</v>
      </c>
      <c r="C16" s="77" t="s">
        <v>37</v>
      </c>
      <c r="D16" s="10" t="s">
        <v>29</v>
      </c>
      <c r="E16" s="4">
        <v>2018</v>
      </c>
      <c r="F16" s="4" t="s">
        <v>25</v>
      </c>
      <c r="G16" s="25">
        <v>1975</v>
      </c>
      <c r="H16" s="26">
        <f>H15</f>
        <v>0.27310500000000004</v>
      </c>
      <c r="I16" s="74"/>
      <c r="J16" s="4">
        <v>1</v>
      </c>
    </row>
    <row r="17" spans="1:10" x14ac:dyDescent="0.25">
      <c r="A17" s="78"/>
      <c r="B17" s="78"/>
      <c r="C17" s="78"/>
      <c r="D17" s="10" t="s">
        <v>29</v>
      </c>
      <c r="E17" s="4">
        <v>2018</v>
      </c>
      <c r="F17" s="4" t="s">
        <v>25</v>
      </c>
      <c r="G17" s="25">
        <v>1980</v>
      </c>
      <c r="H17" s="26">
        <f t="shared" ref="H17" si="0">H16</f>
        <v>0.27310500000000004</v>
      </c>
      <c r="I17" s="74"/>
      <c r="J17" s="4">
        <v>1</v>
      </c>
    </row>
    <row r="18" spans="1:10" x14ac:dyDescent="0.25">
      <c r="A18" s="8" t="s">
        <v>66</v>
      </c>
      <c r="B18" s="8" t="s">
        <v>38</v>
      </c>
      <c r="C18" s="8" t="s">
        <v>37</v>
      </c>
      <c r="D18" s="10" t="s">
        <v>29</v>
      </c>
      <c r="E18" s="4">
        <v>2018</v>
      </c>
      <c r="F18" s="4" t="s">
        <v>25</v>
      </c>
      <c r="G18" s="25">
        <v>1975</v>
      </c>
      <c r="H18" s="26">
        <f>H16</f>
        <v>0.27310500000000004</v>
      </c>
      <c r="I18" s="75"/>
      <c r="J18" s="4">
        <v>1</v>
      </c>
    </row>
    <row r="19" spans="1:10" x14ac:dyDescent="0.25">
      <c r="A19" s="69" t="s">
        <v>67</v>
      </c>
      <c r="B19" s="69" t="s">
        <v>38</v>
      </c>
      <c r="C19" s="69" t="s">
        <v>37</v>
      </c>
      <c r="D19" s="4" t="s">
        <v>24</v>
      </c>
      <c r="E19" s="4">
        <v>2016</v>
      </c>
      <c r="F19" s="4" t="s">
        <v>28</v>
      </c>
      <c r="G19" s="68">
        <v>1980</v>
      </c>
      <c r="H19" s="9">
        <v>4.5999999999999996</v>
      </c>
      <c r="I19" s="67" t="s">
        <v>68</v>
      </c>
      <c r="J19" s="4"/>
    </row>
    <row r="20" spans="1:10" x14ac:dyDescent="0.25">
      <c r="A20" s="69"/>
      <c r="B20" s="69"/>
      <c r="C20" s="69"/>
      <c r="D20" s="4" t="s">
        <v>24</v>
      </c>
      <c r="E20" s="4">
        <v>2016</v>
      </c>
      <c r="F20" s="4" t="s">
        <v>25</v>
      </c>
      <c r="G20" s="68"/>
      <c r="H20" s="11">
        <f>H19*'Conversion Factors'!D$3</f>
        <v>6.21</v>
      </c>
      <c r="I20" s="67"/>
      <c r="J20" s="4"/>
    </row>
    <row r="21" spans="1:10" x14ac:dyDescent="0.25">
      <c r="A21" s="69"/>
      <c r="B21" s="69"/>
      <c r="C21" s="69"/>
      <c r="D21" s="4" t="s">
        <v>24</v>
      </c>
      <c r="E21" s="4">
        <v>2018</v>
      </c>
      <c r="F21" s="4" t="s">
        <v>25</v>
      </c>
      <c r="G21" s="68"/>
      <c r="H21" s="11">
        <f>H20*('Conversion Factors'!$C$29^($E21-$E20))</f>
        <v>6.4608840000000001</v>
      </c>
      <c r="I21" s="67"/>
      <c r="J21" s="4"/>
    </row>
    <row r="22" spans="1:10" x14ac:dyDescent="0.25">
      <c r="A22" s="69"/>
      <c r="B22" s="69"/>
      <c r="C22" s="69"/>
      <c r="D22" s="10" t="s">
        <v>29</v>
      </c>
      <c r="E22" s="4">
        <v>2018</v>
      </c>
      <c r="F22" s="4" t="s">
        <v>25</v>
      </c>
      <c r="G22" s="68"/>
      <c r="H22" s="11">
        <f>H21*'Conversion Factors'!$F$8*'Conversion Factors'!$F$20</f>
        <v>1.7946900000000001</v>
      </c>
      <c r="I22" s="67"/>
      <c r="J22" s="4">
        <v>1</v>
      </c>
    </row>
    <row r="23" spans="1:10" ht="15" customHeight="1" x14ac:dyDescent="0.25">
      <c r="A23" s="70" t="s">
        <v>70</v>
      </c>
      <c r="B23" s="69" t="s">
        <v>38</v>
      </c>
      <c r="C23" s="69" t="s">
        <v>37</v>
      </c>
      <c r="D23" s="4" t="s">
        <v>24</v>
      </c>
      <c r="E23" s="4">
        <v>2016</v>
      </c>
      <c r="F23" s="4" t="s">
        <v>28</v>
      </c>
      <c r="G23" s="68">
        <v>1976</v>
      </c>
      <c r="H23" s="9">
        <v>24.8</v>
      </c>
      <c r="I23" s="73" t="s">
        <v>69</v>
      </c>
      <c r="J23" s="4"/>
    </row>
    <row r="24" spans="1:10" x14ac:dyDescent="0.25">
      <c r="A24" s="71"/>
      <c r="B24" s="69"/>
      <c r="C24" s="69"/>
      <c r="D24" s="4" t="s">
        <v>24</v>
      </c>
      <c r="E24" s="4">
        <v>2016</v>
      </c>
      <c r="F24" s="4" t="s">
        <v>25</v>
      </c>
      <c r="G24" s="68"/>
      <c r="H24" s="11">
        <f>H23*'Conversion Factors'!D$3</f>
        <v>33.480000000000004</v>
      </c>
      <c r="I24" s="74"/>
      <c r="J24" s="4"/>
    </row>
    <row r="25" spans="1:10" x14ac:dyDescent="0.25">
      <c r="A25" s="71"/>
      <c r="B25" s="69"/>
      <c r="C25" s="69"/>
      <c r="D25" s="4" t="s">
        <v>24</v>
      </c>
      <c r="E25" s="4">
        <v>2018</v>
      </c>
      <c r="F25" s="4" t="s">
        <v>25</v>
      </c>
      <c r="G25" s="68"/>
      <c r="H25" s="11">
        <f>H24*('Conversion Factors'!$C$29^($E25-$E24))</f>
        <v>34.832592000000005</v>
      </c>
      <c r="I25" s="74"/>
      <c r="J25" s="4"/>
    </row>
    <row r="26" spans="1:10" x14ac:dyDescent="0.25">
      <c r="A26" s="71"/>
      <c r="B26" s="69"/>
      <c r="C26" s="69"/>
      <c r="D26" s="10" t="s">
        <v>29</v>
      </c>
      <c r="E26" s="4">
        <v>2018</v>
      </c>
      <c r="F26" s="4" t="s">
        <v>25</v>
      </c>
      <c r="G26" s="68"/>
      <c r="H26" s="11">
        <f>H25*'Conversion Factors'!$F$8*'Conversion Factors'!$F$20</f>
        <v>9.6757200000000019</v>
      </c>
      <c r="I26" s="74"/>
      <c r="J26" s="4">
        <v>1</v>
      </c>
    </row>
    <row r="27" spans="1:10" x14ac:dyDescent="0.25">
      <c r="A27" s="71"/>
      <c r="B27" s="8" t="s">
        <v>39</v>
      </c>
      <c r="C27" s="8" t="s">
        <v>37</v>
      </c>
      <c r="D27" s="10" t="s">
        <v>29</v>
      </c>
      <c r="E27" s="4">
        <v>2018</v>
      </c>
      <c r="F27" s="4" t="s">
        <v>25</v>
      </c>
      <c r="G27" s="25">
        <v>1976</v>
      </c>
      <c r="H27" s="11">
        <f>H26</f>
        <v>9.6757200000000019</v>
      </c>
      <c r="I27" s="74"/>
      <c r="J27" s="4">
        <v>1</v>
      </c>
    </row>
    <row r="28" spans="1:10" x14ac:dyDescent="0.25">
      <c r="A28" s="71"/>
      <c r="B28" s="8" t="s">
        <v>39</v>
      </c>
      <c r="C28" s="8" t="s">
        <v>37</v>
      </c>
      <c r="D28" s="10" t="s">
        <v>29</v>
      </c>
      <c r="E28" s="4">
        <v>2018</v>
      </c>
      <c r="F28" s="4" t="s">
        <v>25</v>
      </c>
      <c r="G28" s="25">
        <v>1981</v>
      </c>
      <c r="H28" s="11">
        <f>H27</f>
        <v>9.6757200000000019</v>
      </c>
      <c r="I28" s="74"/>
      <c r="J28" s="4">
        <v>1</v>
      </c>
    </row>
    <row r="29" spans="1:10" x14ac:dyDescent="0.25">
      <c r="A29" s="71"/>
      <c r="B29" s="8" t="s">
        <v>71</v>
      </c>
      <c r="C29" s="8" t="s">
        <v>37</v>
      </c>
      <c r="D29" s="10" t="s">
        <v>29</v>
      </c>
      <c r="E29" s="4">
        <v>2018</v>
      </c>
      <c r="F29" s="4" t="s">
        <v>25</v>
      </c>
      <c r="G29" s="25">
        <v>1964</v>
      </c>
      <c r="H29" s="11">
        <f>H28</f>
        <v>9.6757200000000019</v>
      </c>
      <c r="I29" s="74"/>
      <c r="J29" s="4">
        <v>1</v>
      </c>
    </row>
    <row r="30" spans="1:10" x14ac:dyDescent="0.25">
      <c r="A30" s="71"/>
      <c r="B30" s="64" t="s">
        <v>71</v>
      </c>
      <c r="C30" s="64" t="s">
        <v>37</v>
      </c>
      <c r="D30" s="10" t="s">
        <v>29</v>
      </c>
      <c r="E30" s="4">
        <v>2018</v>
      </c>
      <c r="F30" s="4" t="s">
        <v>25</v>
      </c>
      <c r="G30" s="25">
        <v>1970</v>
      </c>
      <c r="H30" s="11">
        <f>H29</f>
        <v>9.6757200000000019</v>
      </c>
      <c r="I30" s="74"/>
      <c r="J30" s="4">
        <v>1</v>
      </c>
    </row>
    <row r="31" spans="1:10" x14ac:dyDescent="0.25">
      <c r="A31" s="71"/>
      <c r="B31" s="8" t="s">
        <v>71</v>
      </c>
      <c r="C31" s="8" t="s">
        <v>37</v>
      </c>
      <c r="D31" s="10" t="s">
        <v>29</v>
      </c>
      <c r="E31" s="4">
        <v>2018</v>
      </c>
      <c r="F31" s="4" t="s">
        <v>25</v>
      </c>
      <c r="G31" s="25">
        <v>2004</v>
      </c>
      <c r="H31" s="11">
        <f t="shared" ref="H31" si="1">H29</f>
        <v>9.6757200000000019</v>
      </c>
      <c r="I31" s="74"/>
      <c r="J31" s="4">
        <v>1</v>
      </c>
    </row>
    <row r="32" spans="1:10" x14ac:dyDescent="0.25">
      <c r="A32" s="71"/>
      <c r="B32" s="8" t="s">
        <v>72</v>
      </c>
      <c r="C32" s="8" t="s">
        <v>37</v>
      </c>
      <c r="D32" s="10" t="s">
        <v>29</v>
      </c>
      <c r="E32" s="4">
        <v>2018</v>
      </c>
      <c r="F32" s="4" t="s">
        <v>25</v>
      </c>
      <c r="G32" s="25">
        <v>1964</v>
      </c>
      <c r="H32" s="11">
        <f>H29</f>
        <v>9.6757200000000019</v>
      </c>
      <c r="I32" s="74"/>
      <c r="J32" s="4">
        <v>1</v>
      </c>
    </row>
    <row r="33" spans="1:10" x14ac:dyDescent="0.25">
      <c r="A33" s="71"/>
      <c r="B33" s="64" t="s">
        <v>72</v>
      </c>
      <c r="C33" s="64" t="s">
        <v>37</v>
      </c>
      <c r="D33" s="10" t="s">
        <v>29</v>
      </c>
      <c r="E33" s="4">
        <v>2018</v>
      </c>
      <c r="F33" s="4" t="s">
        <v>25</v>
      </c>
      <c r="G33" s="25">
        <v>1970</v>
      </c>
      <c r="H33" s="11">
        <f t="shared" ref="H33:H34" si="2">H31</f>
        <v>9.6757200000000019</v>
      </c>
      <c r="I33" s="74"/>
      <c r="J33" s="4">
        <v>1</v>
      </c>
    </row>
    <row r="34" spans="1:10" x14ac:dyDescent="0.25">
      <c r="A34" s="71"/>
      <c r="B34" s="64" t="s">
        <v>72</v>
      </c>
      <c r="C34" s="64" t="s">
        <v>37</v>
      </c>
      <c r="D34" s="10" t="s">
        <v>29</v>
      </c>
      <c r="E34" s="4">
        <v>2018</v>
      </c>
      <c r="F34" s="4" t="s">
        <v>25</v>
      </c>
      <c r="G34" s="25">
        <v>2000</v>
      </c>
      <c r="H34" s="11">
        <f t="shared" si="2"/>
        <v>9.6757200000000019</v>
      </c>
      <c r="I34" s="74"/>
      <c r="J34" s="4">
        <v>1</v>
      </c>
    </row>
    <row r="35" spans="1:10" x14ac:dyDescent="0.25">
      <c r="A35" s="72"/>
      <c r="B35" s="8" t="s">
        <v>72</v>
      </c>
      <c r="C35" s="8" t="s">
        <v>37</v>
      </c>
      <c r="D35" s="10" t="s">
        <v>29</v>
      </c>
      <c r="E35" s="4">
        <v>2018</v>
      </c>
      <c r="F35" s="4" t="s">
        <v>25</v>
      </c>
      <c r="G35" s="25">
        <v>2014</v>
      </c>
      <c r="H35" s="11">
        <f>H31</f>
        <v>9.6757200000000019</v>
      </c>
      <c r="I35" s="75"/>
      <c r="J35" s="4">
        <v>1</v>
      </c>
    </row>
    <row r="36" spans="1:10" ht="15" customHeight="1" x14ac:dyDescent="0.25">
      <c r="A36" s="70" t="s">
        <v>73</v>
      </c>
      <c r="B36" s="69" t="s">
        <v>39</v>
      </c>
      <c r="C36" s="69" t="s">
        <v>37</v>
      </c>
      <c r="D36" s="4" t="s">
        <v>24</v>
      </c>
      <c r="E36" s="4">
        <v>2016</v>
      </c>
      <c r="F36" s="4" t="s">
        <v>28</v>
      </c>
      <c r="G36" s="76">
        <v>1991</v>
      </c>
      <c r="H36" s="11">
        <v>4.5999999999999996</v>
      </c>
      <c r="I36" s="73" t="s">
        <v>74</v>
      </c>
      <c r="J36" s="4"/>
    </row>
    <row r="37" spans="1:10" x14ac:dyDescent="0.25">
      <c r="A37" s="71"/>
      <c r="B37" s="69"/>
      <c r="C37" s="69"/>
      <c r="D37" s="4" t="s">
        <v>24</v>
      </c>
      <c r="E37" s="4">
        <v>2016</v>
      </c>
      <c r="F37" s="4" t="s">
        <v>25</v>
      </c>
      <c r="G37" s="76"/>
      <c r="H37" s="11">
        <f>H36*'Conversion Factors'!D$3</f>
        <v>6.21</v>
      </c>
      <c r="I37" s="74"/>
      <c r="J37" s="4"/>
    </row>
    <row r="38" spans="1:10" x14ac:dyDescent="0.25">
      <c r="A38" s="71"/>
      <c r="B38" s="69"/>
      <c r="C38" s="69"/>
      <c r="D38" s="4" t="s">
        <v>24</v>
      </c>
      <c r="E38" s="4">
        <v>2018</v>
      </c>
      <c r="F38" s="4" t="s">
        <v>25</v>
      </c>
      <c r="G38" s="76"/>
      <c r="H38" s="11">
        <f>H37*('Conversion Factors'!$C$29^($E38-$E37))</f>
        <v>6.4608840000000001</v>
      </c>
      <c r="I38" s="74"/>
      <c r="J38" s="4"/>
    </row>
    <row r="39" spans="1:10" x14ac:dyDescent="0.25">
      <c r="A39" s="71"/>
      <c r="B39" s="69"/>
      <c r="C39" s="69"/>
      <c r="D39" s="10" t="s">
        <v>29</v>
      </c>
      <c r="E39" s="4">
        <v>2018</v>
      </c>
      <c r="F39" s="4" t="s">
        <v>25</v>
      </c>
      <c r="G39" s="76"/>
      <c r="H39" s="11">
        <f>H38*'Conversion Factors'!$F$8*'Conversion Factors'!$F$20</f>
        <v>1.7946900000000001</v>
      </c>
      <c r="I39" s="74"/>
      <c r="J39" s="4">
        <v>1</v>
      </c>
    </row>
    <row r="40" spans="1:10" x14ac:dyDescent="0.25">
      <c r="A40" s="72"/>
      <c r="B40" s="8" t="s">
        <v>72</v>
      </c>
      <c r="C40" s="8" t="s">
        <v>37</v>
      </c>
      <c r="D40" s="10" t="s">
        <v>29</v>
      </c>
      <c r="E40" s="4">
        <v>2018</v>
      </c>
      <c r="F40" s="4" t="s">
        <v>25</v>
      </c>
      <c r="G40">
        <v>1980</v>
      </c>
      <c r="H40" s="11">
        <f>H39</f>
        <v>1.7946900000000001</v>
      </c>
      <c r="I40" s="75"/>
      <c r="J40" s="4">
        <v>1</v>
      </c>
    </row>
    <row r="41" spans="1:10" x14ac:dyDescent="0.25">
      <c r="A41" s="69" t="s">
        <v>75</v>
      </c>
      <c r="B41" s="69" t="s">
        <v>233</v>
      </c>
      <c r="C41" s="69" t="s">
        <v>37</v>
      </c>
      <c r="D41" s="4" t="s">
        <v>24</v>
      </c>
      <c r="E41" s="4">
        <v>2016</v>
      </c>
      <c r="F41" s="4" t="s">
        <v>28</v>
      </c>
      <c r="G41" s="76">
        <v>2000</v>
      </c>
      <c r="H41" s="11">
        <v>0.6</v>
      </c>
      <c r="I41" s="67" t="s">
        <v>76</v>
      </c>
      <c r="J41" s="4"/>
    </row>
    <row r="42" spans="1:10" x14ac:dyDescent="0.25">
      <c r="A42" s="69"/>
      <c r="B42" s="69"/>
      <c r="C42" s="69"/>
      <c r="D42" s="4" t="s">
        <v>24</v>
      </c>
      <c r="E42" s="4">
        <v>2016</v>
      </c>
      <c r="F42" s="4" t="s">
        <v>25</v>
      </c>
      <c r="G42" s="76"/>
      <c r="H42" s="11">
        <f>H41*'Conversion Factors'!D$3</f>
        <v>0.81</v>
      </c>
      <c r="I42" s="67"/>
      <c r="J42" s="4"/>
    </row>
    <row r="43" spans="1:10" x14ac:dyDescent="0.25">
      <c r="A43" s="69"/>
      <c r="B43" s="69"/>
      <c r="C43" s="69"/>
      <c r="D43" s="4" t="s">
        <v>24</v>
      </c>
      <c r="E43" s="4">
        <v>2018</v>
      </c>
      <c r="F43" s="4" t="s">
        <v>25</v>
      </c>
      <c r="G43" s="76"/>
      <c r="H43" s="11">
        <f>H42*('Conversion Factors'!$C$29^($E43-$E42))</f>
        <v>0.84272400000000003</v>
      </c>
      <c r="I43" s="67"/>
      <c r="J43" s="4"/>
    </row>
    <row r="44" spans="1:10" x14ac:dyDescent="0.25">
      <c r="A44" s="69"/>
      <c r="B44" s="69"/>
      <c r="C44" s="69"/>
      <c r="D44" s="10" t="s">
        <v>29</v>
      </c>
      <c r="E44" s="4">
        <v>2018</v>
      </c>
      <c r="F44" s="4" t="s">
        <v>25</v>
      </c>
      <c r="G44" s="76"/>
      <c r="H44" s="11">
        <f>H43*'Conversion Factors'!$F$8*'Conversion Factors'!$F$20</f>
        <v>0.23409000000000002</v>
      </c>
      <c r="I44" s="67"/>
      <c r="J44" s="4">
        <v>1</v>
      </c>
    </row>
    <row r="45" spans="1:10" x14ac:dyDescent="0.25">
      <c r="A45" s="79" t="s">
        <v>77</v>
      </c>
      <c r="B45" s="4" t="s">
        <v>39</v>
      </c>
      <c r="C45" s="79" t="s">
        <v>37</v>
      </c>
      <c r="D45" s="10" t="s">
        <v>29</v>
      </c>
      <c r="E45" s="4">
        <v>2018</v>
      </c>
      <c r="F45" s="4" t="s">
        <v>25</v>
      </c>
      <c r="G45" s="4">
        <v>1968</v>
      </c>
      <c r="H45" s="11">
        <f t="shared" ref="H45:H46" si="3">H42</f>
        <v>0.81</v>
      </c>
      <c r="I45" s="79" t="s">
        <v>76</v>
      </c>
      <c r="J45" s="4">
        <v>1</v>
      </c>
    </row>
    <row r="46" spans="1:10" x14ac:dyDescent="0.25">
      <c r="A46" s="79"/>
      <c r="B46" s="4" t="s">
        <v>38</v>
      </c>
      <c r="C46" s="79"/>
      <c r="D46" s="10" t="s">
        <v>29</v>
      </c>
      <c r="E46" s="4">
        <v>2018</v>
      </c>
      <c r="F46" s="4" t="s">
        <v>25</v>
      </c>
      <c r="G46" s="4">
        <v>1978</v>
      </c>
      <c r="H46" s="11">
        <f t="shared" si="3"/>
        <v>0.84272400000000003</v>
      </c>
      <c r="I46" s="79"/>
      <c r="J46" s="4">
        <v>1</v>
      </c>
    </row>
    <row r="47" spans="1:10" x14ac:dyDescent="0.25">
      <c r="A47" s="79"/>
      <c r="B47" s="4" t="s">
        <v>80</v>
      </c>
      <c r="C47" s="79"/>
      <c r="D47" s="10" t="s">
        <v>29</v>
      </c>
      <c r="E47" s="4">
        <v>2018</v>
      </c>
      <c r="F47" s="4" t="s">
        <v>25</v>
      </c>
      <c r="G47" s="4">
        <v>2019</v>
      </c>
      <c r="H47" s="11">
        <f>H44</f>
        <v>0.23409000000000002</v>
      </c>
      <c r="I47" s="79"/>
      <c r="J47" s="4">
        <v>1</v>
      </c>
    </row>
    <row r="48" spans="1:10" x14ac:dyDescent="0.25">
      <c r="A48" s="69" t="s">
        <v>79</v>
      </c>
      <c r="B48" s="69" t="s">
        <v>80</v>
      </c>
      <c r="C48" s="69" t="s">
        <v>37</v>
      </c>
      <c r="D48" s="4" t="s">
        <v>24</v>
      </c>
      <c r="E48" s="4">
        <v>2016</v>
      </c>
      <c r="F48" s="4" t="s">
        <v>28</v>
      </c>
      <c r="G48" s="76">
        <v>1974</v>
      </c>
      <c r="H48" s="11">
        <v>0</v>
      </c>
      <c r="I48" s="67" t="s">
        <v>81</v>
      </c>
      <c r="J48" s="4"/>
    </row>
    <row r="49" spans="1:10" x14ac:dyDescent="0.25">
      <c r="A49" s="69"/>
      <c r="B49" s="69"/>
      <c r="C49" s="69"/>
      <c r="D49" s="4" t="s">
        <v>24</v>
      </c>
      <c r="E49" s="4">
        <v>2016</v>
      </c>
      <c r="F49" s="4" t="s">
        <v>25</v>
      </c>
      <c r="G49" s="76"/>
      <c r="H49" s="11">
        <f>H48*'Conversion Factors'!D$3</f>
        <v>0</v>
      </c>
      <c r="I49" s="67"/>
      <c r="J49" s="4"/>
    </row>
    <row r="50" spans="1:10" x14ac:dyDescent="0.25">
      <c r="A50" s="69"/>
      <c r="B50" s="69"/>
      <c r="C50" s="69"/>
      <c r="D50" s="4" t="s">
        <v>24</v>
      </c>
      <c r="E50" s="4">
        <v>2018</v>
      </c>
      <c r="F50" s="4" t="s">
        <v>25</v>
      </c>
      <c r="G50" s="76"/>
      <c r="H50" s="11">
        <f>H49*('Conversion Factors'!$C$29^($E50-$E49))</f>
        <v>0</v>
      </c>
      <c r="I50" s="67"/>
      <c r="J50" s="4"/>
    </row>
    <row r="51" spans="1:10" x14ac:dyDescent="0.25">
      <c r="A51" s="69"/>
      <c r="B51" s="69"/>
      <c r="C51" s="69"/>
      <c r="D51" s="10" t="s">
        <v>29</v>
      </c>
      <c r="E51" s="4">
        <v>2018</v>
      </c>
      <c r="F51" s="4" t="s">
        <v>25</v>
      </c>
      <c r="G51" s="76"/>
      <c r="H51" s="11">
        <f>H50*'Conversion Factors'!$F$8*'Conversion Factors'!$F$20</f>
        <v>0</v>
      </c>
      <c r="I51" s="67"/>
      <c r="J51" s="4">
        <v>1</v>
      </c>
    </row>
    <row r="52" spans="1:10" x14ac:dyDescent="0.25">
      <c r="A52" s="69" t="s">
        <v>82</v>
      </c>
      <c r="B52" s="69" t="s">
        <v>39</v>
      </c>
      <c r="C52" s="69" t="s">
        <v>37</v>
      </c>
      <c r="D52" s="4" t="s">
        <v>24</v>
      </c>
      <c r="E52" s="4">
        <v>2016</v>
      </c>
      <c r="F52" s="4" t="s">
        <v>28</v>
      </c>
      <c r="G52" s="76">
        <v>1975</v>
      </c>
      <c r="H52" s="11">
        <v>0.3</v>
      </c>
      <c r="I52" s="67" t="s">
        <v>83</v>
      </c>
      <c r="J52" s="4"/>
    </row>
    <row r="53" spans="1:10" x14ac:dyDescent="0.25">
      <c r="A53" s="69"/>
      <c r="B53" s="69"/>
      <c r="C53" s="69"/>
      <c r="D53" s="4" t="s">
        <v>24</v>
      </c>
      <c r="E53" s="4">
        <v>2016</v>
      </c>
      <c r="F53" s="4" t="s">
        <v>25</v>
      </c>
      <c r="G53" s="76"/>
      <c r="H53" s="11">
        <f>H52*'Conversion Factors'!D$3</f>
        <v>0.40500000000000003</v>
      </c>
      <c r="I53" s="67"/>
      <c r="J53" s="4"/>
    </row>
    <row r="54" spans="1:10" x14ac:dyDescent="0.25">
      <c r="A54" s="69"/>
      <c r="B54" s="69"/>
      <c r="C54" s="69"/>
      <c r="D54" s="4" t="s">
        <v>24</v>
      </c>
      <c r="E54" s="4">
        <v>2018</v>
      </c>
      <c r="F54" s="4" t="s">
        <v>25</v>
      </c>
      <c r="G54" s="76"/>
      <c r="H54" s="11">
        <f>H53*('Conversion Factors'!$C$29^($E54-$E53))</f>
        <v>0.42136200000000001</v>
      </c>
      <c r="I54" s="67"/>
      <c r="J54" s="4"/>
    </row>
    <row r="55" spans="1:10" x14ac:dyDescent="0.25">
      <c r="A55" s="69"/>
      <c r="B55" s="69"/>
      <c r="C55" s="69"/>
      <c r="D55" s="10" t="s">
        <v>29</v>
      </c>
      <c r="E55" s="4">
        <v>2018</v>
      </c>
      <c r="F55" s="4" t="s">
        <v>25</v>
      </c>
      <c r="G55" s="76"/>
      <c r="H55" s="11">
        <f>H54*'Conversion Factors'!$F$8*'Conversion Factors'!$F$20</f>
        <v>0.11704500000000001</v>
      </c>
      <c r="I55" s="67"/>
      <c r="J55" s="4">
        <v>1</v>
      </c>
    </row>
    <row r="56" spans="1:10" ht="15" customHeight="1" x14ac:dyDescent="0.25">
      <c r="A56" s="70" t="s">
        <v>84</v>
      </c>
      <c r="B56" s="69" t="s">
        <v>39</v>
      </c>
      <c r="C56" s="70" t="s">
        <v>37</v>
      </c>
      <c r="D56" s="4" t="s">
        <v>24</v>
      </c>
      <c r="E56" s="4">
        <v>2016</v>
      </c>
      <c r="F56" s="4" t="s">
        <v>28</v>
      </c>
      <c r="G56" s="76">
        <v>1977</v>
      </c>
      <c r="H56" s="11">
        <v>1.3</v>
      </c>
      <c r="I56" s="73" t="s">
        <v>85</v>
      </c>
      <c r="J56" s="4"/>
    </row>
    <row r="57" spans="1:10" x14ac:dyDescent="0.25">
      <c r="A57" s="71"/>
      <c r="B57" s="69"/>
      <c r="C57" s="71"/>
      <c r="D57" s="4" t="s">
        <v>24</v>
      </c>
      <c r="E57" s="4">
        <v>2016</v>
      </c>
      <c r="F57" s="4" t="s">
        <v>25</v>
      </c>
      <c r="G57" s="76"/>
      <c r="H57" s="11">
        <f>H56*'Conversion Factors'!D$3</f>
        <v>1.7550000000000001</v>
      </c>
      <c r="I57" s="74"/>
      <c r="J57" s="4"/>
    </row>
    <row r="58" spans="1:10" x14ac:dyDescent="0.25">
      <c r="A58" s="71"/>
      <c r="B58" s="69"/>
      <c r="C58" s="71"/>
      <c r="D58" s="4" t="s">
        <v>24</v>
      </c>
      <c r="E58" s="4">
        <v>2018</v>
      </c>
      <c r="F58" s="4" t="s">
        <v>25</v>
      </c>
      <c r="G58" s="76"/>
      <c r="H58" s="11">
        <f>H57*('Conversion Factors'!$C$29^($E58-$E57))</f>
        <v>1.8259020000000001</v>
      </c>
      <c r="I58" s="74"/>
      <c r="J58" s="4"/>
    </row>
    <row r="59" spans="1:10" x14ac:dyDescent="0.25">
      <c r="A59" s="71"/>
      <c r="B59" s="69"/>
      <c r="C59" s="71"/>
      <c r="D59" s="10" t="s">
        <v>29</v>
      </c>
      <c r="E59" s="4">
        <v>2018</v>
      </c>
      <c r="F59" s="4" t="s">
        <v>25</v>
      </c>
      <c r="G59" s="76"/>
      <c r="H59" s="11">
        <f>H58*'Conversion Factors'!$F$8*'Conversion Factors'!$F$20</f>
        <v>0.50719500000000006</v>
      </c>
      <c r="I59" s="74"/>
      <c r="J59" s="4">
        <v>1</v>
      </c>
    </row>
    <row r="60" spans="1:10" x14ac:dyDescent="0.25">
      <c r="A60" s="72"/>
      <c r="B60" s="7" t="s">
        <v>38</v>
      </c>
      <c r="C60" s="72"/>
      <c r="D60" s="10" t="s">
        <v>29</v>
      </c>
      <c r="E60" s="4">
        <v>2018</v>
      </c>
      <c r="F60" s="4" t="s">
        <v>25</v>
      </c>
      <c r="G60" s="28">
        <v>2010</v>
      </c>
      <c r="H60" s="11">
        <f>H59</f>
        <v>0.50719500000000006</v>
      </c>
      <c r="I60" s="75"/>
      <c r="J60" s="4">
        <v>1</v>
      </c>
    </row>
    <row r="61" spans="1:10" ht="15" customHeight="1" x14ac:dyDescent="0.25">
      <c r="A61" s="70" t="s">
        <v>86</v>
      </c>
      <c r="B61" s="70" t="s">
        <v>38</v>
      </c>
      <c r="C61" s="70" t="s">
        <v>37</v>
      </c>
      <c r="D61" s="4" t="s">
        <v>24</v>
      </c>
      <c r="E61" s="4">
        <v>2016</v>
      </c>
      <c r="F61" s="4" t="s">
        <v>28</v>
      </c>
      <c r="G61" s="76">
        <v>1976</v>
      </c>
      <c r="H61" s="11">
        <v>4.5999999999999996</v>
      </c>
      <c r="I61" s="73" t="s">
        <v>87</v>
      </c>
      <c r="J61" s="4"/>
    </row>
    <row r="62" spans="1:10" x14ac:dyDescent="0.25">
      <c r="A62" s="71"/>
      <c r="B62" s="71"/>
      <c r="C62" s="71"/>
      <c r="D62" s="4" t="s">
        <v>24</v>
      </c>
      <c r="E62" s="4">
        <v>2016</v>
      </c>
      <c r="F62" s="4" t="s">
        <v>25</v>
      </c>
      <c r="G62" s="76"/>
      <c r="H62" s="11">
        <f>H61*'Conversion Factors'!D$3</f>
        <v>6.21</v>
      </c>
      <c r="I62" s="74"/>
      <c r="J62" s="4"/>
    </row>
    <row r="63" spans="1:10" x14ac:dyDescent="0.25">
      <c r="A63" s="71"/>
      <c r="B63" s="71"/>
      <c r="C63" s="71"/>
      <c r="D63" s="4" t="s">
        <v>24</v>
      </c>
      <c r="E63" s="4">
        <v>2018</v>
      </c>
      <c r="F63" s="4" t="s">
        <v>25</v>
      </c>
      <c r="G63" s="76"/>
      <c r="H63" s="11">
        <f>H62*('Conversion Factors'!$C$29^($E63-$E62))</f>
        <v>6.4608840000000001</v>
      </c>
      <c r="I63" s="74"/>
      <c r="J63" s="4"/>
    </row>
    <row r="64" spans="1:10" x14ac:dyDescent="0.25">
      <c r="A64" s="71"/>
      <c r="B64" s="71"/>
      <c r="C64" s="71"/>
      <c r="D64" s="10" t="s">
        <v>29</v>
      </c>
      <c r="E64" s="4">
        <v>2018</v>
      </c>
      <c r="F64" s="4" t="s">
        <v>25</v>
      </c>
      <c r="G64" s="76"/>
      <c r="H64" s="11">
        <f>H63*'Conversion Factors'!$F$8*'Conversion Factors'!$F$20</f>
        <v>1.7946900000000001</v>
      </c>
      <c r="I64" s="74"/>
      <c r="J64" s="4">
        <v>1</v>
      </c>
    </row>
    <row r="65" spans="1:10" x14ac:dyDescent="0.25">
      <c r="A65" s="72"/>
      <c r="B65" s="72"/>
      <c r="C65" s="72"/>
      <c r="D65" s="10" t="s">
        <v>29</v>
      </c>
      <c r="E65" s="4">
        <v>2018</v>
      </c>
      <c r="F65" s="4" t="s">
        <v>25</v>
      </c>
      <c r="G65" s="41">
        <v>1978</v>
      </c>
      <c r="H65" s="11">
        <f>H64</f>
        <v>1.7946900000000001</v>
      </c>
      <c r="I65" s="75"/>
      <c r="J65" s="4">
        <v>1</v>
      </c>
    </row>
    <row r="66" spans="1:10" x14ac:dyDescent="0.25">
      <c r="A66" s="69" t="s">
        <v>88</v>
      </c>
      <c r="B66" s="69" t="s">
        <v>39</v>
      </c>
      <c r="C66" s="69" t="s">
        <v>37</v>
      </c>
      <c r="D66" s="4" t="s">
        <v>24</v>
      </c>
      <c r="E66" s="4">
        <v>2016</v>
      </c>
      <c r="F66" s="4" t="s">
        <v>28</v>
      </c>
      <c r="G66" s="76">
        <v>1980</v>
      </c>
      <c r="H66" s="11">
        <v>2.2999999999999998</v>
      </c>
      <c r="I66" s="67" t="s">
        <v>89</v>
      </c>
      <c r="J66" s="4"/>
    </row>
    <row r="67" spans="1:10" x14ac:dyDescent="0.25">
      <c r="A67" s="69"/>
      <c r="B67" s="69"/>
      <c r="C67" s="69"/>
      <c r="D67" s="4" t="s">
        <v>24</v>
      </c>
      <c r="E67" s="4">
        <v>2016</v>
      </c>
      <c r="F67" s="4" t="s">
        <v>25</v>
      </c>
      <c r="G67" s="76"/>
      <c r="H67" s="11">
        <f>H66*'Conversion Factors'!D$3</f>
        <v>3.105</v>
      </c>
      <c r="I67" s="67"/>
      <c r="J67" s="4"/>
    </row>
    <row r="68" spans="1:10" x14ac:dyDescent="0.25">
      <c r="A68" s="69"/>
      <c r="B68" s="69"/>
      <c r="C68" s="69"/>
      <c r="D68" s="4" t="s">
        <v>24</v>
      </c>
      <c r="E68" s="4">
        <v>2018</v>
      </c>
      <c r="F68" s="4" t="s">
        <v>25</v>
      </c>
      <c r="G68" s="76"/>
      <c r="H68" s="11">
        <f>H67*('Conversion Factors'!$C$29^($E68-$E67))</f>
        <v>3.230442</v>
      </c>
      <c r="I68" s="67"/>
      <c r="J68" s="4"/>
    </row>
    <row r="69" spans="1:10" x14ac:dyDescent="0.25">
      <c r="A69" s="69"/>
      <c r="B69" s="69"/>
      <c r="C69" s="69"/>
      <c r="D69" s="10" t="s">
        <v>29</v>
      </c>
      <c r="E69" s="4">
        <v>2018</v>
      </c>
      <c r="F69" s="4" t="s">
        <v>25</v>
      </c>
      <c r="G69" s="76"/>
      <c r="H69" s="11">
        <f>H68*'Conversion Factors'!$F$8*'Conversion Factors'!$F$20</f>
        <v>0.89734500000000006</v>
      </c>
      <c r="I69" s="67"/>
      <c r="J69" s="4">
        <v>1</v>
      </c>
    </row>
  </sheetData>
  <mergeCells count="67">
    <mergeCell ref="I61:I65"/>
    <mergeCell ref="I66:I69"/>
    <mergeCell ref="G56:G59"/>
    <mergeCell ref="G61:G64"/>
    <mergeCell ref="I56:I60"/>
    <mergeCell ref="A56:A60"/>
    <mergeCell ref="A66:A69"/>
    <mergeCell ref="B66:B69"/>
    <mergeCell ref="C66:C69"/>
    <mergeCell ref="G66:G69"/>
    <mergeCell ref="B56:B59"/>
    <mergeCell ref="A61:A65"/>
    <mergeCell ref="B61:B65"/>
    <mergeCell ref="C61:C65"/>
    <mergeCell ref="C56:C60"/>
    <mergeCell ref="A52:A55"/>
    <mergeCell ref="B52:B55"/>
    <mergeCell ref="C52:C55"/>
    <mergeCell ref="G52:G55"/>
    <mergeCell ref="I52:I55"/>
    <mergeCell ref="A16:A17"/>
    <mergeCell ref="B16:B17"/>
    <mergeCell ref="C16:C17"/>
    <mergeCell ref="I41:I44"/>
    <mergeCell ref="A48:A51"/>
    <mergeCell ref="B48:B51"/>
    <mergeCell ref="C48:C51"/>
    <mergeCell ref="G48:G51"/>
    <mergeCell ref="A41:A44"/>
    <mergeCell ref="B41:B44"/>
    <mergeCell ref="C41:C44"/>
    <mergeCell ref="G41:G44"/>
    <mergeCell ref="I48:I51"/>
    <mergeCell ref="I45:I47"/>
    <mergeCell ref="C45:C47"/>
    <mergeCell ref="A45:A47"/>
    <mergeCell ref="B19:B22"/>
    <mergeCell ref="C19:C22"/>
    <mergeCell ref="G19:G22"/>
    <mergeCell ref="B14:B15"/>
    <mergeCell ref="C10:C15"/>
    <mergeCell ref="A36:A40"/>
    <mergeCell ref="I23:I35"/>
    <mergeCell ref="I10:I18"/>
    <mergeCell ref="G36:G39"/>
    <mergeCell ref="B36:B39"/>
    <mergeCell ref="C36:C39"/>
    <mergeCell ref="I19:I22"/>
    <mergeCell ref="I36:I40"/>
    <mergeCell ref="C23:C26"/>
    <mergeCell ref="B23:B26"/>
    <mergeCell ref="G23:G26"/>
    <mergeCell ref="B10:B13"/>
    <mergeCell ref="A23:A35"/>
    <mergeCell ref="A10:A15"/>
    <mergeCell ref="G10:G13"/>
    <mergeCell ref="A19:A22"/>
    <mergeCell ref="I6:I9"/>
    <mergeCell ref="G2:G5"/>
    <mergeCell ref="C2:C5"/>
    <mergeCell ref="B2:B5"/>
    <mergeCell ref="A2:A5"/>
    <mergeCell ref="I2:I5"/>
    <mergeCell ref="A6:A9"/>
    <mergeCell ref="B6:B9"/>
    <mergeCell ref="C6:C9"/>
    <mergeCell ref="G6:G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6092-20FC-4EFB-B8BD-C39FF56B1B07}">
  <dimension ref="A1:HP68"/>
  <sheetViews>
    <sheetView workbookViewId="0">
      <selection activeCell="D17" sqref="D17"/>
    </sheetView>
  </sheetViews>
  <sheetFormatPr defaultColWidth="11.42578125" defaultRowHeight="15" x14ac:dyDescent="0.25"/>
  <cols>
    <col min="1" max="1" width="20.7109375" style="18" customWidth="1"/>
    <col min="2" max="2" width="11.28515625" style="18" bestFit="1" customWidth="1"/>
    <col min="3" max="3" width="17.140625" style="18" customWidth="1"/>
    <col min="4" max="4" width="11.42578125" style="6"/>
    <col min="5" max="5" width="17" style="6" bestFit="1" customWidth="1"/>
    <col min="6" max="6" width="11.42578125" style="6"/>
    <col min="7" max="7" width="11.42578125" style="18"/>
    <col min="8" max="8" width="11.42578125" style="6"/>
    <col min="9" max="9" width="41.140625" style="6" customWidth="1"/>
    <col min="10" max="224" width="11.42578125" style="6"/>
    <col min="992" max="1019" width="11.5703125" customWidth="1"/>
  </cols>
  <sheetData>
    <row r="1" spans="1:10" ht="15.75" x14ac:dyDescent="0.25">
      <c r="A1" s="30" t="s">
        <v>1</v>
      </c>
      <c r="B1" s="30" t="s">
        <v>17</v>
      </c>
      <c r="C1" s="30" t="s">
        <v>18</v>
      </c>
      <c r="D1" s="30" t="s">
        <v>19</v>
      </c>
      <c r="E1" s="30" t="s">
        <v>20</v>
      </c>
      <c r="F1" s="30" t="s">
        <v>21</v>
      </c>
      <c r="G1" s="30" t="s">
        <v>44</v>
      </c>
      <c r="H1" s="30" t="s">
        <v>48</v>
      </c>
      <c r="I1" s="30" t="s">
        <v>22</v>
      </c>
      <c r="J1" s="30" t="s">
        <v>23</v>
      </c>
    </row>
    <row r="2" spans="1:10" ht="12.6" customHeight="1" x14ac:dyDescent="0.25">
      <c r="A2" s="69" t="s">
        <v>46</v>
      </c>
      <c r="B2" s="69" t="s">
        <v>47</v>
      </c>
      <c r="C2" s="69" t="s">
        <v>37</v>
      </c>
      <c r="D2" s="4" t="s">
        <v>90</v>
      </c>
      <c r="E2" s="4">
        <v>2016</v>
      </c>
      <c r="F2" s="4" t="s">
        <v>28</v>
      </c>
      <c r="G2" s="68">
        <v>2000</v>
      </c>
      <c r="H2" s="9">
        <v>18</v>
      </c>
      <c r="I2" s="67" t="s">
        <v>61</v>
      </c>
      <c r="J2" s="4"/>
    </row>
    <row r="3" spans="1:10" x14ac:dyDescent="0.25">
      <c r="A3" s="69"/>
      <c r="B3" s="69"/>
      <c r="C3" s="69"/>
      <c r="D3" s="4" t="s">
        <v>90</v>
      </c>
      <c r="E3" s="4">
        <v>2016</v>
      </c>
      <c r="F3" s="4" t="s">
        <v>25</v>
      </c>
      <c r="G3" s="68"/>
      <c r="H3" s="11">
        <f>H2*'Conversion Factors'!D$3</f>
        <v>24.3</v>
      </c>
      <c r="I3" s="67"/>
      <c r="J3" s="4"/>
    </row>
    <row r="4" spans="1:10" x14ac:dyDescent="0.25">
      <c r="A4" s="69"/>
      <c r="B4" s="69"/>
      <c r="C4" s="69"/>
      <c r="D4" s="4" t="s">
        <v>90</v>
      </c>
      <c r="E4" s="4">
        <v>2018</v>
      </c>
      <c r="F4" s="4" t="s">
        <v>25</v>
      </c>
      <c r="G4" s="68"/>
      <c r="H4" s="11">
        <f>H3*('Conversion Factors'!$C$29^($E4-$E3))</f>
        <v>25.28172</v>
      </c>
      <c r="I4" s="67"/>
      <c r="J4" s="4">
        <v>1</v>
      </c>
    </row>
    <row r="5" spans="1:10" x14ac:dyDescent="0.25">
      <c r="A5" s="69" t="s">
        <v>62</v>
      </c>
      <c r="B5" s="69" t="s">
        <v>38</v>
      </c>
      <c r="C5" s="69" t="s">
        <v>37</v>
      </c>
      <c r="D5" s="4" t="s">
        <v>90</v>
      </c>
      <c r="E5" s="4">
        <v>2016</v>
      </c>
      <c r="F5" s="4" t="s">
        <v>28</v>
      </c>
      <c r="G5" s="68">
        <v>2000</v>
      </c>
      <c r="H5" s="9">
        <v>109</v>
      </c>
      <c r="I5" s="67" t="s">
        <v>63</v>
      </c>
      <c r="J5" s="4"/>
    </row>
    <row r="6" spans="1:10" x14ac:dyDescent="0.25">
      <c r="A6" s="69"/>
      <c r="B6" s="69"/>
      <c r="C6" s="69"/>
      <c r="D6" s="4" t="s">
        <v>90</v>
      </c>
      <c r="E6" s="4">
        <v>2016</v>
      </c>
      <c r="F6" s="4" t="s">
        <v>25</v>
      </c>
      <c r="G6" s="68"/>
      <c r="H6" s="11">
        <f>H5*'Conversion Factors'!D$3</f>
        <v>147.15</v>
      </c>
      <c r="I6" s="67"/>
      <c r="J6" s="4"/>
    </row>
    <row r="7" spans="1:10" x14ac:dyDescent="0.25">
      <c r="A7" s="69"/>
      <c r="B7" s="69"/>
      <c r="C7" s="69"/>
      <c r="D7" s="4" t="s">
        <v>90</v>
      </c>
      <c r="E7" s="4">
        <v>2018</v>
      </c>
      <c r="F7" s="4" t="s">
        <v>25</v>
      </c>
      <c r="G7" s="68"/>
      <c r="H7" s="11">
        <f>H6*('Conversion Factors'!$C$29^($E7-$E6))</f>
        <v>153.09486000000001</v>
      </c>
      <c r="I7" s="67"/>
      <c r="J7" s="4">
        <v>1</v>
      </c>
    </row>
    <row r="8" spans="1:10" ht="15" customHeight="1" x14ac:dyDescent="0.25">
      <c r="A8" s="70" t="s">
        <v>45</v>
      </c>
      <c r="B8" s="69" t="s">
        <v>47</v>
      </c>
      <c r="C8" s="69" t="s">
        <v>37</v>
      </c>
      <c r="D8" s="4" t="s">
        <v>90</v>
      </c>
      <c r="E8" s="4">
        <v>2016</v>
      </c>
      <c r="F8" s="4" t="s">
        <v>28</v>
      </c>
      <c r="G8" s="68">
        <v>1980</v>
      </c>
      <c r="H8" s="9">
        <v>32</v>
      </c>
      <c r="I8" s="73" t="s">
        <v>64</v>
      </c>
      <c r="J8" s="4"/>
    </row>
    <row r="9" spans="1:10" x14ac:dyDescent="0.25">
      <c r="A9" s="71"/>
      <c r="B9" s="69"/>
      <c r="C9" s="69"/>
      <c r="D9" s="4" t="s">
        <v>90</v>
      </c>
      <c r="E9" s="4">
        <v>2016</v>
      </c>
      <c r="F9" s="4" t="s">
        <v>25</v>
      </c>
      <c r="G9" s="68"/>
      <c r="H9" s="11">
        <f>H8*'Conversion Factors'!D$3</f>
        <v>43.2</v>
      </c>
      <c r="I9" s="74"/>
      <c r="J9" s="4"/>
    </row>
    <row r="10" spans="1:10" x14ac:dyDescent="0.25">
      <c r="A10" s="71"/>
      <c r="B10" s="69"/>
      <c r="C10" s="69"/>
      <c r="D10" s="4" t="s">
        <v>90</v>
      </c>
      <c r="E10" s="4">
        <v>2018</v>
      </c>
      <c r="F10" s="4" t="s">
        <v>25</v>
      </c>
      <c r="G10" s="68"/>
      <c r="H10" s="11">
        <f>H9*('Conversion Factors'!$C$29^($E10-$E9))</f>
        <v>44.945280000000004</v>
      </c>
      <c r="I10" s="74"/>
      <c r="J10" s="4">
        <v>1</v>
      </c>
    </row>
    <row r="11" spans="1:10" ht="15" customHeight="1" x14ac:dyDescent="0.25">
      <c r="A11" s="71"/>
      <c r="B11" s="77" t="s">
        <v>38</v>
      </c>
      <c r="C11" s="77" t="s">
        <v>37</v>
      </c>
      <c r="D11" s="4" t="s">
        <v>90</v>
      </c>
      <c r="E11" s="4">
        <v>2018</v>
      </c>
      <c r="F11" s="4" t="s">
        <v>25</v>
      </c>
      <c r="G11" s="27">
        <v>1974</v>
      </c>
      <c r="H11" s="26">
        <f>H10</f>
        <v>44.945280000000004</v>
      </c>
      <c r="I11" s="74"/>
      <c r="J11" s="4">
        <v>1</v>
      </c>
    </row>
    <row r="12" spans="1:10" ht="15" customHeight="1" x14ac:dyDescent="0.25">
      <c r="A12" s="72"/>
      <c r="B12" s="78"/>
      <c r="C12" s="78"/>
      <c r="D12" s="4" t="s">
        <v>90</v>
      </c>
      <c r="E12" s="4">
        <v>2018</v>
      </c>
      <c r="F12" s="4" t="s">
        <v>25</v>
      </c>
      <c r="G12" s="27">
        <v>1979</v>
      </c>
      <c r="H12" s="26">
        <f>H10</f>
        <v>44.945280000000004</v>
      </c>
      <c r="I12" s="74"/>
      <c r="J12" s="4">
        <v>1</v>
      </c>
    </row>
    <row r="13" spans="1:10" x14ac:dyDescent="0.25">
      <c r="A13" s="77" t="s">
        <v>65</v>
      </c>
      <c r="B13" s="77" t="s">
        <v>38</v>
      </c>
      <c r="C13" s="77" t="s">
        <v>37</v>
      </c>
      <c r="D13" s="4" t="s">
        <v>90</v>
      </c>
      <c r="E13" s="4">
        <v>2018</v>
      </c>
      <c r="F13" s="4" t="s">
        <v>25</v>
      </c>
      <c r="G13" s="27">
        <v>1975</v>
      </c>
      <c r="H13" s="26">
        <f>H10</f>
        <v>44.945280000000004</v>
      </c>
      <c r="I13" s="74"/>
      <c r="J13" s="4">
        <v>1</v>
      </c>
    </row>
    <row r="14" spans="1:10" x14ac:dyDescent="0.25">
      <c r="A14" s="78"/>
      <c r="B14" s="78"/>
      <c r="C14" s="78"/>
      <c r="D14" s="4" t="s">
        <v>90</v>
      </c>
      <c r="E14" s="4">
        <v>2018</v>
      </c>
      <c r="F14" s="4" t="s">
        <v>25</v>
      </c>
      <c r="G14" s="27">
        <v>1980</v>
      </c>
      <c r="H14" s="26">
        <f>H10</f>
        <v>44.945280000000004</v>
      </c>
      <c r="I14" s="74"/>
      <c r="J14" s="4">
        <v>1</v>
      </c>
    </row>
    <row r="15" spans="1:10" x14ac:dyDescent="0.25">
      <c r="A15" s="8" t="s">
        <v>66</v>
      </c>
      <c r="B15" s="8" t="s">
        <v>38</v>
      </c>
      <c r="C15" s="8" t="s">
        <v>37</v>
      </c>
      <c r="D15" s="4" t="s">
        <v>90</v>
      </c>
      <c r="E15" s="4">
        <v>2018</v>
      </c>
      <c r="F15" s="4" t="s">
        <v>25</v>
      </c>
      <c r="G15" s="27">
        <v>1975</v>
      </c>
      <c r="H15" s="26">
        <f>H10</f>
        <v>44.945280000000004</v>
      </c>
      <c r="I15" s="75"/>
      <c r="J15" s="4">
        <v>1</v>
      </c>
    </row>
    <row r="16" spans="1:10" x14ac:dyDescent="0.25">
      <c r="A16" s="69" t="s">
        <v>67</v>
      </c>
      <c r="B16" s="69" t="s">
        <v>38</v>
      </c>
      <c r="C16" s="69" t="s">
        <v>37</v>
      </c>
      <c r="D16" s="4" t="s">
        <v>90</v>
      </c>
      <c r="E16" s="4">
        <v>2016</v>
      </c>
      <c r="F16" s="4" t="s">
        <v>28</v>
      </c>
      <c r="G16" s="68">
        <v>1980</v>
      </c>
      <c r="H16" s="9">
        <v>44</v>
      </c>
      <c r="I16" s="67" t="s">
        <v>68</v>
      </c>
      <c r="J16" s="4"/>
    </row>
    <row r="17" spans="1:10" x14ac:dyDescent="0.25">
      <c r="A17" s="69"/>
      <c r="B17" s="69"/>
      <c r="C17" s="69"/>
      <c r="D17" s="4" t="s">
        <v>90</v>
      </c>
      <c r="E17" s="4">
        <v>2016</v>
      </c>
      <c r="F17" s="4" t="s">
        <v>25</v>
      </c>
      <c r="G17" s="68"/>
      <c r="H17" s="11">
        <f>H16*'Conversion Factors'!D$3</f>
        <v>59.400000000000006</v>
      </c>
      <c r="I17" s="67"/>
      <c r="J17" s="4"/>
    </row>
    <row r="18" spans="1:10" x14ac:dyDescent="0.25">
      <c r="A18" s="69"/>
      <c r="B18" s="69"/>
      <c r="C18" s="69"/>
      <c r="D18" s="4" t="s">
        <v>90</v>
      </c>
      <c r="E18" s="4">
        <v>2018</v>
      </c>
      <c r="F18" s="4" t="s">
        <v>25</v>
      </c>
      <c r="G18" s="68"/>
      <c r="H18" s="11">
        <f>H17*('Conversion Factors'!$C$29^($E18-$E17))</f>
        <v>61.799760000000006</v>
      </c>
      <c r="I18" s="67"/>
      <c r="J18" s="4">
        <v>1</v>
      </c>
    </row>
    <row r="19" spans="1:10" ht="15" customHeight="1" x14ac:dyDescent="0.25">
      <c r="A19" s="70" t="s">
        <v>70</v>
      </c>
      <c r="B19" s="69" t="s">
        <v>38</v>
      </c>
      <c r="C19" s="69" t="s">
        <v>37</v>
      </c>
      <c r="D19" s="4" t="s">
        <v>90</v>
      </c>
      <c r="E19" s="4">
        <v>2016</v>
      </c>
      <c r="F19" s="4" t="s">
        <v>28</v>
      </c>
      <c r="G19" s="68">
        <v>1976</v>
      </c>
      <c r="H19" s="9">
        <v>9</v>
      </c>
      <c r="I19" s="73" t="s">
        <v>69</v>
      </c>
      <c r="J19" s="4"/>
    </row>
    <row r="20" spans="1:10" x14ac:dyDescent="0.25">
      <c r="A20" s="71"/>
      <c r="B20" s="69"/>
      <c r="C20" s="69"/>
      <c r="D20" s="4" t="s">
        <v>90</v>
      </c>
      <c r="E20" s="4">
        <v>2016</v>
      </c>
      <c r="F20" s="4" t="s">
        <v>25</v>
      </c>
      <c r="G20" s="68"/>
      <c r="H20" s="11">
        <f>H19*'Conversion Factors'!D$3</f>
        <v>12.15</v>
      </c>
      <c r="I20" s="74"/>
      <c r="J20" s="4"/>
    </row>
    <row r="21" spans="1:10" x14ac:dyDescent="0.25">
      <c r="A21" s="71"/>
      <c r="B21" s="69"/>
      <c r="C21" s="69"/>
      <c r="D21" s="4" t="s">
        <v>90</v>
      </c>
      <c r="E21" s="4">
        <v>2018</v>
      </c>
      <c r="F21" s="4" t="s">
        <v>25</v>
      </c>
      <c r="G21" s="68"/>
      <c r="H21" s="11">
        <f>H20*('Conversion Factors'!$C$29^($E21-$E20))</f>
        <v>12.64086</v>
      </c>
      <c r="I21" s="74"/>
      <c r="J21" s="4">
        <v>1</v>
      </c>
    </row>
    <row r="22" spans="1:10" x14ac:dyDescent="0.25">
      <c r="A22" s="71"/>
      <c r="B22" s="8" t="s">
        <v>39</v>
      </c>
      <c r="C22" s="8" t="s">
        <v>37</v>
      </c>
      <c r="D22" s="4" t="s">
        <v>90</v>
      </c>
      <c r="E22" s="4">
        <v>2018</v>
      </c>
      <c r="F22" s="4" t="s">
        <v>25</v>
      </c>
      <c r="G22" s="27">
        <v>1976</v>
      </c>
      <c r="H22" s="11">
        <f>H21</f>
        <v>12.64086</v>
      </c>
      <c r="I22" s="74"/>
      <c r="J22" s="4">
        <v>1</v>
      </c>
    </row>
    <row r="23" spans="1:10" x14ac:dyDescent="0.25">
      <c r="A23" s="71"/>
      <c r="B23" s="8" t="s">
        <v>39</v>
      </c>
      <c r="C23" s="8" t="s">
        <v>37</v>
      </c>
      <c r="D23" s="4" t="s">
        <v>90</v>
      </c>
      <c r="E23" s="4">
        <v>2018</v>
      </c>
      <c r="F23" s="4" t="s">
        <v>25</v>
      </c>
      <c r="G23" s="27">
        <v>1981</v>
      </c>
      <c r="H23" s="11">
        <f>H22</f>
        <v>12.64086</v>
      </c>
      <c r="I23" s="74"/>
      <c r="J23" s="4">
        <v>1</v>
      </c>
    </row>
    <row r="24" spans="1:10" x14ac:dyDescent="0.25">
      <c r="A24" s="71"/>
      <c r="B24" s="8" t="s">
        <v>71</v>
      </c>
      <c r="C24" s="8" t="s">
        <v>37</v>
      </c>
      <c r="D24" s="4" t="s">
        <v>90</v>
      </c>
      <c r="E24" s="4">
        <v>2018</v>
      </c>
      <c r="F24" s="4" t="s">
        <v>25</v>
      </c>
      <c r="G24" s="25">
        <v>1964</v>
      </c>
      <c r="H24" s="11">
        <f>H23</f>
        <v>12.64086</v>
      </c>
      <c r="I24" s="74"/>
      <c r="J24" s="4">
        <v>1</v>
      </c>
    </row>
    <row r="25" spans="1:10" x14ac:dyDescent="0.25">
      <c r="A25" s="71"/>
      <c r="B25" s="64" t="s">
        <v>71</v>
      </c>
      <c r="C25" s="64" t="s">
        <v>37</v>
      </c>
      <c r="D25" s="4" t="s">
        <v>90</v>
      </c>
      <c r="E25" s="4">
        <v>2018</v>
      </c>
      <c r="F25" s="4" t="s">
        <v>25</v>
      </c>
      <c r="G25" s="25">
        <v>1970</v>
      </c>
      <c r="H25" s="11">
        <f>H24</f>
        <v>12.64086</v>
      </c>
      <c r="I25" s="74"/>
      <c r="J25" s="4">
        <v>1</v>
      </c>
    </row>
    <row r="26" spans="1:10" x14ac:dyDescent="0.25">
      <c r="A26" s="71"/>
      <c r="B26" s="8" t="s">
        <v>71</v>
      </c>
      <c r="C26" s="8" t="s">
        <v>37</v>
      </c>
      <c r="D26" s="4" t="s">
        <v>90</v>
      </c>
      <c r="E26" s="4">
        <v>2018</v>
      </c>
      <c r="F26" s="4" t="s">
        <v>25</v>
      </c>
      <c r="G26" s="25">
        <v>2004</v>
      </c>
      <c r="H26" s="11">
        <f t="shared" ref="H26" si="0">H24</f>
        <v>12.64086</v>
      </c>
      <c r="I26" s="74"/>
      <c r="J26" s="4">
        <v>1</v>
      </c>
    </row>
    <row r="27" spans="1:10" x14ac:dyDescent="0.25">
      <c r="A27" s="71"/>
      <c r="B27" s="8" t="s">
        <v>72</v>
      </c>
      <c r="C27" s="8" t="s">
        <v>37</v>
      </c>
      <c r="D27" s="4" t="s">
        <v>90</v>
      </c>
      <c r="E27" s="4">
        <v>2018</v>
      </c>
      <c r="F27" s="4" t="s">
        <v>25</v>
      </c>
      <c r="G27" s="25">
        <v>1964</v>
      </c>
      <c r="H27" s="11">
        <f>H24</f>
        <v>12.64086</v>
      </c>
      <c r="I27" s="74"/>
      <c r="J27" s="4">
        <v>1</v>
      </c>
    </row>
    <row r="28" spans="1:10" x14ac:dyDescent="0.25">
      <c r="A28" s="71"/>
      <c r="B28" s="64" t="s">
        <v>72</v>
      </c>
      <c r="C28" s="64" t="s">
        <v>37</v>
      </c>
      <c r="D28" s="4" t="s">
        <v>90</v>
      </c>
      <c r="E28" s="4">
        <v>2018</v>
      </c>
      <c r="F28" s="4" t="s">
        <v>25</v>
      </c>
      <c r="G28" s="25">
        <v>1970</v>
      </c>
      <c r="H28" s="11">
        <f>H26</f>
        <v>12.64086</v>
      </c>
      <c r="I28" s="74"/>
      <c r="J28" s="4">
        <v>1</v>
      </c>
    </row>
    <row r="29" spans="1:10" x14ac:dyDescent="0.25">
      <c r="A29" s="71"/>
      <c r="B29" s="64" t="s">
        <v>72</v>
      </c>
      <c r="C29" s="64" t="s">
        <v>37</v>
      </c>
      <c r="D29" s="4" t="s">
        <v>90</v>
      </c>
      <c r="E29" s="4">
        <v>2018</v>
      </c>
      <c r="F29" s="4" t="s">
        <v>25</v>
      </c>
      <c r="G29" s="25">
        <v>2000</v>
      </c>
      <c r="H29" s="11">
        <f>H27</f>
        <v>12.64086</v>
      </c>
      <c r="I29" s="74"/>
      <c r="J29" s="4">
        <v>1</v>
      </c>
    </row>
    <row r="30" spans="1:10" x14ac:dyDescent="0.25">
      <c r="A30" s="72"/>
      <c r="B30" s="8" t="s">
        <v>72</v>
      </c>
      <c r="C30" s="8" t="s">
        <v>37</v>
      </c>
      <c r="D30" s="4" t="s">
        <v>90</v>
      </c>
      <c r="E30" s="4">
        <v>2018</v>
      </c>
      <c r="F30" s="4" t="s">
        <v>25</v>
      </c>
      <c r="G30" s="27">
        <v>2014</v>
      </c>
      <c r="H30" s="11">
        <f>H26</f>
        <v>12.64086</v>
      </c>
      <c r="I30" s="75"/>
      <c r="J30" s="4">
        <v>1</v>
      </c>
    </row>
    <row r="31" spans="1:10" ht="15" customHeight="1" x14ac:dyDescent="0.25">
      <c r="A31" s="70" t="s">
        <v>73</v>
      </c>
      <c r="B31" s="69" t="s">
        <v>39</v>
      </c>
      <c r="C31" s="69" t="s">
        <v>37</v>
      </c>
      <c r="D31" s="4" t="s">
        <v>90</v>
      </c>
      <c r="E31" s="4">
        <v>2016</v>
      </c>
      <c r="F31" s="4" t="s">
        <v>28</v>
      </c>
      <c r="G31" s="76">
        <v>1991</v>
      </c>
      <c r="H31" s="11">
        <v>44</v>
      </c>
      <c r="I31" s="73" t="s">
        <v>74</v>
      </c>
      <c r="J31" s="4"/>
    </row>
    <row r="32" spans="1:10" x14ac:dyDescent="0.25">
      <c r="A32" s="71"/>
      <c r="B32" s="69"/>
      <c r="C32" s="69"/>
      <c r="D32" s="4" t="s">
        <v>90</v>
      </c>
      <c r="E32" s="4">
        <v>2016</v>
      </c>
      <c r="F32" s="4" t="s">
        <v>25</v>
      </c>
      <c r="G32" s="76"/>
      <c r="H32" s="11">
        <f>H31*'Conversion Factors'!D$3</f>
        <v>59.400000000000006</v>
      </c>
      <c r="I32" s="74"/>
      <c r="J32" s="4"/>
    </row>
    <row r="33" spans="1:10" x14ac:dyDescent="0.25">
      <c r="A33" s="71"/>
      <c r="B33" s="69"/>
      <c r="C33" s="69"/>
      <c r="D33" s="4" t="s">
        <v>90</v>
      </c>
      <c r="E33" s="4">
        <v>2018</v>
      </c>
      <c r="F33" s="4" t="s">
        <v>25</v>
      </c>
      <c r="G33" s="76"/>
      <c r="H33" s="11">
        <f>H32*('Conversion Factors'!$C$29^($E33-$E32))</f>
        <v>61.799760000000006</v>
      </c>
      <c r="I33" s="74"/>
      <c r="J33" s="4">
        <v>1</v>
      </c>
    </row>
    <row r="34" spans="1:10" x14ac:dyDescent="0.25">
      <c r="A34" s="72"/>
      <c r="B34" s="42" t="s">
        <v>72</v>
      </c>
      <c r="C34" s="8" t="s">
        <v>37</v>
      </c>
      <c r="D34" s="4" t="s">
        <v>90</v>
      </c>
      <c r="E34" s="4">
        <v>2018</v>
      </c>
      <c r="F34" s="4" t="s">
        <v>25</v>
      </c>
      <c r="G34">
        <v>1980</v>
      </c>
      <c r="H34" s="11">
        <f>H33</f>
        <v>61.799760000000006</v>
      </c>
      <c r="I34" s="75"/>
      <c r="J34" s="4">
        <v>1</v>
      </c>
    </row>
    <row r="35" spans="1:10" x14ac:dyDescent="0.25">
      <c r="A35" s="69" t="s">
        <v>75</v>
      </c>
      <c r="B35" s="69" t="s">
        <v>233</v>
      </c>
      <c r="C35" s="69" t="s">
        <v>37</v>
      </c>
      <c r="D35" s="4" t="s">
        <v>90</v>
      </c>
      <c r="E35" s="4">
        <v>2016</v>
      </c>
      <c r="F35" s="4" t="s">
        <v>28</v>
      </c>
      <c r="G35" s="76">
        <v>2000</v>
      </c>
      <c r="H35" s="11">
        <v>16</v>
      </c>
      <c r="I35" s="67" t="s">
        <v>76</v>
      </c>
      <c r="J35" s="4"/>
    </row>
    <row r="36" spans="1:10" x14ac:dyDescent="0.25">
      <c r="A36" s="69"/>
      <c r="B36" s="69"/>
      <c r="C36" s="69"/>
      <c r="D36" s="4" t="s">
        <v>90</v>
      </c>
      <c r="E36" s="4">
        <v>2016</v>
      </c>
      <c r="F36" s="4" t="s">
        <v>25</v>
      </c>
      <c r="G36" s="76"/>
      <c r="H36" s="11">
        <f>H35*'Conversion Factors'!D$3</f>
        <v>21.6</v>
      </c>
      <c r="I36" s="67"/>
      <c r="J36" s="4"/>
    </row>
    <row r="37" spans="1:10" x14ac:dyDescent="0.25">
      <c r="A37" s="69"/>
      <c r="B37" s="69"/>
      <c r="C37" s="69"/>
      <c r="D37" s="4" t="s">
        <v>90</v>
      </c>
      <c r="E37" s="4">
        <v>2018</v>
      </c>
      <c r="F37" s="4" t="s">
        <v>25</v>
      </c>
      <c r="G37" s="76"/>
      <c r="H37" s="11">
        <f>H36*('Conversion Factors'!$C$29^($E37-$E36))</f>
        <v>22.472640000000002</v>
      </c>
      <c r="I37" s="67"/>
      <c r="J37" s="4">
        <v>1</v>
      </c>
    </row>
    <row r="38" spans="1:10" x14ac:dyDescent="0.25">
      <c r="A38" s="77" t="s">
        <v>77</v>
      </c>
      <c r="B38" s="42" t="s">
        <v>39</v>
      </c>
      <c r="C38" s="77" t="s">
        <v>37</v>
      </c>
      <c r="D38" s="4" t="s">
        <v>90</v>
      </c>
      <c r="E38" s="4">
        <v>2018</v>
      </c>
      <c r="F38" s="4" t="s">
        <v>25</v>
      </c>
      <c r="G38" s="41">
        <v>1968</v>
      </c>
      <c r="H38" s="11">
        <f>H37</f>
        <v>22.472640000000002</v>
      </c>
      <c r="I38" s="77" t="s">
        <v>76</v>
      </c>
      <c r="J38" s="4">
        <v>1</v>
      </c>
    </row>
    <row r="39" spans="1:10" x14ac:dyDescent="0.25">
      <c r="A39" s="80"/>
      <c r="B39" s="42" t="s">
        <v>38</v>
      </c>
      <c r="C39" s="80"/>
      <c r="D39" s="4" t="s">
        <v>90</v>
      </c>
      <c r="E39" s="4">
        <v>2018</v>
      </c>
      <c r="F39" s="4" t="s">
        <v>25</v>
      </c>
      <c r="G39" s="41">
        <v>1978</v>
      </c>
      <c r="H39" s="11">
        <f>H37</f>
        <v>22.472640000000002</v>
      </c>
      <c r="I39" s="80"/>
      <c r="J39" s="4">
        <v>1</v>
      </c>
    </row>
    <row r="40" spans="1:10" x14ac:dyDescent="0.25">
      <c r="A40" s="78"/>
      <c r="B40" s="8" t="s">
        <v>80</v>
      </c>
      <c r="C40" s="78"/>
      <c r="D40" s="4" t="s">
        <v>90</v>
      </c>
      <c r="E40" s="4">
        <v>2018</v>
      </c>
      <c r="F40" s="4" t="s">
        <v>25</v>
      </c>
      <c r="G40" s="8">
        <v>2019</v>
      </c>
      <c r="H40" s="11">
        <f>H37</f>
        <v>22.472640000000002</v>
      </c>
      <c r="I40" s="78"/>
      <c r="J40" s="4">
        <v>1</v>
      </c>
    </row>
    <row r="41" spans="1:10" ht="30" x14ac:dyDescent="0.25">
      <c r="A41" s="44" t="s">
        <v>79</v>
      </c>
      <c r="B41" s="44" t="s">
        <v>80</v>
      </c>
      <c r="C41" s="44" t="s">
        <v>37</v>
      </c>
      <c r="D41" s="4" t="s">
        <v>90</v>
      </c>
      <c r="E41" s="4">
        <v>2018</v>
      </c>
      <c r="F41" s="4" t="s">
        <v>25</v>
      </c>
      <c r="G41" s="53">
        <v>1974</v>
      </c>
      <c r="H41" s="11">
        <f>H40</f>
        <v>22.472640000000002</v>
      </c>
      <c r="I41" s="43" t="s">
        <v>76</v>
      </c>
      <c r="J41" s="4">
        <v>1</v>
      </c>
    </row>
    <row r="42" spans="1:10" x14ac:dyDescent="0.25">
      <c r="A42" s="69" t="s">
        <v>82</v>
      </c>
      <c r="B42" s="69" t="s">
        <v>39</v>
      </c>
      <c r="C42" s="69" t="s">
        <v>37</v>
      </c>
      <c r="D42" s="4" t="s">
        <v>90</v>
      </c>
      <c r="E42" s="4">
        <v>2016</v>
      </c>
      <c r="F42" s="4" t="s">
        <v>28</v>
      </c>
      <c r="G42" s="76">
        <v>1975</v>
      </c>
      <c r="H42" s="11">
        <v>5</v>
      </c>
      <c r="I42" s="67" t="s">
        <v>83</v>
      </c>
      <c r="J42" s="4"/>
    </row>
    <row r="43" spans="1:10" x14ac:dyDescent="0.25">
      <c r="A43" s="69"/>
      <c r="B43" s="69"/>
      <c r="C43" s="69"/>
      <c r="D43" s="4" t="s">
        <v>90</v>
      </c>
      <c r="E43" s="4">
        <v>2016</v>
      </c>
      <c r="F43" s="4" t="s">
        <v>25</v>
      </c>
      <c r="G43" s="76"/>
      <c r="H43" s="11">
        <f>H42*'Conversion Factors'!D$3</f>
        <v>6.75</v>
      </c>
      <c r="I43" s="67"/>
      <c r="J43" s="4"/>
    </row>
    <row r="44" spans="1:10" x14ac:dyDescent="0.25">
      <c r="A44" s="69"/>
      <c r="B44" s="69"/>
      <c r="C44" s="69"/>
      <c r="D44" s="4" t="s">
        <v>90</v>
      </c>
      <c r="E44" s="4">
        <v>2018</v>
      </c>
      <c r="F44" s="4" t="s">
        <v>25</v>
      </c>
      <c r="G44" s="76"/>
      <c r="H44" s="11">
        <f>H43*('Conversion Factors'!$C$29^($E44-$E43))</f>
        <v>7.0227000000000004</v>
      </c>
      <c r="I44" s="67"/>
      <c r="J44" s="4">
        <v>1</v>
      </c>
    </row>
    <row r="45" spans="1:10" ht="15" customHeight="1" x14ac:dyDescent="0.25">
      <c r="A45" s="70" t="s">
        <v>84</v>
      </c>
      <c r="B45" s="69" t="s">
        <v>39</v>
      </c>
      <c r="C45" s="70" t="s">
        <v>37</v>
      </c>
      <c r="D45" s="4" t="s">
        <v>90</v>
      </c>
      <c r="E45" s="4">
        <v>2016</v>
      </c>
      <c r="F45" s="4" t="s">
        <v>28</v>
      </c>
      <c r="G45" s="76">
        <v>1977</v>
      </c>
      <c r="H45" s="11">
        <v>10</v>
      </c>
      <c r="I45" s="73" t="s">
        <v>85</v>
      </c>
      <c r="J45" s="4"/>
    </row>
    <row r="46" spans="1:10" x14ac:dyDescent="0.25">
      <c r="A46" s="71"/>
      <c r="B46" s="69"/>
      <c r="C46" s="71"/>
      <c r="D46" s="4" t="s">
        <v>90</v>
      </c>
      <c r="E46" s="4">
        <v>2016</v>
      </c>
      <c r="F46" s="4" t="s">
        <v>25</v>
      </c>
      <c r="G46" s="76"/>
      <c r="H46" s="11">
        <f>H45*'Conversion Factors'!D$3</f>
        <v>13.5</v>
      </c>
      <c r="I46" s="74"/>
      <c r="J46" s="4"/>
    </row>
    <row r="47" spans="1:10" x14ac:dyDescent="0.25">
      <c r="A47" s="71"/>
      <c r="B47" s="69"/>
      <c r="C47" s="71"/>
      <c r="D47" s="4" t="s">
        <v>90</v>
      </c>
      <c r="E47" s="4">
        <v>2018</v>
      </c>
      <c r="F47" s="4" t="s">
        <v>25</v>
      </c>
      <c r="G47" s="76"/>
      <c r="H47" s="11">
        <f>H46*('Conversion Factors'!$C$29^($E47-$E46))</f>
        <v>14.045400000000001</v>
      </c>
      <c r="I47" s="74"/>
      <c r="J47" s="4">
        <v>1</v>
      </c>
    </row>
    <row r="48" spans="1:10" x14ac:dyDescent="0.25">
      <c r="A48" s="72"/>
      <c r="B48" s="7" t="s">
        <v>38</v>
      </c>
      <c r="C48" s="72"/>
      <c r="D48" s="4" t="s">
        <v>90</v>
      </c>
      <c r="E48" s="4">
        <v>2018</v>
      </c>
      <c r="F48" s="4" t="s">
        <v>25</v>
      </c>
      <c r="G48" s="28">
        <v>2010</v>
      </c>
      <c r="H48" s="11">
        <f>H47</f>
        <v>14.045400000000001</v>
      </c>
      <c r="I48" s="75"/>
      <c r="J48" s="4">
        <v>1</v>
      </c>
    </row>
    <row r="49" spans="1:10" ht="15" customHeight="1" x14ac:dyDescent="0.25">
      <c r="A49" s="70" t="s">
        <v>86</v>
      </c>
      <c r="B49" s="70" t="s">
        <v>38</v>
      </c>
      <c r="C49" s="70" t="s">
        <v>37</v>
      </c>
      <c r="D49" s="4" t="s">
        <v>90</v>
      </c>
      <c r="E49" s="4">
        <v>2016</v>
      </c>
      <c r="F49" s="4" t="s">
        <v>28</v>
      </c>
      <c r="G49" s="76">
        <v>1976</v>
      </c>
      <c r="H49" s="11">
        <v>44</v>
      </c>
      <c r="I49" s="73" t="s">
        <v>87</v>
      </c>
      <c r="J49" s="4"/>
    </row>
    <row r="50" spans="1:10" x14ac:dyDescent="0.25">
      <c r="A50" s="71"/>
      <c r="B50" s="71"/>
      <c r="C50" s="71"/>
      <c r="D50" s="4" t="s">
        <v>90</v>
      </c>
      <c r="E50" s="4">
        <v>2016</v>
      </c>
      <c r="F50" s="4" t="s">
        <v>25</v>
      </c>
      <c r="G50" s="76"/>
      <c r="H50" s="11">
        <f>H49*'Conversion Factors'!D$3</f>
        <v>59.400000000000006</v>
      </c>
      <c r="I50" s="74"/>
      <c r="J50" s="4"/>
    </row>
    <row r="51" spans="1:10" x14ac:dyDescent="0.25">
      <c r="A51" s="71"/>
      <c r="B51" s="71"/>
      <c r="C51" s="71"/>
      <c r="D51" s="4" t="s">
        <v>90</v>
      </c>
      <c r="E51" s="4">
        <v>2018</v>
      </c>
      <c r="F51" s="4" t="s">
        <v>25</v>
      </c>
      <c r="G51" s="76"/>
      <c r="H51" s="11">
        <f>H50*('Conversion Factors'!$C$29^($E51-$E50))</f>
        <v>61.799760000000006</v>
      </c>
      <c r="I51" s="74"/>
      <c r="J51" s="4">
        <v>1</v>
      </c>
    </row>
    <row r="52" spans="1:10" x14ac:dyDescent="0.25">
      <c r="A52" s="72"/>
      <c r="B52" s="72"/>
      <c r="C52" s="72"/>
      <c r="D52" s="4" t="s">
        <v>90</v>
      </c>
      <c r="E52" s="4">
        <v>2018</v>
      </c>
      <c r="F52" s="4" t="s">
        <v>25</v>
      </c>
      <c r="G52" s="41">
        <v>1978</v>
      </c>
      <c r="H52" s="11">
        <f>H51</f>
        <v>61.799760000000006</v>
      </c>
      <c r="I52" s="75"/>
      <c r="J52" s="4">
        <v>1</v>
      </c>
    </row>
    <row r="53" spans="1:10" x14ac:dyDescent="0.25">
      <c r="A53" s="69" t="s">
        <v>88</v>
      </c>
      <c r="B53" s="69" t="s">
        <v>39</v>
      </c>
      <c r="C53" s="69" t="s">
        <v>37</v>
      </c>
      <c r="D53" s="4" t="s">
        <v>90</v>
      </c>
      <c r="E53" s="4">
        <v>2016</v>
      </c>
      <c r="F53" s="4" t="s">
        <v>28</v>
      </c>
      <c r="G53" s="76">
        <v>1980</v>
      </c>
      <c r="H53" s="11">
        <v>62</v>
      </c>
      <c r="I53" s="67" t="s">
        <v>89</v>
      </c>
      <c r="J53" s="4"/>
    </row>
    <row r="54" spans="1:10" x14ac:dyDescent="0.25">
      <c r="A54" s="69"/>
      <c r="B54" s="69"/>
      <c r="C54" s="69"/>
      <c r="D54" s="4" t="s">
        <v>90</v>
      </c>
      <c r="E54" s="4">
        <v>2016</v>
      </c>
      <c r="F54" s="4" t="s">
        <v>25</v>
      </c>
      <c r="G54" s="76"/>
      <c r="H54" s="11">
        <f>H53*'Conversion Factors'!D$3</f>
        <v>83.7</v>
      </c>
      <c r="I54" s="67"/>
      <c r="J54" s="4"/>
    </row>
    <row r="55" spans="1:10" x14ac:dyDescent="0.25">
      <c r="A55" s="69"/>
      <c r="B55" s="69"/>
      <c r="C55" s="69"/>
      <c r="D55" s="4" t="s">
        <v>90</v>
      </c>
      <c r="E55" s="4">
        <v>2018</v>
      </c>
      <c r="F55" s="4" t="s">
        <v>25</v>
      </c>
      <c r="G55" s="76"/>
      <c r="H55" s="11">
        <f>H54*('Conversion Factors'!$C$29^($E55-$E54))</f>
        <v>87.081479999999999</v>
      </c>
      <c r="I55" s="67"/>
      <c r="J55" s="4">
        <v>1</v>
      </c>
    </row>
    <row r="56" spans="1:10" ht="15" customHeight="1" x14ac:dyDescent="0.25">
      <c r="A56" s="69" t="s">
        <v>91</v>
      </c>
      <c r="B56" s="69" t="s">
        <v>39</v>
      </c>
      <c r="C56" s="69" t="s">
        <v>37</v>
      </c>
      <c r="D56" s="4" t="s">
        <v>90</v>
      </c>
      <c r="E56" s="4">
        <v>2016</v>
      </c>
      <c r="F56" s="4" t="s">
        <v>28</v>
      </c>
      <c r="G56" s="76">
        <v>2009</v>
      </c>
      <c r="H56" s="11">
        <v>43</v>
      </c>
      <c r="I56" s="67" t="s">
        <v>92</v>
      </c>
      <c r="J56" s="4"/>
    </row>
    <row r="57" spans="1:10" x14ac:dyDescent="0.25">
      <c r="A57" s="69"/>
      <c r="B57" s="69"/>
      <c r="C57" s="69"/>
      <c r="D57" s="4" t="s">
        <v>90</v>
      </c>
      <c r="E57" s="4">
        <v>2016</v>
      </c>
      <c r="F57" s="4" t="s">
        <v>25</v>
      </c>
      <c r="G57" s="76"/>
      <c r="H57" s="11">
        <f>H56*'Conversion Factors'!D$3</f>
        <v>58.050000000000004</v>
      </c>
      <c r="I57" s="67"/>
      <c r="J57" s="4"/>
    </row>
    <row r="58" spans="1:10" x14ac:dyDescent="0.25">
      <c r="A58" s="69"/>
      <c r="B58" s="69"/>
      <c r="C58" s="69"/>
      <c r="D58" s="4" t="s">
        <v>90</v>
      </c>
      <c r="E58" s="4">
        <v>2018</v>
      </c>
      <c r="F58" s="4" t="s">
        <v>25</v>
      </c>
      <c r="G58" s="76"/>
      <c r="H58" s="11">
        <f>H57*('Conversion Factors'!$C$29^($E58-$E57))</f>
        <v>60.395220000000002</v>
      </c>
      <c r="I58" s="67"/>
      <c r="J58" s="4">
        <v>1</v>
      </c>
    </row>
    <row r="59" spans="1:10" x14ac:dyDescent="0.25">
      <c r="A59" s="69"/>
      <c r="B59" s="69"/>
      <c r="C59" s="69"/>
      <c r="D59" s="4" t="s">
        <v>90</v>
      </c>
      <c r="E59" s="4">
        <v>2018</v>
      </c>
      <c r="F59" s="4" t="s">
        <v>25</v>
      </c>
      <c r="G59" s="8">
        <v>2011</v>
      </c>
      <c r="H59" s="11">
        <f>$H$58</f>
        <v>60.395220000000002</v>
      </c>
      <c r="I59" s="67"/>
      <c r="J59" s="4">
        <v>1</v>
      </c>
    </row>
    <row r="60" spans="1:10" x14ac:dyDescent="0.25">
      <c r="A60" s="69"/>
      <c r="B60" s="69"/>
      <c r="C60" s="69"/>
      <c r="D60" s="4" t="s">
        <v>90</v>
      </c>
      <c r="E60" s="4">
        <v>2018</v>
      </c>
      <c r="F60" s="4" t="s">
        <v>25</v>
      </c>
      <c r="G60" s="8">
        <v>2019</v>
      </c>
      <c r="H60" s="11">
        <f t="shared" ref="H60:H68" si="1">$H$58</f>
        <v>60.395220000000002</v>
      </c>
      <c r="I60" s="67"/>
      <c r="J60" s="4">
        <v>1</v>
      </c>
    </row>
    <row r="61" spans="1:10" x14ac:dyDescent="0.25">
      <c r="A61" s="69"/>
      <c r="B61" s="69" t="s">
        <v>38</v>
      </c>
      <c r="C61" s="69"/>
      <c r="D61" s="4" t="s">
        <v>90</v>
      </c>
      <c r="E61" s="4">
        <v>2018</v>
      </c>
      <c r="F61" s="4" t="s">
        <v>25</v>
      </c>
      <c r="G61" s="8">
        <v>2005</v>
      </c>
      <c r="H61" s="11">
        <f t="shared" si="1"/>
        <v>60.395220000000002</v>
      </c>
      <c r="I61" s="67"/>
      <c r="J61" s="4">
        <v>1</v>
      </c>
    </row>
    <row r="62" spans="1:10" x14ac:dyDescent="0.25">
      <c r="A62" s="69"/>
      <c r="B62" s="69"/>
      <c r="C62" s="69"/>
      <c r="D62" s="4" t="s">
        <v>90</v>
      </c>
      <c r="E62" s="4">
        <v>2018</v>
      </c>
      <c r="F62" s="4" t="s">
        <v>25</v>
      </c>
      <c r="G62" s="8">
        <v>2010</v>
      </c>
      <c r="H62" s="11">
        <f t="shared" si="1"/>
        <v>60.395220000000002</v>
      </c>
      <c r="I62" s="67"/>
      <c r="J62" s="4">
        <v>1</v>
      </c>
    </row>
    <row r="63" spans="1:10" x14ac:dyDescent="0.25">
      <c r="A63" s="69"/>
      <c r="B63" s="69"/>
      <c r="C63" s="69"/>
      <c r="D63" s="4" t="s">
        <v>90</v>
      </c>
      <c r="E63" s="4">
        <v>2018</v>
      </c>
      <c r="F63" s="4" t="s">
        <v>25</v>
      </c>
      <c r="G63" s="8">
        <v>2012</v>
      </c>
      <c r="H63" s="11">
        <f t="shared" si="1"/>
        <v>60.395220000000002</v>
      </c>
      <c r="I63" s="67"/>
      <c r="J63" s="4">
        <v>1</v>
      </c>
    </row>
    <row r="64" spans="1:10" x14ac:dyDescent="0.25">
      <c r="A64" s="69"/>
      <c r="B64" s="69"/>
      <c r="C64" s="69"/>
      <c r="D64" s="4" t="s">
        <v>90</v>
      </c>
      <c r="E64" s="4">
        <v>2018</v>
      </c>
      <c r="F64" s="4" t="s">
        <v>25</v>
      </c>
      <c r="G64" s="8">
        <v>2015</v>
      </c>
      <c r="H64" s="11">
        <f t="shared" si="1"/>
        <v>60.395220000000002</v>
      </c>
      <c r="I64" s="67"/>
      <c r="J64" s="4">
        <v>1</v>
      </c>
    </row>
    <row r="65" spans="1:10" x14ac:dyDescent="0.25">
      <c r="A65" s="69"/>
      <c r="B65" s="69" t="s">
        <v>71</v>
      </c>
      <c r="C65" s="69"/>
      <c r="D65" s="4" t="s">
        <v>90</v>
      </c>
      <c r="E65" s="4">
        <v>2018</v>
      </c>
      <c r="F65" s="4" t="s">
        <v>25</v>
      </c>
      <c r="G65" s="8">
        <v>2001</v>
      </c>
      <c r="H65" s="11">
        <f t="shared" si="1"/>
        <v>60.395220000000002</v>
      </c>
      <c r="I65" s="67"/>
      <c r="J65" s="4">
        <v>1</v>
      </c>
    </row>
    <row r="66" spans="1:10" x14ac:dyDescent="0.25">
      <c r="A66" s="69"/>
      <c r="B66" s="69"/>
      <c r="C66" s="69"/>
      <c r="D66" s="4" t="s">
        <v>90</v>
      </c>
      <c r="E66" s="4">
        <v>2018</v>
      </c>
      <c r="F66" s="4" t="s">
        <v>25</v>
      </c>
      <c r="G66" s="8">
        <v>2006</v>
      </c>
      <c r="H66" s="11">
        <f t="shared" si="1"/>
        <v>60.395220000000002</v>
      </c>
      <c r="I66" s="67"/>
      <c r="J66" s="4">
        <v>1</v>
      </c>
    </row>
    <row r="67" spans="1:10" x14ac:dyDescent="0.25">
      <c r="A67" s="69"/>
      <c r="B67" s="69"/>
      <c r="C67" s="69"/>
      <c r="D67" s="4" t="s">
        <v>90</v>
      </c>
      <c r="E67" s="4">
        <v>2018</v>
      </c>
      <c r="F67" s="4" t="s">
        <v>25</v>
      </c>
      <c r="G67" s="8">
        <v>2011</v>
      </c>
      <c r="H67" s="11">
        <f t="shared" si="1"/>
        <v>60.395220000000002</v>
      </c>
      <c r="I67" s="67"/>
      <c r="J67" s="4">
        <v>1</v>
      </c>
    </row>
    <row r="68" spans="1:10" x14ac:dyDescent="0.25">
      <c r="A68" s="69"/>
      <c r="B68" s="7" t="s">
        <v>72</v>
      </c>
      <c r="C68" s="69"/>
      <c r="D68" s="4" t="s">
        <v>90</v>
      </c>
      <c r="E68" s="4">
        <v>2018</v>
      </c>
      <c r="F68" s="4" t="s">
        <v>25</v>
      </c>
      <c r="G68" s="8">
        <v>2009</v>
      </c>
      <c r="H68" s="11">
        <f t="shared" si="1"/>
        <v>60.395220000000002</v>
      </c>
      <c r="I68" s="67"/>
      <c r="J68" s="4">
        <v>1</v>
      </c>
    </row>
  </sheetData>
  <mergeCells count="70">
    <mergeCell ref="I56:I68"/>
    <mergeCell ref="C56:C68"/>
    <mergeCell ref="G56:G58"/>
    <mergeCell ref="B56:B60"/>
    <mergeCell ref="A8:A12"/>
    <mergeCell ref="B11:B12"/>
    <mergeCell ref="C11:C12"/>
    <mergeCell ref="A13:A14"/>
    <mergeCell ref="B13:B14"/>
    <mergeCell ref="C13:C14"/>
    <mergeCell ref="A31:A34"/>
    <mergeCell ref="I31:I34"/>
    <mergeCell ref="C38:C40"/>
    <mergeCell ref="A38:A40"/>
    <mergeCell ref="I38:I40"/>
    <mergeCell ref="A49:A52"/>
    <mergeCell ref="A56:A68"/>
    <mergeCell ref="G49:G51"/>
    <mergeCell ref="B61:B64"/>
    <mergeCell ref="B65:B67"/>
    <mergeCell ref="B49:B52"/>
    <mergeCell ref="C49:C52"/>
    <mergeCell ref="A53:A55"/>
    <mergeCell ref="B53:B55"/>
    <mergeCell ref="C53:C55"/>
    <mergeCell ref="G53:G55"/>
    <mergeCell ref="I53:I55"/>
    <mergeCell ref="I49:I52"/>
    <mergeCell ref="A42:A44"/>
    <mergeCell ref="B42:B44"/>
    <mergeCell ref="C42:C44"/>
    <mergeCell ref="G42:G44"/>
    <mergeCell ref="I42:I44"/>
    <mergeCell ref="A45:A48"/>
    <mergeCell ref="B45:B47"/>
    <mergeCell ref="C45:C48"/>
    <mergeCell ref="G45:G47"/>
    <mergeCell ref="I45:I48"/>
    <mergeCell ref="A35:A37"/>
    <mergeCell ref="B35:B37"/>
    <mergeCell ref="C35:C37"/>
    <mergeCell ref="G35:G37"/>
    <mergeCell ref="I35:I37"/>
    <mergeCell ref="A19:A30"/>
    <mergeCell ref="B19:B21"/>
    <mergeCell ref="C19:C21"/>
    <mergeCell ref="G19:G21"/>
    <mergeCell ref="I19:I30"/>
    <mergeCell ref="B31:B33"/>
    <mergeCell ref="C31:C33"/>
    <mergeCell ref="G31:G33"/>
    <mergeCell ref="B8:B10"/>
    <mergeCell ref="C8:C10"/>
    <mergeCell ref="G8:G10"/>
    <mergeCell ref="I8:I15"/>
    <mergeCell ref="A16:A18"/>
    <mergeCell ref="B16:B18"/>
    <mergeCell ref="C16:C18"/>
    <mergeCell ref="G16:G18"/>
    <mergeCell ref="I16:I18"/>
    <mergeCell ref="A2:A4"/>
    <mergeCell ref="B2:B4"/>
    <mergeCell ref="C2:C4"/>
    <mergeCell ref="G2:G4"/>
    <mergeCell ref="I2:I4"/>
    <mergeCell ref="A5:A7"/>
    <mergeCell ref="B5:B7"/>
    <mergeCell ref="C5:C7"/>
    <mergeCell ref="G5:G7"/>
    <mergeCell ref="I5:I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6A4B-4E18-498D-8A48-89E9F44FF818}">
  <dimension ref="A1:HP80"/>
  <sheetViews>
    <sheetView topLeftCell="A10" workbookViewId="0">
      <selection activeCell="D45" sqref="D45:D55"/>
    </sheetView>
  </sheetViews>
  <sheetFormatPr defaultColWidth="11.42578125" defaultRowHeight="15" x14ac:dyDescent="0.25"/>
  <cols>
    <col min="1" max="1" width="20.7109375" style="18" customWidth="1"/>
    <col min="2" max="2" width="11.28515625" style="18" bestFit="1" customWidth="1"/>
    <col min="3" max="3" width="17.42578125" style="18" customWidth="1"/>
    <col min="4" max="4" width="15.85546875" style="18" customWidth="1"/>
    <col min="5" max="5" width="17.140625" style="18" customWidth="1"/>
    <col min="6" max="6" width="11.42578125" style="6"/>
    <col min="7" max="7" width="11.42578125" style="18"/>
    <col min="8" max="8" width="12.5703125" style="6" bestFit="1" customWidth="1"/>
    <col min="9" max="9" width="41.140625" style="6" customWidth="1"/>
    <col min="10" max="224" width="11.42578125" style="6"/>
    <col min="992" max="1019" width="11.5703125" customWidth="1"/>
  </cols>
  <sheetData>
    <row r="1" spans="1:10" ht="31.5" x14ac:dyDescent="0.25">
      <c r="A1" s="30" t="s">
        <v>1</v>
      </c>
      <c r="B1" s="30" t="s">
        <v>17</v>
      </c>
      <c r="C1" s="32" t="s">
        <v>95</v>
      </c>
      <c r="D1" s="32" t="s">
        <v>96</v>
      </c>
      <c r="E1" s="30" t="s">
        <v>18</v>
      </c>
      <c r="F1" s="30" t="s">
        <v>19</v>
      </c>
      <c r="G1" s="30" t="s">
        <v>44</v>
      </c>
      <c r="H1" s="30" t="s">
        <v>97</v>
      </c>
      <c r="I1" s="30" t="s">
        <v>22</v>
      </c>
      <c r="J1" s="30" t="s">
        <v>23</v>
      </c>
    </row>
    <row r="2" spans="1:10" ht="12.6" customHeight="1" x14ac:dyDescent="0.25">
      <c r="A2" s="69" t="s">
        <v>46</v>
      </c>
      <c r="B2" s="69" t="s">
        <v>47</v>
      </c>
      <c r="C2" s="70" t="s">
        <v>9</v>
      </c>
      <c r="D2" s="70" t="s">
        <v>7</v>
      </c>
      <c r="E2" s="69" t="s">
        <v>37</v>
      </c>
      <c r="F2" s="4" t="s">
        <v>93</v>
      </c>
      <c r="G2" s="68">
        <v>2000</v>
      </c>
      <c r="H2" s="24">
        <v>21695</v>
      </c>
      <c r="I2" s="67" t="s">
        <v>61</v>
      </c>
      <c r="J2" s="4"/>
    </row>
    <row r="3" spans="1:10" x14ac:dyDescent="0.25">
      <c r="A3" s="69"/>
      <c r="B3" s="69"/>
      <c r="C3" s="72"/>
      <c r="D3" s="72"/>
      <c r="E3" s="69"/>
      <c r="F3" s="4" t="s">
        <v>94</v>
      </c>
      <c r="G3" s="68"/>
      <c r="H3" s="11">
        <f>'Conversion Factors'!$E$15/Efficiency!H2</f>
        <v>0.15727126065913805</v>
      </c>
      <c r="I3" s="67"/>
      <c r="J3" s="4">
        <v>1</v>
      </c>
    </row>
    <row r="4" spans="1:10" x14ac:dyDescent="0.25">
      <c r="A4" s="69" t="s">
        <v>62</v>
      </c>
      <c r="B4" s="69" t="s">
        <v>38</v>
      </c>
      <c r="C4" s="70" t="s">
        <v>9</v>
      </c>
      <c r="D4" s="70" t="s">
        <v>7</v>
      </c>
      <c r="E4" s="69" t="s">
        <v>37</v>
      </c>
      <c r="F4" s="4" t="s">
        <v>93</v>
      </c>
      <c r="G4" s="68">
        <v>2000</v>
      </c>
      <c r="H4" s="24">
        <v>14488</v>
      </c>
      <c r="I4" s="67" t="s">
        <v>63</v>
      </c>
      <c r="J4" s="4"/>
    </row>
    <row r="5" spans="1:10" x14ac:dyDescent="0.25">
      <c r="A5" s="69"/>
      <c r="B5" s="69"/>
      <c r="C5" s="72"/>
      <c r="D5" s="72"/>
      <c r="E5" s="69"/>
      <c r="F5" s="4" t="s">
        <v>94</v>
      </c>
      <c r="G5" s="68"/>
      <c r="H5" s="11">
        <f>'Conversion Factors'!$E$15/Efficiency!H4</f>
        <v>0.23550524572059636</v>
      </c>
      <c r="I5" s="67"/>
      <c r="J5" s="4">
        <v>1</v>
      </c>
    </row>
    <row r="6" spans="1:10" ht="15" customHeight="1" x14ac:dyDescent="0.25">
      <c r="A6" s="70" t="s">
        <v>45</v>
      </c>
      <c r="B6" s="7" t="s">
        <v>39</v>
      </c>
      <c r="C6" s="70" t="s">
        <v>10</v>
      </c>
      <c r="D6" s="70" t="s">
        <v>6</v>
      </c>
      <c r="E6" s="7"/>
      <c r="F6" s="4" t="s">
        <v>94</v>
      </c>
      <c r="G6" s="31">
        <v>1980</v>
      </c>
      <c r="H6" s="9">
        <v>0.34799999999999998</v>
      </c>
      <c r="I6" s="73" t="s">
        <v>159</v>
      </c>
      <c r="J6" s="4">
        <v>1</v>
      </c>
    </row>
    <row r="7" spans="1:10" x14ac:dyDescent="0.25">
      <c r="A7" s="71"/>
      <c r="B7" s="8" t="s">
        <v>38</v>
      </c>
      <c r="C7" s="71"/>
      <c r="D7" s="71"/>
      <c r="E7" s="7"/>
      <c r="F7" s="4" t="s">
        <v>94</v>
      </c>
      <c r="G7" s="27">
        <v>1974</v>
      </c>
      <c r="H7" s="11">
        <v>0.31219999999999998</v>
      </c>
      <c r="I7" s="74"/>
      <c r="J7" s="4">
        <v>1</v>
      </c>
    </row>
    <row r="8" spans="1:10" x14ac:dyDescent="0.25">
      <c r="A8" s="71"/>
      <c r="B8" s="8" t="s">
        <v>38</v>
      </c>
      <c r="C8" s="71"/>
      <c r="D8" s="71"/>
      <c r="E8" s="42"/>
      <c r="F8" s="4"/>
      <c r="G8" s="27">
        <v>1979</v>
      </c>
      <c r="H8" s="35">
        <v>0.31230000000000002</v>
      </c>
      <c r="I8" s="74"/>
      <c r="J8" s="4">
        <v>1</v>
      </c>
    </row>
    <row r="9" spans="1:10" ht="15" customHeight="1" x14ac:dyDescent="0.25">
      <c r="A9" s="72"/>
      <c r="B9" s="8" t="s">
        <v>38</v>
      </c>
      <c r="C9" s="71"/>
      <c r="D9" s="71"/>
      <c r="E9" s="8"/>
      <c r="F9" s="4" t="s">
        <v>94</v>
      </c>
      <c r="G9" s="27">
        <v>1980</v>
      </c>
      <c r="H9" s="35">
        <v>0.31240000000000001</v>
      </c>
      <c r="I9" s="74"/>
      <c r="J9" s="4">
        <v>1</v>
      </c>
    </row>
    <row r="10" spans="1:10" x14ac:dyDescent="0.25">
      <c r="A10" s="77" t="s">
        <v>65</v>
      </c>
      <c r="B10" s="77" t="s">
        <v>38</v>
      </c>
      <c r="C10" s="71"/>
      <c r="D10" s="71"/>
      <c r="E10" s="8"/>
      <c r="F10" s="4" t="s">
        <v>94</v>
      </c>
      <c r="G10" s="27">
        <v>1975</v>
      </c>
      <c r="H10" s="35">
        <v>0.33250000000000002</v>
      </c>
      <c r="I10" s="74"/>
      <c r="J10" s="4">
        <v>1</v>
      </c>
    </row>
    <row r="11" spans="1:10" x14ac:dyDescent="0.25">
      <c r="A11" s="78"/>
      <c r="B11" s="78"/>
      <c r="C11" s="71"/>
      <c r="D11" s="71"/>
      <c r="E11" s="8"/>
      <c r="F11" s="4" t="s">
        <v>94</v>
      </c>
      <c r="G11" s="27">
        <v>1980</v>
      </c>
      <c r="H11" s="35">
        <v>0.33260000000000001</v>
      </c>
      <c r="I11" s="74"/>
      <c r="J11" s="4">
        <v>1</v>
      </c>
    </row>
    <row r="12" spans="1:10" x14ac:dyDescent="0.25">
      <c r="A12" s="8" t="s">
        <v>66</v>
      </c>
      <c r="B12" s="8" t="s">
        <v>38</v>
      </c>
      <c r="C12" s="72"/>
      <c r="D12" s="72"/>
      <c r="E12" s="8"/>
      <c r="F12" s="4" t="s">
        <v>94</v>
      </c>
      <c r="G12" s="27">
        <v>1975</v>
      </c>
      <c r="H12" s="35">
        <v>0.33439999999999998</v>
      </c>
      <c r="I12" s="75"/>
      <c r="J12" s="4">
        <v>1</v>
      </c>
    </row>
    <row r="13" spans="1:10" ht="45" x14ac:dyDescent="0.25">
      <c r="A13" s="12" t="s">
        <v>67</v>
      </c>
      <c r="B13" s="12" t="s">
        <v>38</v>
      </c>
      <c r="C13" s="7" t="s">
        <v>11</v>
      </c>
      <c r="D13" s="7" t="s">
        <v>6</v>
      </c>
      <c r="E13" s="12" t="s">
        <v>37</v>
      </c>
      <c r="F13" s="4" t="s">
        <v>94</v>
      </c>
      <c r="G13" s="36">
        <v>1980</v>
      </c>
      <c r="H13" s="35">
        <v>0.26860000000000001</v>
      </c>
      <c r="I13" s="14" t="s">
        <v>159</v>
      </c>
      <c r="J13" s="4">
        <v>1</v>
      </c>
    </row>
    <row r="14" spans="1:10" ht="15" customHeight="1" x14ac:dyDescent="0.25">
      <c r="A14" s="70" t="s">
        <v>70</v>
      </c>
      <c r="B14" s="69" t="s">
        <v>38</v>
      </c>
      <c r="C14" s="70" t="s">
        <v>12</v>
      </c>
      <c r="D14" s="70" t="s">
        <v>6</v>
      </c>
      <c r="E14" s="69" t="s">
        <v>37</v>
      </c>
      <c r="F14" s="4" t="s">
        <v>93</v>
      </c>
      <c r="G14" s="68">
        <v>1976</v>
      </c>
      <c r="H14" s="24">
        <v>11969</v>
      </c>
      <c r="I14" s="67" t="s">
        <v>69</v>
      </c>
      <c r="J14" s="4"/>
    </row>
    <row r="15" spans="1:10" x14ac:dyDescent="0.25">
      <c r="A15" s="71"/>
      <c r="B15" s="69"/>
      <c r="C15" s="71"/>
      <c r="D15" s="71"/>
      <c r="E15" s="69"/>
      <c r="F15" s="4" t="s">
        <v>94</v>
      </c>
      <c r="G15" s="68"/>
      <c r="H15" s="11">
        <f>'Conversion Factors'!$E$15/Efficiency!H14</f>
        <v>0.28506976355585262</v>
      </c>
      <c r="I15" s="67"/>
      <c r="J15" s="4">
        <v>1</v>
      </c>
    </row>
    <row r="16" spans="1:10" x14ac:dyDescent="0.25">
      <c r="A16" s="71"/>
      <c r="B16" s="8" t="s">
        <v>39</v>
      </c>
      <c r="C16" s="71"/>
      <c r="D16" s="71"/>
      <c r="E16" s="8" t="s">
        <v>37</v>
      </c>
      <c r="F16" s="4" t="s">
        <v>94</v>
      </c>
      <c r="G16" s="27">
        <v>1976</v>
      </c>
      <c r="H16" s="11">
        <f>$H$15</f>
        <v>0.28506976355585262</v>
      </c>
      <c r="I16" s="67"/>
      <c r="J16" s="4">
        <v>1</v>
      </c>
    </row>
    <row r="17" spans="1:10" x14ac:dyDescent="0.25">
      <c r="A17" s="71"/>
      <c r="B17" s="8" t="s">
        <v>39</v>
      </c>
      <c r="C17" s="71"/>
      <c r="D17" s="71"/>
      <c r="E17" s="8" t="s">
        <v>37</v>
      </c>
      <c r="F17" s="4" t="s">
        <v>94</v>
      </c>
      <c r="G17" s="27">
        <v>1981</v>
      </c>
      <c r="H17" s="11">
        <f>$H$15+0.0001</f>
        <v>0.28516976355585261</v>
      </c>
      <c r="I17" s="67"/>
      <c r="J17" s="4">
        <v>1</v>
      </c>
    </row>
    <row r="18" spans="1:10" x14ac:dyDescent="0.25">
      <c r="A18" s="71"/>
      <c r="B18" s="8" t="s">
        <v>71</v>
      </c>
      <c r="C18" s="71"/>
      <c r="D18" s="71"/>
      <c r="E18" s="8" t="s">
        <v>37</v>
      </c>
      <c r="F18" s="4" t="s">
        <v>94</v>
      </c>
      <c r="G18" s="25">
        <v>1964</v>
      </c>
      <c r="H18" s="11">
        <f t="shared" ref="H18:H19" si="0">$H$15</f>
        <v>0.28506976355585262</v>
      </c>
      <c r="I18" s="67"/>
      <c r="J18" s="4">
        <v>1</v>
      </c>
    </row>
    <row r="19" spans="1:10" x14ac:dyDescent="0.25">
      <c r="A19" s="71"/>
      <c r="B19" s="64" t="s">
        <v>71</v>
      </c>
      <c r="C19" s="71"/>
      <c r="D19" s="71"/>
      <c r="E19" s="64" t="s">
        <v>37</v>
      </c>
      <c r="F19" s="4" t="s">
        <v>94</v>
      </c>
      <c r="G19" s="25">
        <v>1970</v>
      </c>
      <c r="H19" s="11">
        <f t="shared" si="0"/>
        <v>0.28506976355585262</v>
      </c>
      <c r="I19" s="67"/>
      <c r="J19" s="4">
        <v>1</v>
      </c>
    </row>
    <row r="20" spans="1:10" x14ac:dyDescent="0.25">
      <c r="A20" s="71"/>
      <c r="B20" s="8" t="s">
        <v>71</v>
      </c>
      <c r="C20" s="71"/>
      <c r="D20" s="71"/>
      <c r="E20" s="8" t="s">
        <v>37</v>
      </c>
      <c r="F20" s="4" t="s">
        <v>94</v>
      </c>
      <c r="G20" s="25">
        <v>2004</v>
      </c>
      <c r="H20" s="11">
        <f>$H$15+0.0001</f>
        <v>0.28516976355585261</v>
      </c>
      <c r="I20" s="67"/>
      <c r="J20" s="4">
        <v>1</v>
      </c>
    </row>
    <row r="21" spans="1:10" x14ac:dyDescent="0.25">
      <c r="A21" s="71"/>
      <c r="B21" s="77" t="s">
        <v>72</v>
      </c>
      <c r="C21" s="71"/>
      <c r="D21" s="71"/>
      <c r="E21" s="8" t="s">
        <v>37</v>
      </c>
      <c r="F21" s="4" t="s">
        <v>94</v>
      </c>
      <c r="G21" s="25">
        <v>1964</v>
      </c>
      <c r="H21" s="11">
        <f>$H$15</f>
        <v>0.28506976355585262</v>
      </c>
      <c r="I21" s="67"/>
      <c r="J21" s="4">
        <v>1</v>
      </c>
    </row>
    <row r="22" spans="1:10" x14ac:dyDescent="0.25">
      <c r="A22" s="71"/>
      <c r="B22" s="80"/>
      <c r="C22" s="71"/>
      <c r="D22" s="71"/>
      <c r="E22" s="64" t="s">
        <v>37</v>
      </c>
      <c r="F22" s="4" t="s">
        <v>94</v>
      </c>
      <c r="G22" s="25">
        <v>1970</v>
      </c>
      <c r="H22" s="11">
        <f>$H$15+0.0001</f>
        <v>0.28516976355585261</v>
      </c>
      <c r="I22" s="67"/>
      <c r="J22" s="4">
        <v>1</v>
      </c>
    </row>
    <row r="23" spans="1:10" x14ac:dyDescent="0.25">
      <c r="A23" s="71"/>
      <c r="B23" s="80"/>
      <c r="C23" s="71"/>
      <c r="D23" s="71"/>
      <c r="E23" s="64" t="s">
        <v>37</v>
      </c>
      <c r="F23" s="4" t="s">
        <v>94</v>
      </c>
      <c r="G23" s="25">
        <v>2000</v>
      </c>
      <c r="H23" s="11">
        <f>$H$15+0.0002</f>
        <v>0.2852697635558526</v>
      </c>
      <c r="I23" s="67"/>
      <c r="J23" s="4">
        <v>1</v>
      </c>
    </row>
    <row r="24" spans="1:10" x14ac:dyDescent="0.25">
      <c r="A24" s="71"/>
      <c r="B24" s="80"/>
      <c r="C24" s="71"/>
      <c r="D24" s="71"/>
      <c r="E24" s="69" t="s">
        <v>228</v>
      </c>
      <c r="F24" s="4" t="s">
        <v>93</v>
      </c>
      <c r="G24" s="68">
        <v>2014</v>
      </c>
      <c r="H24" s="24">
        <v>10289</v>
      </c>
      <c r="I24" s="67"/>
      <c r="J24" s="4"/>
    </row>
    <row r="25" spans="1:10" x14ac:dyDescent="0.25">
      <c r="A25" s="72"/>
      <c r="B25" s="78"/>
      <c r="C25" s="72"/>
      <c r="D25" s="72"/>
      <c r="E25" s="69"/>
      <c r="F25" s="4" t="s">
        <v>94</v>
      </c>
      <c r="G25" s="68"/>
      <c r="H25" s="11">
        <f>'Conversion Factors'!$E$15/Efficiency!H24</f>
        <v>0.33161628924093695</v>
      </c>
      <c r="I25" s="67"/>
      <c r="J25" s="4">
        <v>1</v>
      </c>
    </row>
    <row r="26" spans="1:10" x14ac:dyDescent="0.25">
      <c r="A26" s="70" t="s">
        <v>73</v>
      </c>
      <c r="B26" s="69" t="s">
        <v>39</v>
      </c>
      <c r="C26" s="70" t="s">
        <v>13</v>
      </c>
      <c r="D26" s="70" t="s">
        <v>6</v>
      </c>
      <c r="E26" s="69" t="s">
        <v>226</v>
      </c>
      <c r="F26" s="4" t="s">
        <v>93</v>
      </c>
      <c r="G26" s="76">
        <v>1991</v>
      </c>
      <c r="H26" s="24">
        <v>10400</v>
      </c>
      <c r="I26" s="67" t="s">
        <v>74</v>
      </c>
      <c r="J26" s="4"/>
    </row>
    <row r="27" spans="1:10" x14ac:dyDescent="0.25">
      <c r="A27" s="71"/>
      <c r="B27" s="69"/>
      <c r="C27" s="72"/>
      <c r="D27" s="72"/>
      <c r="E27" s="69"/>
      <c r="F27" s="4" t="s">
        <v>94</v>
      </c>
      <c r="G27" s="76"/>
      <c r="H27" s="11">
        <f>'Conversion Factors'!$E$15/Efficiency!H26</f>
        <v>0.3280769230769231</v>
      </c>
      <c r="I27" s="67"/>
      <c r="J27" s="4">
        <v>1</v>
      </c>
    </row>
    <row r="28" spans="1:10" x14ac:dyDescent="0.25">
      <c r="A28" s="71"/>
      <c r="B28" s="69" t="s">
        <v>72</v>
      </c>
      <c r="C28" s="70" t="s">
        <v>13</v>
      </c>
      <c r="D28" s="70" t="s">
        <v>6</v>
      </c>
      <c r="E28" s="69" t="s">
        <v>224</v>
      </c>
      <c r="F28" s="4" t="s">
        <v>93</v>
      </c>
      <c r="G28" s="76">
        <v>1980</v>
      </c>
      <c r="H28" s="24">
        <v>10600</v>
      </c>
      <c r="I28" s="67" t="s">
        <v>171</v>
      </c>
      <c r="J28" s="4"/>
    </row>
    <row r="29" spans="1:10" x14ac:dyDescent="0.25">
      <c r="A29" s="72"/>
      <c r="B29" s="69"/>
      <c r="C29" s="72"/>
      <c r="D29" s="72"/>
      <c r="E29" s="69"/>
      <c r="F29" s="4" t="s">
        <v>94</v>
      </c>
      <c r="G29" s="76"/>
      <c r="H29" s="11">
        <f>'Conversion Factors'!$E$15/Efficiency!H28</f>
        <v>0.32188679245283019</v>
      </c>
      <c r="I29" s="67"/>
      <c r="J29" s="4">
        <v>1</v>
      </c>
    </row>
    <row r="30" spans="1:10" x14ac:dyDescent="0.25">
      <c r="A30" s="7" t="s">
        <v>75</v>
      </c>
      <c r="B30" s="7" t="s">
        <v>233</v>
      </c>
      <c r="C30" s="7" t="s">
        <v>5</v>
      </c>
      <c r="D30" s="7" t="s">
        <v>7</v>
      </c>
      <c r="E30" s="7" t="s">
        <v>37</v>
      </c>
      <c r="F30" s="4" t="s">
        <v>94</v>
      </c>
      <c r="G30" s="28">
        <v>2000</v>
      </c>
      <c r="H30" s="11">
        <v>1</v>
      </c>
      <c r="I30" s="15"/>
      <c r="J30" s="4">
        <v>1</v>
      </c>
    </row>
    <row r="31" spans="1:10" x14ac:dyDescent="0.25">
      <c r="A31" s="77" t="s">
        <v>77</v>
      </c>
      <c r="B31" s="42" t="s">
        <v>39</v>
      </c>
      <c r="C31" s="70" t="s">
        <v>5</v>
      </c>
      <c r="D31" s="70" t="s">
        <v>7</v>
      </c>
      <c r="E31" s="77" t="s">
        <v>37</v>
      </c>
      <c r="F31" s="4" t="s">
        <v>94</v>
      </c>
      <c r="G31" s="41">
        <v>1968</v>
      </c>
      <c r="H31" s="11">
        <v>1</v>
      </c>
      <c r="I31" s="40"/>
      <c r="J31" s="4">
        <v>1</v>
      </c>
    </row>
    <row r="32" spans="1:10" x14ac:dyDescent="0.25">
      <c r="A32" s="80"/>
      <c r="B32" s="42" t="s">
        <v>38</v>
      </c>
      <c r="C32" s="71"/>
      <c r="D32" s="71"/>
      <c r="E32" s="80"/>
      <c r="F32" s="4" t="s">
        <v>94</v>
      </c>
      <c r="G32" s="41">
        <v>1978</v>
      </c>
      <c r="H32" s="11">
        <v>1</v>
      </c>
      <c r="I32" s="40"/>
      <c r="J32" s="4">
        <v>1</v>
      </c>
    </row>
    <row r="33" spans="1:10" x14ac:dyDescent="0.25">
      <c r="A33" s="78"/>
      <c r="B33" s="8" t="s">
        <v>80</v>
      </c>
      <c r="C33" s="72"/>
      <c r="D33" s="72"/>
      <c r="E33" s="78"/>
      <c r="F33" s="4" t="s">
        <v>94</v>
      </c>
      <c r="G33" s="8">
        <v>2019</v>
      </c>
      <c r="H33" s="11">
        <v>1</v>
      </c>
      <c r="I33" s="4"/>
      <c r="J33" s="4">
        <v>1</v>
      </c>
    </row>
    <row r="34" spans="1:10" x14ac:dyDescent="0.25">
      <c r="A34" s="7" t="s">
        <v>79</v>
      </c>
      <c r="B34" s="7" t="s">
        <v>80</v>
      </c>
      <c r="C34" s="7" t="s">
        <v>5</v>
      </c>
      <c r="D34" s="7" t="s">
        <v>7</v>
      </c>
      <c r="E34" s="7" t="s">
        <v>37</v>
      </c>
      <c r="F34" s="4" t="s">
        <v>94</v>
      </c>
      <c r="G34" s="28">
        <v>1974</v>
      </c>
      <c r="H34" s="11">
        <v>1</v>
      </c>
      <c r="I34" s="15"/>
      <c r="J34" s="4">
        <v>1</v>
      </c>
    </row>
    <row r="35" spans="1:10" x14ac:dyDescent="0.25">
      <c r="A35" s="69" t="s">
        <v>82</v>
      </c>
      <c r="B35" s="69" t="s">
        <v>39</v>
      </c>
      <c r="C35" s="70" t="s">
        <v>8</v>
      </c>
      <c r="D35" s="70" t="s">
        <v>6</v>
      </c>
      <c r="E35" s="69" t="s">
        <v>37</v>
      </c>
      <c r="F35" s="4" t="s">
        <v>93</v>
      </c>
      <c r="G35" s="76">
        <v>1975</v>
      </c>
      <c r="H35" s="37">
        <v>15976</v>
      </c>
      <c r="I35" s="67" t="s">
        <v>83</v>
      </c>
      <c r="J35" s="4"/>
    </row>
    <row r="36" spans="1:10" x14ac:dyDescent="0.25">
      <c r="A36" s="69"/>
      <c r="B36" s="69"/>
      <c r="C36" s="72"/>
      <c r="D36" s="72"/>
      <c r="E36" s="69"/>
      <c r="F36" s="4" t="s">
        <v>94</v>
      </c>
      <c r="G36" s="76"/>
      <c r="H36" s="11">
        <f>'Conversion Factors'!$E$15/Efficiency!H35</f>
        <v>0.21357035553329995</v>
      </c>
      <c r="I36" s="67"/>
      <c r="J36" s="4">
        <v>1</v>
      </c>
    </row>
    <row r="37" spans="1:10" ht="15" customHeight="1" x14ac:dyDescent="0.25">
      <c r="A37" s="70" t="s">
        <v>84</v>
      </c>
      <c r="B37" s="69" t="s">
        <v>39</v>
      </c>
      <c r="C37" s="70" t="s">
        <v>8</v>
      </c>
      <c r="D37" s="70" t="s">
        <v>6</v>
      </c>
      <c r="E37" s="70" t="s">
        <v>37</v>
      </c>
      <c r="F37" s="4" t="s">
        <v>93</v>
      </c>
      <c r="G37" s="76">
        <v>1977</v>
      </c>
      <c r="H37" s="11">
        <v>8122</v>
      </c>
      <c r="I37" s="73" t="s">
        <v>85</v>
      </c>
      <c r="J37" s="4"/>
    </row>
    <row r="38" spans="1:10" x14ac:dyDescent="0.25">
      <c r="A38" s="71"/>
      <c r="B38" s="69"/>
      <c r="C38" s="71"/>
      <c r="D38" s="71"/>
      <c r="E38" s="71"/>
      <c r="F38" s="4" t="s">
        <v>94</v>
      </c>
      <c r="G38" s="76"/>
      <c r="H38" s="11">
        <f>'Conversion Factors'!$E$15/Efficiency!H37</f>
        <v>0.42009357301157352</v>
      </c>
      <c r="I38" s="74"/>
      <c r="J38" s="4">
        <v>1</v>
      </c>
    </row>
    <row r="39" spans="1:10" ht="60" x14ac:dyDescent="0.25">
      <c r="A39" s="72"/>
      <c r="B39" s="7" t="s">
        <v>38</v>
      </c>
      <c r="C39" s="72"/>
      <c r="D39" s="72"/>
      <c r="E39" s="13" t="s">
        <v>160</v>
      </c>
      <c r="F39" s="4" t="s">
        <v>94</v>
      </c>
      <c r="G39" s="28">
        <v>2010</v>
      </c>
      <c r="H39" s="11">
        <v>0.44500000000000001</v>
      </c>
      <c r="I39" s="38" t="s">
        <v>161</v>
      </c>
      <c r="J39" s="4">
        <v>1</v>
      </c>
    </row>
    <row r="40" spans="1:10" ht="15" customHeight="1" x14ac:dyDescent="0.25">
      <c r="A40" s="69" t="s">
        <v>86</v>
      </c>
      <c r="B40" s="69" t="s">
        <v>38</v>
      </c>
      <c r="C40" s="70" t="s">
        <v>8</v>
      </c>
      <c r="D40" s="70" t="s">
        <v>6</v>
      </c>
      <c r="E40" s="69" t="s">
        <v>37</v>
      </c>
      <c r="F40" s="4" t="s">
        <v>93</v>
      </c>
      <c r="G40" s="81">
        <v>1976</v>
      </c>
      <c r="H40" s="24">
        <v>12254</v>
      </c>
      <c r="I40" s="67" t="s">
        <v>87</v>
      </c>
      <c r="J40" s="4"/>
    </row>
    <row r="41" spans="1:10" ht="15" customHeight="1" x14ac:dyDescent="0.25">
      <c r="A41" s="69"/>
      <c r="B41" s="69"/>
      <c r="C41" s="71"/>
      <c r="D41" s="71"/>
      <c r="E41" s="69"/>
      <c r="F41" s="4" t="s">
        <v>94</v>
      </c>
      <c r="G41" s="82"/>
      <c r="H41" s="11">
        <f>'Conversion Factors'!$E$15/Efficiency!H40</f>
        <v>0.2784396931614167</v>
      </c>
      <c r="I41" s="67"/>
      <c r="J41" s="4">
        <v>1</v>
      </c>
    </row>
    <row r="42" spans="1:10" x14ac:dyDescent="0.25">
      <c r="A42" s="69"/>
      <c r="B42" s="69"/>
      <c r="C42" s="72"/>
      <c r="D42" s="72"/>
      <c r="E42" s="69"/>
      <c r="F42" s="4" t="s">
        <v>94</v>
      </c>
      <c r="G42" s="54">
        <v>1978</v>
      </c>
      <c r="H42" s="11">
        <f>H41+0.0001</f>
        <v>0.27853969316141669</v>
      </c>
      <c r="I42" s="67"/>
      <c r="J42" s="4">
        <v>1</v>
      </c>
    </row>
    <row r="43" spans="1:10" x14ac:dyDescent="0.25">
      <c r="A43" s="69" t="s">
        <v>88</v>
      </c>
      <c r="B43" s="69" t="s">
        <v>39</v>
      </c>
      <c r="C43" s="70" t="s">
        <v>162</v>
      </c>
      <c r="D43" s="70" t="s">
        <v>6</v>
      </c>
      <c r="E43" s="69" t="s">
        <v>37</v>
      </c>
      <c r="F43" s="4" t="s">
        <v>93</v>
      </c>
      <c r="G43" s="76">
        <v>1980</v>
      </c>
      <c r="H43" s="24">
        <v>10460</v>
      </c>
      <c r="I43" s="67" t="s">
        <v>89</v>
      </c>
      <c r="J43" s="4"/>
    </row>
    <row r="44" spans="1:10" x14ac:dyDescent="0.25">
      <c r="A44" s="69"/>
      <c r="B44" s="69"/>
      <c r="C44" s="72"/>
      <c r="D44" s="72"/>
      <c r="E44" s="69"/>
      <c r="F44" s="4" t="s">
        <v>94</v>
      </c>
      <c r="G44" s="76"/>
      <c r="H44" s="11">
        <f>'Conversion Factors'!$E$15/Efficiency!H43</f>
        <v>0.32619502868068834</v>
      </c>
      <c r="I44" s="67"/>
      <c r="J44" s="4">
        <v>1</v>
      </c>
    </row>
    <row r="45" spans="1:10" ht="15" customHeight="1" x14ac:dyDescent="0.25">
      <c r="A45" s="69" t="s">
        <v>91</v>
      </c>
      <c r="B45" s="69" t="s">
        <v>39</v>
      </c>
      <c r="C45" s="70" t="s">
        <v>5</v>
      </c>
      <c r="D45" s="70" t="s">
        <v>7</v>
      </c>
      <c r="E45" s="69" t="s">
        <v>37</v>
      </c>
      <c r="F45" s="4" t="s">
        <v>94</v>
      </c>
      <c r="G45" s="28">
        <v>2009</v>
      </c>
      <c r="H45" s="11">
        <v>1</v>
      </c>
      <c r="I45" s="67" t="s">
        <v>163</v>
      </c>
      <c r="J45" s="4">
        <v>1</v>
      </c>
    </row>
    <row r="46" spans="1:10" x14ac:dyDescent="0.25">
      <c r="A46" s="69"/>
      <c r="B46" s="69"/>
      <c r="C46" s="71"/>
      <c r="D46" s="71"/>
      <c r="E46" s="69"/>
      <c r="F46" s="4" t="s">
        <v>94</v>
      </c>
      <c r="G46" s="8">
        <v>2011</v>
      </c>
      <c r="H46" s="11">
        <v>1</v>
      </c>
      <c r="I46" s="67"/>
      <c r="J46" s="4">
        <v>1</v>
      </c>
    </row>
    <row r="47" spans="1:10" x14ac:dyDescent="0.25">
      <c r="A47" s="69"/>
      <c r="B47" s="69"/>
      <c r="C47" s="71"/>
      <c r="D47" s="71"/>
      <c r="E47" s="69"/>
      <c r="F47" s="4" t="s">
        <v>94</v>
      </c>
      <c r="G47" s="8">
        <v>2019</v>
      </c>
      <c r="H47" s="11">
        <v>1</v>
      </c>
      <c r="I47" s="67"/>
      <c r="J47" s="4">
        <v>1</v>
      </c>
    </row>
    <row r="48" spans="1:10" x14ac:dyDescent="0.25">
      <c r="A48" s="69"/>
      <c r="B48" s="69" t="s">
        <v>38</v>
      </c>
      <c r="C48" s="71"/>
      <c r="D48" s="71"/>
      <c r="E48" s="69"/>
      <c r="F48" s="4" t="s">
        <v>94</v>
      </c>
      <c r="G48" s="8">
        <v>2005</v>
      </c>
      <c r="H48" s="11">
        <v>1</v>
      </c>
      <c r="I48" s="67"/>
      <c r="J48" s="4">
        <v>1</v>
      </c>
    </row>
    <row r="49" spans="1:10" x14ac:dyDescent="0.25">
      <c r="A49" s="69"/>
      <c r="B49" s="69"/>
      <c r="C49" s="71"/>
      <c r="D49" s="71"/>
      <c r="E49" s="69"/>
      <c r="F49" s="4" t="s">
        <v>94</v>
      </c>
      <c r="G49" s="8">
        <v>2010</v>
      </c>
      <c r="H49" s="11">
        <v>1</v>
      </c>
      <c r="I49" s="67"/>
      <c r="J49" s="4">
        <v>1</v>
      </c>
    </row>
    <row r="50" spans="1:10" x14ac:dyDescent="0.25">
      <c r="A50" s="69"/>
      <c r="B50" s="69"/>
      <c r="C50" s="71"/>
      <c r="D50" s="71"/>
      <c r="E50" s="69"/>
      <c r="F50" s="4" t="s">
        <v>94</v>
      </c>
      <c r="G50" s="8">
        <v>2012</v>
      </c>
      <c r="H50" s="11">
        <v>1</v>
      </c>
      <c r="I50" s="67"/>
      <c r="J50" s="4">
        <v>1</v>
      </c>
    </row>
    <row r="51" spans="1:10" x14ac:dyDescent="0.25">
      <c r="A51" s="69"/>
      <c r="B51" s="69"/>
      <c r="C51" s="71"/>
      <c r="D51" s="71"/>
      <c r="E51" s="69"/>
      <c r="F51" s="4" t="s">
        <v>94</v>
      </c>
      <c r="G51" s="8">
        <v>2015</v>
      </c>
      <c r="H51" s="11">
        <v>1</v>
      </c>
      <c r="I51" s="67"/>
      <c r="J51" s="4">
        <v>1</v>
      </c>
    </row>
    <row r="52" spans="1:10" x14ac:dyDescent="0.25">
      <c r="A52" s="69"/>
      <c r="B52" s="69" t="s">
        <v>71</v>
      </c>
      <c r="C52" s="71"/>
      <c r="D52" s="71"/>
      <c r="E52" s="69"/>
      <c r="F52" s="4" t="s">
        <v>94</v>
      </c>
      <c r="G52" s="8">
        <v>2001</v>
      </c>
      <c r="H52" s="11">
        <v>1</v>
      </c>
      <c r="I52" s="67"/>
      <c r="J52" s="4">
        <v>1</v>
      </c>
    </row>
    <row r="53" spans="1:10" x14ac:dyDescent="0.25">
      <c r="A53" s="69"/>
      <c r="B53" s="69"/>
      <c r="C53" s="71"/>
      <c r="D53" s="71"/>
      <c r="E53" s="69"/>
      <c r="F53" s="4" t="s">
        <v>94</v>
      </c>
      <c r="G53" s="8">
        <v>2006</v>
      </c>
      <c r="H53" s="11">
        <v>1</v>
      </c>
      <c r="I53" s="67"/>
      <c r="J53" s="4">
        <v>1</v>
      </c>
    </row>
    <row r="54" spans="1:10" x14ac:dyDescent="0.25">
      <c r="A54" s="69"/>
      <c r="B54" s="69"/>
      <c r="C54" s="71"/>
      <c r="D54" s="71"/>
      <c r="E54" s="69"/>
      <c r="F54" s="4" t="s">
        <v>94</v>
      </c>
      <c r="G54" s="8">
        <v>2011</v>
      </c>
      <c r="H54" s="11">
        <v>1</v>
      </c>
      <c r="I54" s="67"/>
      <c r="J54" s="4">
        <v>1</v>
      </c>
    </row>
    <row r="55" spans="1:10" x14ac:dyDescent="0.25">
      <c r="A55" s="69"/>
      <c r="B55" s="7" t="s">
        <v>72</v>
      </c>
      <c r="C55" s="72"/>
      <c r="D55" s="72"/>
      <c r="E55" s="69"/>
      <c r="F55" s="4" t="s">
        <v>94</v>
      </c>
      <c r="G55" s="8">
        <v>2009</v>
      </c>
      <c r="H55" s="11">
        <v>1</v>
      </c>
      <c r="I55" s="67"/>
      <c r="J55" s="4">
        <v>1</v>
      </c>
    </row>
    <row r="56" spans="1:10" x14ac:dyDescent="0.25">
      <c r="A56" s="77" t="s">
        <v>189</v>
      </c>
      <c r="B56" s="56" t="s">
        <v>190</v>
      </c>
      <c r="C56" s="18" t="s">
        <v>6</v>
      </c>
      <c r="D56" s="18" t="s">
        <v>6</v>
      </c>
      <c r="F56" s="4" t="s">
        <v>94</v>
      </c>
      <c r="G56" s="18">
        <v>2000</v>
      </c>
      <c r="H56" s="6">
        <v>0.99</v>
      </c>
      <c r="I56" s="4" t="s">
        <v>296</v>
      </c>
      <c r="J56" s="6">
        <v>1</v>
      </c>
    </row>
    <row r="57" spans="1:10" x14ac:dyDescent="0.25">
      <c r="A57" s="80"/>
      <c r="B57" s="56"/>
      <c r="C57" s="18" t="s">
        <v>7</v>
      </c>
      <c r="D57" s="18" t="s">
        <v>6</v>
      </c>
      <c r="F57" s="4" t="s">
        <v>94</v>
      </c>
      <c r="G57" s="18">
        <v>2000</v>
      </c>
      <c r="H57" s="6">
        <v>0.99</v>
      </c>
      <c r="I57" s="4" t="s">
        <v>296</v>
      </c>
      <c r="J57" s="6">
        <v>1</v>
      </c>
    </row>
    <row r="58" spans="1:10" x14ac:dyDescent="0.25">
      <c r="A58" s="80"/>
      <c r="B58" s="56" t="s">
        <v>188</v>
      </c>
      <c r="C58" s="18" t="s">
        <v>6</v>
      </c>
      <c r="D58" s="18" t="s">
        <v>6</v>
      </c>
      <c r="F58" s="4" t="s">
        <v>94</v>
      </c>
      <c r="G58" s="18">
        <v>2000</v>
      </c>
      <c r="H58" s="6">
        <v>0.99</v>
      </c>
      <c r="I58" s="4" t="s">
        <v>296</v>
      </c>
      <c r="J58" s="6">
        <v>1</v>
      </c>
    </row>
    <row r="59" spans="1:10" x14ac:dyDescent="0.25">
      <c r="A59" s="80"/>
      <c r="B59" s="56"/>
      <c r="C59" s="18" t="s">
        <v>7</v>
      </c>
      <c r="D59" s="18" t="s">
        <v>6</v>
      </c>
      <c r="F59" s="4" t="s">
        <v>94</v>
      </c>
      <c r="G59" s="18">
        <v>2000</v>
      </c>
      <c r="H59" s="6">
        <v>0.99</v>
      </c>
      <c r="I59" s="4" t="s">
        <v>296</v>
      </c>
      <c r="J59" s="6">
        <v>1</v>
      </c>
    </row>
    <row r="60" spans="1:10" x14ac:dyDescent="0.25">
      <c r="A60" s="80"/>
      <c r="B60" s="56" t="s">
        <v>192</v>
      </c>
      <c r="C60" s="18" t="s">
        <v>6</v>
      </c>
      <c r="D60" s="18" t="s">
        <v>6</v>
      </c>
      <c r="F60" s="4" t="s">
        <v>94</v>
      </c>
      <c r="G60" s="18">
        <v>2000</v>
      </c>
      <c r="H60" s="6">
        <v>0.99</v>
      </c>
      <c r="I60" s="4" t="s">
        <v>296</v>
      </c>
      <c r="J60" s="6">
        <v>1</v>
      </c>
    </row>
    <row r="61" spans="1:10" x14ac:dyDescent="0.25">
      <c r="A61" s="80"/>
      <c r="B61" s="56"/>
      <c r="C61" s="18" t="s">
        <v>7</v>
      </c>
      <c r="D61" s="18" t="s">
        <v>6</v>
      </c>
      <c r="F61" s="4" t="s">
        <v>94</v>
      </c>
      <c r="G61" s="18">
        <v>2000</v>
      </c>
      <c r="H61" s="6">
        <v>0.99</v>
      </c>
      <c r="I61" s="4" t="s">
        <v>296</v>
      </c>
      <c r="J61" s="6">
        <v>1</v>
      </c>
    </row>
    <row r="62" spans="1:10" x14ac:dyDescent="0.25">
      <c r="A62" s="80"/>
      <c r="B62" s="56" t="s">
        <v>191</v>
      </c>
      <c r="C62" s="18" t="s">
        <v>6</v>
      </c>
      <c r="D62" s="18" t="s">
        <v>6</v>
      </c>
      <c r="F62" s="4" t="s">
        <v>94</v>
      </c>
      <c r="G62" s="18">
        <v>2000</v>
      </c>
      <c r="H62" s="6">
        <v>0.99</v>
      </c>
      <c r="I62" s="4" t="s">
        <v>296</v>
      </c>
      <c r="J62" s="6">
        <v>1</v>
      </c>
    </row>
    <row r="63" spans="1:10" x14ac:dyDescent="0.25">
      <c r="A63" s="80"/>
      <c r="B63" s="56"/>
      <c r="C63" s="18" t="s">
        <v>7</v>
      </c>
      <c r="D63" s="18" t="s">
        <v>6</v>
      </c>
      <c r="F63" s="4" t="s">
        <v>94</v>
      </c>
      <c r="G63" s="18">
        <v>2000</v>
      </c>
      <c r="H63" s="6">
        <v>0.99</v>
      </c>
      <c r="I63" s="4" t="s">
        <v>296</v>
      </c>
      <c r="J63" s="6">
        <v>1</v>
      </c>
    </row>
    <row r="64" spans="1:10" x14ac:dyDescent="0.25">
      <c r="A64" s="80"/>
      <c r="B64" s="56" t="s">
        <v>193</v>
      </c>
      <c r="C64" s="18" t="s">
        <v>6</v>
      </c>
      <c r="D64" s="18" t="s">
        <v>6</v>
      </c>
      <c r="E64" s="18" t="s">
        <v>128</v>
      </c>
      <c r="F64" s="4" t="s">
        <v>94</v>
      </c>
      <c r="G64" s="18">
        <v>2000</v>
      </c>
      <c r="H64" s="6">
        <v>0.95179999999999998</v>
      </c>
      <c r="I64" s="62" t="s">
        <v>171</v>
      </c>
      <c r="J64" s="6">
        <v>1</v>
      </c>
    </row>
    <row r="65" spans="1:10" x14ac:dyDescent="0.25">
      <c r="A65" s="80"/>
      <c r="B65" s="56"/>
      <c r="C65" s="18" t="s">
        <v>7</v>
      </c>
      <c r="D65" s="18" t="s">
        <v>6</v>
      </c>
      <c r="E65" s="18" t="s">
        <v>128</v>
      </c>
      <c r="F65" s="4" t="s">
        <v>94</v>
      </c>
      <c r="G65" s="18">
        <v>2000</v>
      </c>
      <c r="H65" s="6">
        <v>0.95179999999999998</v>
      </c>
      <c r="I65" s="62"/>
      <c r="J65" s="6">
        <v>1</v>
      </c>
    </row>
    <row r="66" spans="1:10" x14ac:dyDescent="0.25">
      <c r="A66" s="80"/>
      <c r="B66" s="56" t="s">
        <v>194</v>
      </c>
      <c r="C66" s="18" t="s">
        <v>6</v>
      </c>
      <c r="D66" s="18" t="s">
        <v>7</v>
      </c>
      <c r="E66" s="18" t="s">
        <v>128</v>
      </c>
      <c r="F66" s="4" t="s">
        <v>94</v>
      </c>
      <c r="G66" s="18">
        <v>2000</v>
      </c>
      <c r="H66" s="6">
        <v>0.95179999999999998</v>
      </c>
      <c r="I66" s="62"/>
      <c r="J66" s="6">
        <v>1</v>
      </c>
    </row>
    <row r="67" spans="1:10" x14ac:dyDescent="0.25">
      <c r="A67" s="80"/>
      <c r="B67" s="56"/>
      <c r="C67" s="18" t="s">
        <v>7</v>
      </c>
      <c r="D67" s="18" t="s">
        <v>7</v>
      </c>
      <c r="E67" s="18" t="s">
        <v>128</v>
      </c>
      <c r="F67" s="4" t="s">
        <v>94</v>
      </c>
      <c r="G67" s="18">
        <v>2000</v>
      </c>
      <c r="H67" s="6">
        <v>0.95179999999999998</v>
      </c>
      <c r="I67" s="62"/>
      <c r="J67" s="6">
        <v>1</v>
      </c>
    </row>
    <row r="68" spans="1:10" x14ac:dyDescent="0.25">
      <c r="A68" s="80"/>
      <c r="B68" s="56" t="s">
        <v>195</v>
      </c>
      <c r="C68" s="18" t="s">
        <v>6</v>
      </c>
      <c r="D68" s="18" t="s">
        <v>7</v>
      </c>
      <c r="E68" s="18" t="s">
        <v>295</v>
      </c>
      <c r="F68" s="4" t="s">
        <v>94</v>
      </c>
      <c r="G68" s="18">
        <v>2000</v>
      </c>
      <c r="H68" s="6">
        <v>0.95</v>
      </c>
      <c r="I68" s="6" t="s">
        <v>171</v>
      </c>
      <c r="J68" s="6">
        <v>1</v>
      </c>
    </row>
    <row r="69" spans="1:10" x14ac:dyDescent="0.25">
      <c r="A69" s="80"/>
      <c r="B69" s="56"/>
      <c r="C69" s="18" t="s">
        <v>7</v>
      </c>
      <c r="D69" s="18" t="s">
        <v>7</v>
      </c>
      <c r="E69" s="18" t="s">
        <v>295</v>
      </c>
      <c r="F69" s="4" t="s">
        <v>94</v>
      </c>
      <c r="G69" s="18">
        <v>2000</v>
      </c>
      <c r="H69" s="6">
        <v>0.95</v>
      </c>
      <c r="J69" s="6">
        <v>1</v>
      </c>
    </row>
    <row r="70" spans="1:10" x14ac:dyDescent="0.25">
      <c r="A70" s="80"/>
      <c r="B70" s="56" t="s">
        <v>196</v>
      </c>
      <c r="C70" s="18" t="s">
        <v>6</v>
      </c>
      <c r="D70" s="18" t="s">
        <v>7</v>
      </c>
      <c r="E70" s="18" t="s">
        <v>295</v>
      </c>
      <c r="F70" s="4" t="s">
        <v>94</v>
      </c>
      <c r="G70" s="18">
        <v>2000</v>
      </c>
      <c r="H70" s="6">
        <v>0.95</v>
      </c>
      <c r="J70" s="6">
        <v>1</v>
      </c>
    </row>
    <row r="71" spans="1:10" x14ac:dyDescent="0.25">
      <c r="A71" s="78"/>
      <c r="B71" s="56"/>
      <c r="C71" s="18" t="s">
        <v>7</v>
      </c>
      <c r="D71" s="18" t="s">
        <v>7</v>
      </c>
      <c r="E71" s="18" t="s">
        <v>295</v>
      </c>
      <c r="F71" s="4" t="s">
        <v>94</v>
      </c>
      <c r="G71" s="18">
        <v>2000</v>
      </c>
      <c r="H71" s="6">
        <v>0.95</v>
      </c>
      <c r="J71" s="6">
        <v>1</v>
      </c>
    </row>
    <row r="72" spans="1:10" x14ac:dyDescent="0.25">
      <c r="A72" s="79" t="s">
        <v>183</v>
      </c>
      <c r="B72" s="4" t="s">
        <v>182</v>
      </c>
      <c r="C72" s="18" t="s">
        <v>6</v>
      </c>
      <c r="D72" s="18" t="s">
        <v>292</v>
      </c>
      <c r="F72" s="4" t="s">
        <v>94</v>
      </c>
      <c r="G72" s="18">
        <v>2000</v>
      </c>
      <c r="H72" s="6">
        <v>0.95</v>
      </c>
      <c r="I72" s="6" t="s">
        <v>297</v>
      </c>
      <c r="J72" s="6">
        <v>1</v>
      </c>
    </row>
    <row r="73" spans="1:10" x14ac:dyDescent="0.25">
      <c r="A73" s="79"/>
      <c r="B73" s="4"/>
      <c r="C73" s="18" t="s">
        <v>7</v>
      </c>
      <c r="D73" s="18" t="s">
        <v>292</v>
      </c>
      <c r="F73" s="4" t="s">
        <v>94</v>
      </c>
      <c r="G73" s="18">
        <v>2000</v>
      </c>
      <c r="H73" s="6">
        <v>0.95</v>
      </c>
      <c r="I73" s="6" t="s">
        <v>297</v>
      </c>
      <c r="J73" s="6">
        <v>1</v>
      </c>
    </row>
    <row r="74" spans="1:10" x14ac:dyDescent="0.25">
      <c r="A74" s="79"/>
      <c r="B74" s="4" t="s">
        <v>184</v>
      </c>
      <c r="C74" s="18" t="s">
        <v>292</v>
      </c>
      <c r="D74" s="18" t="s">
        <v>7</v>
      </c>
      <c r="F74" s="4" t="s">
        <v>94</v>
      </c>
      <c r="G74" s="18">
        <v>2000</v>
      </c>
      <c r="H74" s="6">
        <v>0.95</v>
      </c>
      <c r="I74" s="6" t="s">
        <v>297</v>
      </c>
      <c r="J74" s="6">
        <v>1</v>
      </c>
    </row>
    <row r="75" spans="1:10" x14ac:dyDescent="0.25">
      <c r="A75" s="79"/>
      <c r="B75" s="4" t="s">
        <v>185</v>
      </c>
      <c r="C75" s="18" t="s">
        <v>6</v>
      </c>
      <c r="D75" s="18" t="s">
        <v>292</v>
      </c>
      <c r="F75" s="4" t="s">
        <v>94</v>
      </c>
      <c r="G75" s="18">
        <v>2000</v>
      </c>
      <c r="H75" s="6">
        <v>0.95</v>
      </c>
      <c r="I75" s="6" t="s">
        <v>297</v>
      </c>
      <c r="J75" s="6">
        <v>1</v>
      </c>
    </row>
    <row r="76" spans="1:10" x14ac:dyDescent="0.25">
      <c r="A76" s="79"/>
      <c r="B76" s="4"/>
      <c r="C76" s="18" t="s">
        <v>7</v>
      </c>
      <c r="D76" s="18" t="s">
        <v>292</v>
      </c>
      <c r="F76" s="4" t="s">
        <v>94</v>
      </c>
      <c r="G76" s="18">
        <v>2000</v>
      </c>
      <c r="H76" s="6">
        <v>0.95</v>
      </c>
      <c r="I76" s="6" t="s">
        <v>297</v>
      </c>
      <c r="J76" s="6">
        <v>1</v>
      </c>
    </row>
    <row r="77" spans="1:10" x14ac:dyDescent="0.25">
      <c r="A77" s="79"/>
      <c r="B77" s="4" t="s">
        <v>186</v>
      </c>
      <c r="C77" s="18" t="s">
        <v>292</v>
      </c>
      <c r="D77" s="18" t="s">
        <v>7</v>
      </c>
      <c r="F77" s="4" t="s">
        <v>94</v>
      </c>
      <c r="G77" s="18">
        <v>2000</v>
      </c>
      <c r="H77" s="6">
        <v>0.95</v>
      </c>
      <c r="I77" s="6" t="s">
        <v>297</v>
      </c>
      <c r="J77" s="6">
        <v>1</v>
      </c>
    </row>
    <row r="78" spans="1:10" x14ac:dyDescent="0.25">
      <c r="A78" s="79" t="s">
        <v>187</v>
      </c>
      <c r="B78" s="4" t="s">
        <v>182</v>
      </c>
      <c r="C78" s="18" t="s">
        <v>6</v>
      </c>
      <c r="D78" s="18" t="s">
        <v>292</v>
      </c>
      <c r="F78" s="4" t="s">
        <v>94</v>
      </c>
      <c r="G78" s="18">
        <v>2000</v>
      </c>
      <c r="H78" s="51">
        <v>0.99</v>
      </c>
      <c r="I78" s="4" t="s">
        <v>296</v>
      </c>
      <c r="J78" s="6">
        <v>1</v>
      </c>
    </row>
    <row r="79" spans="1:10" x14ac:dyDescent="0.25">
      <c r="A79" s="79"/>
      <c r="B79" s="4"/>
      <c r="C79" s="18" t="s">
        <v>7</v>
      </c>
      <c r="D79" s="18" t="s">
        <v>292</v>
      </c>
      <c r="F79" s="4" t="s">
        <v>94</v>
      </c>
      <c r="G79" s="18">
        <v>2000</v>
      </c>
      <c r="H79" s="51">
        <v>0.99</v>
      </c>
      <c r="I79" s="4" t="s">
        <v>296</v>
      </c>
      <c r="J79" s="6">
        <v>1</v>
      </c>
    </row>
    <row r="80" spans="1:10" x14ac:dyDescent="0.25">
      <c r="A80" s="79"/>
      <c r="B80" s="4" t="s">
        <v>184</v>
      </c>
      <c r="C80" s="18" t="s">
        <v>292</v>
      </c>
      <c r="D80" s="18" t="s">
        <v>6</v>
      </c>
      <c r="F80" s="4" t="s">
        <v>94</v>
      </c>
      <c r="G80" s="18">
        <v>2000</v>
      </c>
      <c r="H80" s="51">
        <v>0.99</v>
      </c>
      <c r="I80" s="4" t="s">
        <v>296</v>
      </c>
      <c r="J80" s="6">
        <v>1</v>
      </c>
    </row>
  </sheetData>
  <mergeCells count="87">
    <mergeCell ref="G14:G15"/>
    <mergeCell ref="I24:I25"/>
    <mergeCell ref="A31:A33"/>
    <mergeCell ref="C31:C33"/>
    <mergeCell ref="D31:D33"/>
    <mergeCell ref="E31:E33"/>
    <mergeCell ref="A26:A29"/>
    <mergeCell ref="E24:E25"/>
    <mergeCell ref="G24:G25"/>
    <mergeCell ref="B21:B25"/>
    <mergeCell ref="E26:E27"/>
    <mergeCell ref="G26:G27"/>
    <mergeCell ref="G40:G41"/>
    <mergeCell ref="A40:A42"/>
    <mergeCell ref="B40:B42"/>
    <mergeCell ref="E40:E42"/>
    <mergeCell ref="A37:A39"/>
    <mergeCell ref="B37:B38"/>
    <mergeCell ref="A10:A11"/>
    <mergeCell ref="B10:B11"/>
    <mergeCell ref="B26:B27"/>
    <mergeCell ref="C26:C27"/>
    <mergeCell ref="D26:D27"/>
    <mergeCell ref="C6:C12"/>
    <mergeCell ref="D6:D12"/>
    <mergeCell ref="A14:A25"/>
    <mergeCell ref="B14:B15"/>
    <mergeCell ref="I37:I38"/>
    <mergeCell ref="E37:E38"/>
    <mergeCell ref="D37:D39"/>
    <mergeCell ref="C14:C25"/>
    <mergeCell ref="D14:D25"/>
    <mergeCell ref="I28:I29"/>
    <mergeCell ref="C28:C29"/>
    <mergeCell ref="D28:D29"/>
    <mergeCell ref="C35:C36"/>
    <mergeCell ref="D35:D36"/>
    <mergeCell ref="C37:C39"/>
    <mergeCell ref="I26:I27"/>
    <mergeCell ref="I35:I36"/>
    <mergeCell ref="G37:G38"/>
    <mergeCell ref="E14:E15"/>
    <mergeCell ref="I14:I23"/>
    <mergeCell ref="I43:I44"/>
    <mergeCell ref="A45:A55"/>
    <mergeCell ref="B45:B47"/>
    <mergeCell ref="E45:E55"/>
    <mergeCell ref="I45:I55"/>
    <mergeCell ref="B48:B51"/>
    <mergeCell ref="B52:B54"/>
    <mergeCell ref="C45:C55"/>
    <mergeCell ref="D45:D55"/>
    <mergeCell ref="C43:C44"/>
    <mergeCell ref="A43:A44"/>
    <mergeCell ref="B43:B44"/>
    <mergeCell ref="E43:E44"/>
    <mergeCell ref="G43:G44"/>
    <mergeCell ref="A4:A5"/>
    <mergeCell ref="B4:B5"/>
    <mergeCell ref="E4:E5"/>
    <mergeCell ref="G4:G5"/>
    <mergeCell ref="I4:I5"/>
    <mergeCell ref="C4:C5"/>
    <mergeCell ref="D4:D5"/>
    <mergeCell ref="A2:A3"/>
    <mergeCell ref="B2:B3"/>
    <mergeCell ref="E2:E3"/>
    <mergeCell ref="G2:G3"/>
    <mergeCell ref="I2:I3"/>
    <mergeCell ref="C2:C3"/>
    <mergeCell ref="D2:D3"/>
    <mergeCell ref="A72:A77"/>
    <mergeCell ref="A78:A80"/>
    <mergeCell ref="A56:A71"/>
    <mergeCell ref="A6:A9"/>
    <mergeCell ref="I6:I12"/>
    <mergeCell ref="B28:B29"/>
    <mergeCell ref="E28:E29"/>
    <mergeCell ref="G28:G29"/>
    <mergeCell ref="A35:A36"/>
    <mergeCell ref="B35:B36"/>
    <mergeCell ref="E35:E36"/>
    <mergeCell ref="G35:G36"/>
    <mergeCell ref="I40:I42"/>
    <mergeCell ref="C40:C42"/>
    <mergeCell ref="D40:D42"/>
    <mergeCell ref="D43:D4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84B0-8DE6-4839-AA40-682446BF602A}">
  <dimension ref="A1:IS185"/>
  <sheetViews>
    <sheetView workbookViewId="0">
      <selection activeCell="J37" sqref="J37"/>
    </sheetView>
  </sheetViews>
  <sheetFormatPr defaultColWidth="11.42578125" defaultRowHeight="15" x14ac:dyDescent="0.25"/>
  <cols>
    <col min="1" max="1" width="20.5703125" style="29" customWidth="1"/>
    <col min="2" max="2" width="15" style="29" customWidth="1"/>
    <col min="3" max="4" width="11.42578125" style="6"/>
    <col min="5" max="5" width="14.140625" style="6" customWidth="1"/>
    <col min="6" max="6" width="14" style="6" customWidth="1"/>
    <col min="7" max="7" width="13.7109375" style="6" customWidth="1"/>
    <col min="8" max="9" width="11.42578125" style="6"/>
    <col min="10" max="10" width="43.85546875" style="6" customWidth="1"/>
    <col min="11" max="253" width="11.42578125" style="6"/>
  </cols>
  <sheetData>
    <row r="1" spans="1:11" ht="32.25" customHeight="1" x14ac:dyDescent="0.25">
      <c r="A1" s="32" t="s">
        <v>1</v>
      </c>
      <c r="B1" s="32" t="s">
        <v>17</v>
      </c>
      <c r="C1" s="39" t="s">
        <v>18</v>
      </c>
      <c r="D1" s="39" t="s">
        <v>19</v>
      </c>
      <c r="E1" s="39" t="s">
        <v>165</v>
      </c>
      <c r="F1" s="39" t="s">
        <v>95</v>
      </c>
      <c r="G1" s="39" t="s">
        <v>96</v>
      </c>
      <c r="H1" s="39" t="s">
        <v>44</v>
      </c>
      <c r="I1" s="39" t="s">
        <v>235</v>
      </c>
      <c r="J1" s="39" t="s">
        <v>22</v>
      </c>
      <c r="K1" s="39" t="s">
        <v>23</v>
      </c>
    </row>
    <row r="2" spans="1:11" x14ac:dyDescent="0.25">
      <c r="A2" s="84" t="s">
        <v>45</v>
      </c>
      <c r="B2" s="83" t="s">
        <v>39</v>
      </c>
      <c r="C2" s="47" t="s">
        <v>157</v>
      </c>
      <c r="D2" s="48" t="s">
        <v>169</v>
      </c>
      <c r="E2" s="48" t="s">
        <v>166</v>
      </c>
      <c r="F2" s="48" t="s">
        <v>10</v>
      </c>
      <c r="G2" s="48" t="s">
        <v>6</v>
      </c>
      <c r="H2" s="49">
        <v>1980</v>
      </c>
      <c r="I2" s="49">
        <v>3.78E-2</v>
      </c>
      <c r="J2" s="4" t="s">
        <v>171</v>
      </c>
      <c r="K2" s="4">
        <v>1</v>
      </c>
    </row>
    <row r="3" spans="1:11" x14ac:dyDescent="0.25">
      <c r="A3" s="85"/>
      <c r="B3" s="83"/>
      <c r="C3" s="47" t="s">
        <v>157</v>
      </c>
      <c r="D3" s="48" t="s">
        <v>169</v>
      </c>
      <c r="E3" s="48" t="s">
        <v>167</v>
      </c>
      <c r="F3" s="48" t="s">
        <v>10</v>
      </c>
      <c r="G3" s="48" t="s">
        <v>6</v>
      </c>
      <c r="H3" s="49">
        <v>1980</v>
      </c>
      <c r="I3" s="49">
        <v>2.7E-2</v>
      </c>
      <c r="J3" s="4"/>
      <c r="K3" s="4">
        <v>1</v>
      </c>
    </row>
    <row r="4" spans="1:11" x14ac:dyDescent="0.25">
      <c r="A4" s="85"/>
      <c r="B4" s="83"/>
      <c r="C4" s="47" t="s">
        <v>157</v>
      </c>
      <c r="D4" s="48" t="s">
        <v>169</v>
      </c>
      <c r="E4" s="48" t="s">
        <v>16</v>
      </c>
      <c r="F4" s="48" t="s">
        <v>10</v>
      </c>
      <c r="G4" s="48" t="s">
        <v>6</v>
      </c>
      <c r="H4" s="49">
        <v>1980</v>
      </c>
      <c r="I4" s="49">
        <v>0.39700000000000002</v>
      </c>
      <c r="J4" s="4"/>
      <c r="K4" s="4">
        <v>1</v>
      </c>
    </row>
    <row r="5" spans="1:11" x14ac:dyDescent="0.25">
      <c r="A5" s="85"/>
      <c r="B5" s="83"/>
      <c r="C5" s="47" t="s">
        <v>157</v>
      </c>
      <c r="D5" s="48" t="s">
        <v>169</v>
      </c>
      <c r="E5" s="48" t="s">
        <v>14</v>
      </c>
      <c r="F5" s="48" t="s">
        <v>10</v>
      </c>
      <c r="G5" s="48" t="s">
        <v>6</v>
      </c>
      <c r="H5" s="49">
        <v>1980</v>
      </c>
      <c r="I5" s="49">
        <v>0.44700000000000001</v>
      </c>
      <c r="J5" s="4"/>
      <c r="K5" s="4">
        <v>1</v>
      </c>
    </row>
    <row r="6" spans="1:11" x14ac:dyDescent="0.25">
      <c r="A6" s="85"/>
      <c r="B6" s="83"/>
      <c r="C6" s="47" t="s">
        <v>157</v>
      </c>
      <c r="D6" s="48" t="s">
        <v>169</v>
      </c>
      <c r="E6" s="48" t="s">
        <v>168</v>
      </c>
      <c r="F6" s="48" t="s">
        <v>10</v>
      </c>
      <c r="G6" s="48" t="s">
        <v>6</v>
      </c>
      <c r="H6" s="49">
        <v>1980</v>
      </c>
      <c r="I6" s="49">
        <v>3.0000000000000001E-3</v>
      </c>
      <c r="J6" s="4"/>
      <c r="K6" s="4">
        <v>1</v>
      </c>
    </row>
    <row r="7" spans="1:11" x14ac:dyDescent="0.25">
      <c r="A7" s="85"/>
      <c r="B7" s="84" t="s">
        <v>38</v>
      </c>
      <c r="C7" s="47" t="s">
        <v>157</v>
      </c>
      <c r="D7" s="48" t="s">
        <v>169</v>
      </c>
      <c r="E7" s="48" t="s">
        <v>166</v>
      </c>
      <c r="F7" s="48" t="s">
        <v>10</v>
      </c>
      <c r="G7" s="48" t="s">
        <v>6</v>
      </c>
      <c r="H7" s="49">
        <v>1974</v>
      </c>
      <c r="I7" s="49">
        <v>0.01</v>
      </c>
      <c r="J7" s="4"/>
      <c r="K7" s="4">
        <v>1</v>
      </c>
    </row>
    <row r="8" spans="1:11" x14ac:dyDescent="0.25">
      <c r="A8" s="85"/>
      <c r="B8" s="85"/>
      <c r="C8" s="47" t="s">
        <v>157</v>
      </c>
      <c r="D8" s="48" t="s">
        <v>169</v>
      </c>
      <c r="E8" s="48" t="s">
        <v>166</v>
      </c>
      <c r="F8" s="48" t="s">
        <v>10</v>
      </c>
      <c r="G8" s="48" t="s">
        <v>6</v>
      </c>
      <c r="H8" s="49">
        <v>1979</v>
      </c>
      <c r="I8" s="49">
        <v>0.01</v>
      </c>
      <c r="J8" s="4"/>
      <c r="K8" s="4">
        <v>1</v>
      </c>
    </row>
    <row r="9" spans="1:11" x14ac:dyDescent="0.25">
      <c r="A9" s="85"/>
      <c r="B9" s="85"/>
      <c r="C9" s="47" t="s">
        <v>157</v>
      </c>
      <c r="D9" s="48" t="s">
        <v>169</v>
      </c>
      <c r="E9" s="48" t="s">
        <v>166</v>
      </c>
      <c r="F9" s="48" t="s">
        <v>10</v>
      </c>
      <c r="G9" s="48" t="s">
        <v>6</v>
      </c>
      <c r="H9" s="49">
        <v>1980</v>
      </c>
      <c r="I9" s="49">
        <v>0.01</v>
      </c>
      <c r="J9" s="4"/>
      <c r="K9" s="4">
        <v>1</v>
      </c>
    </row>
    <row r="10" spans="1:11" x14ac:dyDescent="0.25">
      <c r="A10" s="85"/>
      <c r="B10" s="85"/>
      <c r="C10" s="47" t="s">
        <v>157</v>
      </c>
      <c r="D10" s="48" t="s">
        <v>169</v>
      </c>
      <c r="E10" s="48" t="s">
        <v>167</v>
      </c>
      <c r="F10" s="48" t="s">
        <v>10</v>
      </c>
      <c r="G10" s="48" t="s">
        <v>6</v>
      </c>
      <c r="H10" s="49">
        <v>1974</v>
      </c>
      <c r="I10" s="49">
        <v>4.0000000000000001E-3</v>
      </c>
      <c r="J10" s="4"/>
      <c r="K10" s="4">
        <v>1</v>
      </c>
    </row>
    <row r="11" spans="1:11" x14ac:dyDescent="0.25">
      <c r="A11" s="85"/>
      <c r="B11" s="85"/>
      <c r="C11" s="47" t="s">
        <v>157</v>
      </c>
      <c r="D11" s="48" t="s">
        <v>169</v>
      </c>
      <c r="E11" s="48" t="s">
        <v>167</v>
      </c>
      <c r="F11" s="48" t="s">
        <v>10</v>
      </c>
      <c r="G11" s="48" t="s">
        <v>6</v>
      </c>
      <c r="H11" s="49">
        <v>1979</v>
      </c>
      <c r="I11" s="49">
        <v>4.0000000000000001E-3</v>
      </c>
      <c r="J11" s="4"/>
      <c r="K11" s="4">
        <v>1</v>
      </c>
    </row>
    <row r="12" spans="1:11" x14ac:dyDescent="0.25">
      <c r="A12" s="85"/>
      <c r="B12" s="85"/>
      <c r="C12" s="47" t="s">
        <v>157</v>
      </c>
      <c r="D12" s="48" t="s">
        <v>169</v>
      </c>
      <c r="E12" s="48" t="s">
        <v>167</v>
      </c>
      <c r="F12" s="48" t="s">
        <v>10</v>
      </c>
      <c r="G12" s="48" t="s">
        <v>6</v>
      </c>
      <c r="H12" s="49">
        <v>1980</v>
      </c>
      <c r="I12" s="49">
        <v>4.0000000000000001E-3</v>
      </c>
      <c r="J12" s="4"/>
      <c r="K12" s="4">
        <v>1</v>
      </c>
    </row>
    <row r="13" spans="1:11" x14ac:dyDescent="0.25">
      <c r="A13" s="85"/>
      <c r="B13" s="85"/>
      <c r="C13" s="47" t="s">
        <v>157</v>
      </c>
      <c r="D13" s="48" t="s">
        <v>169</v>
      </c>
      <c r="E13" s="48" t="s">
        <v>16</v>
      </c>
      <c r="F13" s="48" t="s">
        <v>10</v>
      </c>
      <c r="G13" s="48" t="s">
        <v>6</v>
      </c>
      <c r="H13" s="49">
        <v>1974</v>
      </c>
      <c r="I13" s="49">
        <v>3.1139999999999999</v>
      </c>
      <c r="J13" s="4"/>
      <c r="K13" s="4">
        <v>1</v>
      </c>
    </row>
    <row r="14" spans="1:11" x14ac:dyDescent="0.25">
      <c r="A14" s="85"/>
      <c r="B14" s="85"/>
      <c r="C14" s="47" t="s">
        <v>157</v>
      </c>
      <c r="D14" s="48" t="s">
        <v>169</v>
      </c>
      <c r="E14" s="48" t="s">
        <v>16</v>
      </c>
      <c r="F14" s="48" t="s">
        <v>10</v>
      </c>
      <c r="G14" s="48" t="s">
        <v>6</v>
      </c>
      <c r="H14" s="49">
        <v>1979</v>
      </c>
      <c r="I14" s="49">
        <v>3.1139999999999999</v>
      </c>
      <c r="J14" s="4"/>
      <c r="K14" s="4">
        <v>1</v>
      </c>
    </row>
    <row r="15" spans="1:11" x14ac:dyDescent="0.25">
      <c r="A15" s="85"/>
      <c r="B15" s="85"/>
      <c r="C15" s="47" t="s">
        <v>157</v>
      </c>
      <c r="D15" s="48" t="s">
        <v>169</v>
      </c>
      <c r="E15" s="48" t="s">
        <v>16</v>
      </c>
      <c r="F15" s="48" t="s">
        <v>10</v>
      </c>
      <c r="G15" s="48" t="s">
        <v>6</v>
      </c>
      <c r="H15" s="49">
        <v>1980</v>
      </c>
      <c r="I15" s="49">
        <v>3.1139999999999999</v>
      </c>
      <c r="J15" s="4"/>
      <c r="K15" s="4">
        <v>1</v>
      </c>
    </row>
    <row r="16" spans="1:11" x14ac:dyDescent="0.25">
      <c r="A16" s="85"/>
      <c r="B16" s="85"/>
      <c r="C16" s="47" t="s">
        <v>157</v>
      </c>
      <c r="D16" s="48" t="s">
        <v>169</v>
      </c>
      <c r="E16" s="48" t="s">
        <v>14</v>
      </c>
      <c r="F16" s="48" t="s">
        <v>10</v>
      </c>
      <c r="G16" s="48" t="s">
        <v>6</v>
      </c>
      <c r="H16" s="49">
        <v>1974</v>
      </c>
      <c r="I16" s="49">
        <v>0.54759999999999998</v>
      </c>
      <c r="J16" s="4"/>
      <c r="K16" s="4">
        <v>1</v>
      </c>
    </row>
    <row r="17" spans="1:11" x14ac:dyDescent="0.25">
      <c r="A17" s="85"/>
      <c r="B17" s="85"/>
      <c r="C17" s="47" t="s">
        <v>157</v>
      </c>
      <c r="D17" s="48" t="s">
        <v>169</v>
      </c>
      <c r="E17" s="48" t="s">
        <v>14</v>
      </c>
      <c r="F17" s="48" t="s">
        <v>10</v>
      </c>
      <c r="G17" s="48" t="s">
        <v>6</v>
      </c>
      <c r="H17" s="49">
        <v>1979</v>
      </c>
      <c r="I17" s="49">
        <v>0.54759999999999998</v>
      </c>
      <c r="J17" s="4"/>
      <c r="K17" s="4">
        <v>1</v>
      </c>
    </row>
    <row r="18" spans="1:11" x14ac:dyDescent="0.25">
      <c r="A18" s="85"/>
      <c r="B18" s="85"/>
      <c r="C18" s="47" t="s">
        <v>157</v>
      </c>
      <c r="D18" s="48" t="s">
        <v>169</v>
      </c>
      <c r="E18" s="48" t="s">
        <v>14</v>
      </c>
      <c r="F18" s="48" t="s">
        <v>10</v>
      </c>
      <c r="G18" s="48" t="s">
        <v>6</v>
      </c>
      <c r="H18" s="49">
        <v>1980</v>
      </c>
      <c r="I18" s="49">
        <v>0.54759999999999998</v>
      </c>
      <c r="J18" s="4"/>
      <c r="K18" s="4">
        <v>1</v>
      </c>
    </row>
    <row r="19" spans="1:11" x14ac:dyDescent="0.25">
      <c r="A19" s="85"/>
      <c r="B19" s="85"/>
      <c r="C19" s="47" t="s">
        <v>157</v>
      </c>
      <c r="D19" s="48" t="s">
        <v>316</v>
      </c>
      <c r="E19" s="48" t="s">
        <v>168</v>
      </c>
      <c r="F19" s="48" t="s">
        <v>10</v>
      </c>
      <c r="G19" s="48" t="s">
        <v>6</v>
      </c>
      <c r="H19" s="49">
        <v>1974</v>
      </c>
      <c r="I19" s="49">
        <v>4.0090000000000003</v>
      </c>
      <c r="J19" s="4"/>
      <c r="K19" s="4">
        <v>1</v>
      </c>
    </row>
    <row r="20" spans="1:11" x14ac:dyDescent="0.25">
      <c r="A20" s="85"/>
      <c r="B20" s="85"/>
      <c r="C20" s="47" t="s">
        <v>157</v>
      </c>
      <c r="D20" s="48" t="s">
        <v>316</v>
      </c>
      <c r="E20" s="48" t="s">
        <v>168</v>
      </c>
      <c r="F20" s="48" t="s">
        <v>10</v>
      </c>
      <c r="G20" s="48" t="s">
        <v>6</v>
      </c>
      <c r="H20" s="49">
        <v>1979</v>
      </c>
      <c r="I20" s="49">
        <v>4.0090000000000003</v>
      </c>
      <c r="J20" s="4"/>
      <c r="K20" s="4">
        <v>1</v>
      </c>
    </row>
    <row r="21" spans="1:11" x14ac:dyDescent="0.25">
      <c r="A21" s="86"/>
      <c r="B21" s="86"/>
      <c r="C21" s="47" t="s">
        <v>157</v>
      </c>
      <c r="D21" s="48" t="s">
        <v>316</v>
      </c>
      <c r="E21" s="48" t="s">
        <v>168</v>
      </c>
      <c r="F21" s="48" t="s">
        <v>10</v>
      </c>
      <c r="G21" s="48" t="s">
        <v>6</v>
      </c>
      <c r="H21" s="49">
        <v>1980</v>
      </c>
      <c r="I21" s="49">
        <v>4.0090000000000003</v>
      </c>
      <c r="J21" s="4"/>
      <c r="K21" s="4">
        <v>1</v>
      </c>
    </row>
    <row r="22" spans="1:11" x14ac:dyDescent="0.25">
      <c r="A22" s="84" t="s">
        <v>65</v>
      </c>
      <c r="B22" s="84" t="s">
        <v>38</v>
      </c>
      <c r="C22" s="47" t="s">
        <v>157</v>
      </c>
      <c r="D22" s="48" t="s">
        <v>169</v>
      </c>
      <c r="E22" s="48" t="s">
        <v>166</v>
      </c>
      <c r="F22" s="48" t="s">
        <v>10</v>
      </c>
      <c r="G22" s="48" t="s">
        <v>6</v>
      </c>
      <c r="H22" s="49">
        <v>1975</v>
      </c>
      <c r="I22" s="51">
        <v>2.5999999999999999E-2</v>
      </c>
      <c r="J22" s="4"/>
      <c r="K22" s="4">
        <v>1</v>
      </c>
    </row>
    <row r="23" spans="1:11" x14ac:dyDescent="0.25">
      <c r="A23" s="85"/>
      <c r="B23" s="85"/>
      <c r="C23" s="47" t="s">
        <v>157</v>
      </c>
      <c r="D23" s="48" t="s">
        <v>169</v>
      </c>
      <c r="E23" s="48" t="s">
        <v>167</v>
      </c>
      <c r="F23" s="48" t="s">
        <v>10</v>
      </c>
      <c r="G23" s="48" t="s">
        <v>6</v>
      </c>
      <c r="H23" s="49">
        <v>1975</v>
      </c>
      <c r="I23" s="51">
        <v>1.0999999999999999E-2</v>
      </c>
      <c r="J23" s="4"/>
      <c r="K23" s="4">
        <v>1</v>
      </c>
    </row>
    <row r="24" spans="1:11" x14ac:dyDescent="0.25">
      <c r="A24" s="85"/>
      <c r="B24" s="85"/>
      <c r="C24" s="47" t="s">
        <v>157</v>
      </c>
      <c r="D24" s="48" t="s">
        <v>169</v>
      </c>
      <c r="E24" s="48" t="s">
        <v>16</v>
      </c>
      <c r="F24" s="48" t="s">
        <v>10</v>
      </c>
      <c r="G24" s="48" t="s">
        <v>6</v>
      </c>
      <c r="H24" s="49">
        <v>1975</v>
      </c>
      <c r="I24" s="51">
        <v>3.1204999999999998</v>
      </c>
      <c r="J24" s="4"/>
      <c r="K24" s="4">
        <v>1</v>
      </c>
    </row>
    <row r="25" spans="1:11" x14ac:dyDescent="0.25">
      <c r="A25" s="85"/>
      <c r="B25" s="85"/>
      <c r="C25" s="47" t="s">
        <v>157</v>
      </c>
      <c r="D25" s="48" t="s">
        <v>169</v>
      </c>
      <c r="E25" s="48" t="s">
        <v>14</v>
      </c>
      <c r="F25" s="48" t="s">
        <v>10</v>
      </c>
      <c r="G25" s="48" t="s">
        <v>6</v>
      </c>
      <c r="H25" s="49">
        <v>1975</v>
      </c>
      <c r="I25" s="51">
        <v>0.85760000000000003</v>
      </c>
      <c r="J25" s="4"/>
      <c r="K25" s="4">
        <v>1</v>
      </c>
    </row>
    <row r="26" spans="1:11" x14ac:dyDescent="0.25">
      <c r="A26" s="85"/>
      <c r="B26" s="85"/>
      <c r="C26" s="47" t="s">
        <v>157</v>
      </c>
      <c r="D26" s="48" t="s">
        <v>316</v>
      </c>
      <c r="E26" s="48" t="s">
        <v>168</v>
      </c>
      <c r="F26" s="48" t="s">
        <v>10</v>
      </c>
      <c r="G26" s="48" t="s">
        <v>6</v>
      </c>
      <c r="H26" s="49">
        <v>1975</v>
      </c>
      <c r="I26" s="51">
        <v>2.8809999999999998</v>
      </c>
      <c r="J26" s="4"/>
      <c r="K26" s="4">
        <v>1</v>
      </c>
    </row>
    <row r="27" spans="1:11" x14ac:dyDescent="0.25">
      <c r="A27" s="85"/>
      <c r="B27" s="85"/>
      <c r="C27" s="47" t="s">
        <v>157</v>
      </c>
      <c r="D27" s="48" t="s">
        <v>169</v>
      </c>
      <c r="E27" s="48" t="s">
        <v>166</v>
      </c>
      <c r="F27" s="48" t="s">
        <v>10</v>
      </c>
      <c r="G27" s="48" t="s">
        <v>6</v>
      </c>
      <c r="H27" s="49">
        <v>1980</v>
      </c>
      <c r="I27" s="51">
        <v>2.5999999999999999E-2</v>
      </c>
      <c r="J27" s="4"/>
      <c r="K27" s="4">
        <v>1</v>
      </c>
    </row>
    <row r="28" spans="1:11" x14ac:dyDescent="0.25">
      <c r="A28" s="85"/>
      <c r="B28" s="85"/>
      <c r="C28" s="47" t="s">
        <v>157</v>
      </c>
      <c r="D28" s="48" t="s">
        <v>169</v>
      </c>
      <c r="E28" s="48" t="s">
        <v>167</v>
      </c>
      <c r="F28" s="48" t="s">
        <v>10</v>
      </c>
      <c r="G28" s="48" t="s">
        <v>6</v>
      </c>
      <c r="H28" s="49">
        <v>1980</v>
      </c>
      <c r="I28" s="51">
        <v>1.0999999999999999E-2</v>
      </c>
      <c r="J28" s="4"/>
      <c r="K28" s="4">
        <v>1</v>
      </c>
    </row>
    <row r="29" spans="1:11" x14ac:dyDescent="0.25">
      <c r="A29" s="85"/>
      <c r="B29" s="85"/>
      <c r="C29" s="47" t="s">
        <v>157</v>
      </c>
      <c r="D29" s="48" t="s">
        <v>169</v>
      </c>
      <c r="E29" s="48" t="s">
        <v>16</v>
      </c>
      <c r="F29" s="48" t="s">
        <v>10</v>
      </c>
      <c r="G29" s="48" t="s">
        <v>6</v>
      </c>
      <c r="H29" s="49">
        <v>1980</v>
      </c>
      <c r="I29" s="51">
        <v>3.1204999999999998</v>
      </c>
      <c r="J29" s="4"/>
      <c r="K29" s="4">
        <v>1</v>
      </c>
    </row>
    <row r="30" spans="1:11" x14ac:dyDescent="0.25">
      <c r="A30" s="85"/>
      <c r="B30" s="85"/>
      <c r="C30" s="47" t="s">
        <v>157</v>
      </c>
      <c r="D30" s="48" t="s">
        <v>169</v>
      </c>
      <c r="E30" s="48" t="s">
        <v>14</v>
      </c>
      <c r="F30" s="48" t="s">
        <v>10</v>
      </c>
      <c r="G30" s="48" t="s">
        <v>6</v>
      </c>
      <c r="H30" s="49">
        <v>1980</v>
      </c>
      <c r="I30" s="51">
        <v>0.85760000000000003</v>
      </c>
      <c r="J30" s="4"/>
      <c r="K30" s="4">
        <v>1</v>
      </c>
    </row>
    <row r="31" spans="1:11" x14ac:dyDescent="0.25">
      <c r="A31" s="86"/>
      <c r="B31" s="86"/>
      <c r="C31" s="47" t="s">
        <v>157</v>
      </c>
      <c r="D31" s="48" t="s">
        <v>316</v>
      </c>
      <c r="E31" s="48" t="s">
        <v>168</v>
      </c>
      <c r="F31" s="48" t="s">
        <v>10</v>
      </c>
      <c r="G31" s="48" t="s">
        <v>6</v>
      </c>
      <c r="H31" s="49">
        <v>1980</v>
      </c>
      <c r="I31" s="51">
        <v>2.8809999999999998</v>
      </c>
      <c r="J31" s="4"/>
      <c r="K31" s="4">
        <v>1</v>
      </c>
    </row>
    <row r="32" spans="1:11" x14ac:dyDescent="0.25">
      <c r="A32" s="83" t="s">
        <v>66</v>
      </c>
      <c r="B32" s="83" t="s">
        <v>38</v>
      </c>
      <c r="C32" s="47" t="s">
        <v>157</v>
      </c>
      <c r="D32" s="48" t="s">
        <v>169</v>
      </c>
      <c r="E32" s="48" t="s">
        <v>166</v>
      </c>
      <c r="F32" s="48" t="s">
        <v>10</v>
      </c>
      <c r="G32" s="48" t="s">
        <v>6</v>
      </c>
      <c r="H32" s="49">
        <v>1975</v>
      </c>
      <c r="I32" s="51">
        <v>0.04</v>
      </c>
      <c r="J32" s="4"/>
      <c r="K32" s="4">
        <v>1</v>
      </c>
    </row>
    <row r="33" spans="1:11" x14ac:dyDescent="0.25">
      <c r="A33" s="83"/>
      <c r="B33" s="83"/>
      <c r="C33" s="47" t="s">
        <v>157</v>
      </c>
      <c r="D33" s="48" t="s">
        <v>169</v>
      </c>
      <c r="E33" s="48" t="s">
        <v>167</v>
      </c>
      <c r="F33" s="48" t="s">
        <v>10</v>
      </c>
      <c r="G33" s="48" t="s">
        <v>6</v>
      </c>
      <c r="H33" s="49">
        <v>1975</v>
      </c>
      <c r="I33" s="51">
        <v>1.7999999999999999E-2</v>
      </c>
      <c r="J33" s="4"/>
      <c r="K33" s="4">
        <v>1</v>
      </c>
    </row>
    <row r="34" spans="1:11" x14ac:dyDescent="0.25">
      <c r="A34" s="83"/>
      <c r="B34" s="83"/>
      <c r="C34" s="47" t="s">
        <v>157</v>
      </c>
      <c r="D34" s="48" t="s">
        <v>169</v>
      </c>
      <c r="E34" s="48" t="s">
        <v>16</v>
      </c>
      <c r="F34" s="48" t="s">
        <v>10</v>
      </c>
      <c r="G34" s="48" t="s">
        <v>6</v>
      </c>
      <c r="H34" s="49">
        <v>1975</v>
      </c>
      <c r="I34" s="51">
        <v>2.8559999999999999</v>
      </c>
      <c r="J34" s="4"/>
      <c r="K34" s="4">
        <v>1</v>
      </c>
    </row>
    <row r="35" spans="1:11" x14ac:dyDescent="0.25">
      <c r="A35" s="83"/>
      <c r="B35" s="83"/>
      <c r="C35" s="47" t="s">
        <v>157</v>
      </c>
      <c r="D35" s="48" t="s">
        <v>169</v>
      </c>
      <c r="E35" s="48" t="s">
        <v>14</v>
      </c>
      <c r="F35" s="48" t="s">
        <v>10</v>
      </c>
      <c r="G35" s="48" t="s">
        <v>6</v>
      </c>
      <c r="H35" s="49">
        <v>1975</v>
      </c>
      <c r="I35" s="51">
        <v>0.50624999999999998</v>
      </c>
      <c r="J35" s="4"/>
      <c r="K35" s="4">
        <v>1</v>
      </c>
    </row>
    <row r="36" spans="1:11" x14ac:dyDescent="0.25">
      <c r="A36" s="83"/>
      <c r="B36" s="83"/>
      <c r="C36" s="47" t="s">
        <v>157</v>
      </c>
      <c r="D36" s="48" t="s">
        <v>316</v>
      </c>
      <c r="E36" s="48" t="s">
        <v>168</v>
      </c>
      <c r="F36" s="48" t="s">
        <v>10</v>
      </c>
      <c r="G36" s="48" t="s">
        <v>6</v>
      </c>
      <c r="H36" s="49">
        <v>1975</v>
      </c>
      <c r="I36" s="51">
        <v>2.8559999999999999</v>
      </c>
      <c r="J36" s="4"/>
      <c r="K36" s="4">
        <v>1</v>
      </c>
    </row>
    <row r="37" spans="1:11" x14ac:dyDescent="0.25">
      <c r="A37" s="83" t="s">
        <v>67</v>
      </c>
      <c r="B37" s="83" t="s">
        <v>38</v>
      </c>
      <c r="C37" s="47" t="s">
        <v>157</v>
      </c>
      <c r="D37" s="48" t="s">
        <v>169</v>
      </c>
      <c r="E37" s="48" t="s">
        <v>166</v>
      </c>
      <c r="F37" s="48" t="s">
        <v>11</v>
      </c>
      <c r="G37" s="48" t="s">
        <v>6</v>
      </c>
      <c r="H37" s="49">
        <v>1980</v>
      </c>
      <c r="I37" s="51">
        <v>6.0000000000000001E-3</v>
      </c>
      <c r="J37" s="4"/>
      <c r="K37" s="4">
        <v>1</v>
      </c>
    </row>
    <row r="38" spans="1:11" x14ac:dyDescent="0.25">
      <c r="A38" s="83"/>
      <c r="B38" s="83"/>
      <c r="C38" s="47" t="s">
        <v>157</v>
      </c>
      <c r="D38" s="48" t="s">
        <v>169</v>
      </c>
      <c r="E38" s="48" t="s">
        <v>167</v>
      </c>
      <c r="F38" s="48" t="s">
        <v>11</v>
      </c>
      <c r="G38" s="48" t="s">
        <v>6</v>
      </c>
      <c r="H38" s="49">
        <v>1980</v>
      </c>
      <c r="I38" s="51">
        <v>3.0000000000000001E-3</v>
      </c>
      <c r="J38" s="4"/>
      <c r="K38" s="4">
        <v>1</v>
      </c>
    </row>
    <row r="39" spans="1:11" x14ac:dyDescent="0.25">
      <c r="A39" s="83"/>
      <c r="B39" s="83"/>
      <c r="C39" s="47" t="s">
        <v>157</v>
      </c>
      <c r="D39" s="48" t="s">
        <v>169</v>
      </c>
      <c r="E39" s="48" t="s">
        <v>16</v>
      </c>
      <c r="F39" s="48" t="s">
        <v>11</v>
      </c>
      <c r="G39" s="48" t="s">
        <v>6</v>
      </c>
      <c r="H39" s="49">
        <v>1980</v>
      </c>
      <c r="I39" s="51">
        <v>0.83960000000000001</v>
      </c>
      <c r="J39" s="4"/>
      <c r="K39" s="4">
        <v>1</v>
      </c>
    </row>
    <row r="40" spans="1:11" x14ac:dyDescent="0.25">
      <c r="A40" s="83"/>
      <c r="B40" s="83"/>
      <c r="C40" s="47" t="s">
        <v>157</v>
      </c>
      <c r="D40" s="48" t="s">
        <v>169</v>
      </c>
      <c r="E40" s="48" t="s">
        <v>14</v>
      </c>
      <c r="F40" s="48" t="s">
        <v>11</v>
      </c>
      <c r="G40" s="48" t="s">
        <v>6</v>
      </c>
      <c r="H40" s="49">
        <v>1980</v>
      </c>
      <c r="I40" s="51">
        <v>0.3281</v>
      </c>
      <c r="J40" s="4"/>
      <c r="K40" s="4">
        <v>1</v>
      </c>
    </row>
    <row r="41" spans="1:11" x14ac:dyDescent="0.25">
      <c r="A41" s="83"/>
      <c r="B41" s="83"/>
      <c r="C41" s="47" t="s">
        <v>157</v>
      </c>
      <c r="D41" s="48" t="s">
        <v>316</v>
      </c>
      <c r="E41" s="48" t="s">
        <v>168</v>
      </c>
      <c r="F41" s="48" t="s">
        <v>11</v>
      </c>
      <c r="G41" s="48" t="s">
        <v>6</v>
      </c>
      <c r="H41" s="49">
        <v>1980</v>
      </c>
      <c r="I41" s="51">
        <v>0.9284</v>
      </c>
      <c r="J41" s="4"/>
      <c r="K41" s="4">
        <v>1</v>
      </c>
    </row>
    <row r="42" spans="1:11" x14ac:dyDescent="0.25">
      <c r="A42" s="83" t="s">
        <v>70</v>
      </c>
      <c r="B42" s="83" t="s">
        <v>38</v>
      </c>
      <c r="C42" s="47" t="s">
        <v>157</v>
      </c>
      <c r="D42" s="48" t="s">
        <v>169</v>
      </c>
      <c r="E42" s="48" t="s">
        <v>166</v>
      </c>
      <c r="F42" s="48" t="s">
        <v>12</v>
      </c>
      <c r="G42" s="48" t="s">
        <v>6</v>
      </c>
      <c r="H42" s="49">
        <v>1976</v>
      </c>
      <c r="I42" s="51">
        <v>0</v>
      </c>
      <c r="J42" s="4"/>
      <c r="K42" s="4">
        <v>1</v>
      </c>
    </row>
    <row r="43" spans="1:11" x14ac:dyDescent="0.25">
      <c r="A43" s="83"/>
      <c r="B43" s="83"/>
      <c r="C43" s="47" t="s">
        <v>157</v>
      </c>
      <c r="D43" s="48" t="s">
        <v>169</v>
      </c>
      <c r="E43" s="48" t="s">
        <v>167</v>
      </c>
      <c r="F43" s="48" t="s">
        <v>12</v>
      </c>
      <c r="G43" s="48" t="s">
        <v>6</v>
      </c>
      <c r="H43" s="49">
        <v>1976</v>
      </c>
      <c r="I43" s="51">
        <v>0</v>
      </c>
      <c r="J43" s="4"/>
      <c r="K43" s="4">
        <v>1</v>
      </c>
    </row>
    <row r="44" spans="1:11" x14ac:dyDescent="0.25">
      <c r="A44" s="83"/>
      <c r="B44" s="83"/>
      <c r="C44" s="47" t="s">
        <v>157</v>
      </c>
      <c r="D44" s="48" t="s">
        <v>169</v>
      </c>
      <c r="E44" s="48" t="s">
        <v>16</v>
      </c>
      <c r="F44" s="48" t="s">
        <v>12</v>
      </c>
      <c r="G44" s="48" t="s">
        <v>6</v>
      </c>
      <c r="H44" s="49">
        <v>1976</v>
      </c>
      <c r="I44" s="51">
        <v>0</v>
      </c>
      <c r="J44" s="4"/>
      <c r="K44" s="4">
        <v>1</v>
      </c>
    </row>
    <row r="45" spans="1:11" x14ac:dyDescent="0.25">
      <c r="A45" s="83"/>
      <c r="B45" s="83"/>
      <c r="C45" s="47" t="s">
        <v>157</v>
      </c>
      <c r="D45" s="48" t="s">
        <v>169</v>
      </c>
      <c r="E45" s="48" t="s">
        <v>14</v>
      </c>
      <c r="F45" s="48" t="s">
        <v>12</v>
      </c>
      <c r="G45" s="48" t="s">
        <v>6</v>
      </c>
      <c r="H45" s="49">
        <v>1976</v>
      </c>
      <c r="I45" s="51">
        <v>5.0000000000000001E-3</v>
      </c>
      <c r="J45" s="4"/>
      <c r="K45" s="4">
        <v>1</v>
      </c>
    </row>
    <row r="46" spans="1:11" x14ac:dyDescent="0.25">
      <c r="A46" s="83"/>
      <c r="B46" s="83"/>
      <c r="C46" s="47" t="s">
        <v>157</v>
      </c>
      <c r="D46" s="48" t="s">
        <v>169</v>
      </c>
      <c r="E46" s="48" t="s">
        <v>168</v>
      </c>
      <c r="F46" s="48" t="s">
        <v>12</v>
      </c>
      <c r="G46" s="48" t="s">
        <v>6</v>
      </c>
      <c r="H46" s="49">
        <v>1976</v>
      </c>
      <c r="I46" s="51">
        <v>0</v>
      </c>
      <c r="J46" s="4"/>
      <c r="K46" s="4">
        <v>1</v>
      </c>
    </row>
    <row r="47" spans="1:11" x14ac:dyDescent="0.25">
      <c r="A47" s="83" t="s">
        <v>70</v>
      </c>
      <c r="B47" s="83" t="s">
        <v>39</v>
      </c>
      <c r="C47" s="47" t="s">
        <v>171</v>
      </c>
      <c r="D47" s="48" t="s">
        <v>169</v>
      </c>
      <c r="E47" s="48" t="s">
        <v>166</v>
      </c>
      <c r="F47" s="48" t="s">
        <v>12</v>
      </c>
      <c r="G47" s="48" t="s">
        <v>6</v>
      </c>
      <c r="H47" s="49">
        <v>1976</v>
      </c>
      <c r="I47" s="51">
        <v>0</v>
      </c>
      <c r="J47" s="4" t="s">
        <v>170</v>
      </c>
      <c r="K47" s="4">
        <v>1</v>
      </c>
    </row>
    <row r="48" spans="1:11" x14ac:dyDescent="0.25">
      <c r="A48" s="83"/>
      <c r="B48" s="83"/>
      <c r="C48" s="47"/>
      <c r="D48" s="48" t="s">
        <v>169</v>
      </c>
      <c r="E48" s="48" t="s">
        <v>167</v>
      </c>
      <c r="F48" s="48" t="s">
        <v>12</v>
      </c>
      <c r="G48" s="48" t="s">
        <v>6</v>
      </c>
      <c r="H48" s="49">
        <v>1976</v>
      </c>
      <c r="I48" s="51">
        <v>0</v>
      </c>
      <c r="J48" s="4" t="s">
        <v>170</v>
      </c>
      <c r="K48" s="4">
        <v>1</v>
      </c>
    </row>
    <row r="49" spans="1:11" x14ac:dyDescent="0.25">
      <c r="A49" s="83"/>
      <c r="B49" s="83"/>
      <c r="C49" s="47"/>
      <c r="D49" s="48" t="s">
        <v>169</v>
      </c>
      <c r="E49" s="48" t="s">
        <v>16</v>
      </c>
      <c r="F49" s="48" t="s">
        <v>12</v>
      </c>
      <c r="G49" s="48" t="s">
        <v>6</v>
      </c>
      <c r="H49" s="49">
        <v>1976</v>
      </c>
      <c r="I49" s="51">
        <v>0</v>
      </c>
      <c r="J49" s="4" t="s">
        <v>170</v>
      </c>
      <c r="K49" s="4">
        <v>1</v>
      </c>
    </row>
    <row r="50" spans="1:11" x14ac:dyDescent="0.25">
      <c r="A50" s="83"/>
      <c r="B50" s="83"/>
      <c r="C50" s="47"/>
      <c r="D50" s="48" t="s">
        <v>169</v>
      </c>
      <c r="E50" s="48" t="s">
        <v>14</v>
      </c>
      <c r="F50" s="48" t="s">
        <v>12</v>
      </c>
      <c r="G50" s="48" t="s">
        <v>6</v>
      </c>
      <c r="H50" s="49">
        <v>1976</v>
      </c>
      <c r="I50" s="51">
        <v>5.0000000000000001E-3</v>
      </c>
      <c r="J50" s="4" t="s">
        <v>170</v>
      </c>
      <c r="K50" s="4">
        <v>1</v>
      </c>
    </row>
    <row r="51" spans="1:11" x14ac:dyDescent="0.25">
      <c r="A51" s="83"/>
      <c r="B51" s="83"/>
      <c r="C51" s="47"/>
      <c r="D51" s="48" t="s">
        <v>169</v>
      </c>
      <c r="E51" s="48" t="s">
        <v>168</v>
      </c>
      <c r="F51" s="48" t="s">
        <v>12</v>
      </c>
      <c r="G51" s="48" t="s">
        <v>6</v>
      </c>
      <c r="H51" s="49">
        <v>1976</v>
      </c>
      <c r="I51" s="51">
        <v>0</v>
      </c>
      <c r="J51" s="4" t="s">
        <v>170</v>
      </c>
      <c r="K51" s="4">
        <v>1</v>
      </c>
    </row>
    <row r="52" spans="1:11" x14ac:dyDescent="0.25">
      <c r="A52" s="83" t="s">
        <v>70</v>
      </c>
      <c r="B52" s="83" t="s">
        <v>39</v>
      </c>
      <c r="C52" s="47"/>
      <c r="D52" s="48" t="s">
        <v>169</v>
      </c>
      <c r="E52" s="48" t="s">
        <v>166</v>
      </c>
      <c r="F52" s="48" t="s">
        <v>12</v>
      </c>
      <c r="G52" s="48" t="s">
        <v>6</v>
      </c>
      <c r="H52" s="49">
        <v>1981</v>
      </c>
      <c r="I52" s="51">
        <v>0</v>
      </c>
      <c r="J52" s="4" t="s">
        <v>170</v>
      </c>
      <c r="K52" s="4">
        <v>1</v>
      </c>
    </row>
    <row r="53" spans="1:11" x14ac:dyDescent="0.25">
      <c r="A53" s="83"/>
      <c r="B53" s="83"/>
      <c r="C53" s="47"/>
      <c r="D53" s="48" t="s">
        <v>169</v>
      </c>
      <c r="E53" s="48" t="s">
        <v>167</v>
      </c>
      <c r="F53" s="48" t="s">
        <v>12</v>
      </c>
      <c r="G53" s="48" t="s">
        <v>6</v>
      </c>
      <c r="H53" s="49">
        <v>1981</v>
      </c>
      <c r="I53" s="51">
        <v>0</v>
      </c>
      <c r="J53" s="4" t="s">
        <v>170</v>
      </c>
      <c r="K53" s="4">
        <v>1</v>
      </c>
    </row>
    <row r="54" spans="1:11" x14ac:dyDescent="0.25">
      <c r="A54" s="83"/>
      <c r="B54" s="83"/>
      <c r="C54" s="47"/>
      <c r="D54" s="48" t="s">
        <v>169</v>
      </c>
      <c r="E54" s="48" t="s">
        <v>16</v>
      </c>
      <c r="F54" s="48" t="s">
        <v>12</v>
      </c>
      <c r="G54" s="48" t="s">
        <v>6</v>
      </c>
      <c r="H54" s="49">
        <v>1981</v>
      </c>
      <c r="I54" s="51">
        <v>0</v>
      </c>
      <c r="J54" s="4" t="s">
        <v>170</v>
      </c>
      <c r="K54" s="4">
        <v>1</v>
      </c>
    </row>
    <row r="55" spans="1:11" x14ac:dyDescent="0.25">
      <c r="A55" s="83"/>
      <c r="B55" s="83"/>
      <c r="C55" s="47"/>
      <c r="D55" s="48" t="s">
        <v>169</v>
      </c>
      <c r="E55" s="48" t="s">
        <v>14</v>
      </c>
      <c r="F55" s="48" t="s">
        <v>12</v>
      </c>
      <c r="G55" s="48" t="s">
        <v>6</v>
      </c>
      <c r="H55" s="49">
        <v>1981</v>
      </c>
      <c r="I55" s="51">
        <v>5.0000000000000001E-3</v>
      </c>
      <c r="J55" s="4" t="s">
        <v>170</v>
      </c>
      <c r="K55" s="4">
        <v>1</v>
      </c>
    </row>
    <row r="56" spans="1:11" x14ac:dyDescent="0.25">
      <c r="A56" s="83"/>
      <c r="B56" s="83"/>
      <c r="C56" s="47"/>
      <c r="D56" s="48" t="s">
        <v>169</v>
      </c>
      <c r="E56" s="48" t="s">
        <v>168</v>
      </c>
      <c r="F56" s="48" t="s">
        <v>12</v>
      </c>
      <c r="G56" s="48" t="s">
        <v>6</v>
      </c>
      <c r="H56" s="49">
        <v>1981</v>
      </c>
      <c r="I56" s="51">
        <v>0</v>
      </c>
      <c r="J56" s="4" t="s">
        <v>170</v>
      </c>
      <c r="K56" s="4">
        <v>1</v>
      </c>
    </row>
    <row r="57" spans="1:11" x14ac:dyDescent="0.25">
      <c r="A57" s="83" t="s">
        <v>70</v>
      </c>
      <c r="B57" s="83" t="s">
        <v>71</v>
      </c>
      <c r="C57" s="47"/>
      <c r="D57" s="48" t="s">
        <v>169</v>
      </c>
      <c r="E57" s="48" t="s">
        <v>166</v>
      </c>
      <c r="F57" s="48" t="s">
        <v>12</v>
      </c>
      <c r="G57" s="48" t="s">
        <v>6</v>
      </c>
      <c r="H57" s="49">
        <v>1964</v>
      </c>
      <c r="I57" s="51">
        <v>0</v>
      </c>
      <c r="J57" s="4" t="s">
        <v>170</v>
      </c>
      <c r="K57" s="4">
        <v>1</v>
      </c>
    </row>
    <row r="58" spans="1:11" x14ac:dyDescent="0.25">
      <c r="A58" s="83"/>
      <c r="B58" s="83"/>
      <c r="C58" s="47"/>
      <c r="D58" s="48" t="s">
        <v>169</v>
      </c>
      <c r="E58" s="48" t="s">
        <v>167</v>
      </c>
      <c r="F58" s="48" t="s">
        <v>12</v>
      </c>
      <c r="G58" s="48" t="s">
        <v>6</v>
      </c>
      <c r="H58" s="49">
        <v>1964</v>
      </c>
      <c r="I58" s="51">
        <v>0</v>
      </c>
      <c r="J58" s="4" t="s">
        <v>170</v>
      </c>
      <c r="K58" s="4">
        <v>1</v>
      </c>
    </row>
    <row r="59" spans="1:11" x14ac:dyDescent="0.25">
      <c r="A59" s="83"/>
      <c r="B59" s="83"/>
      <c r="C59" s="47"/>
      <c r="D59" s="48" t="s">
        <v>169</v>
      </c>
      <c r="E59" s="48" t="s">
        <v>16</v>
      </c>
      <c r="F59" s="48" t="s">
        <v>12</v>
      </c>
      <c r="G59" s="48" t="s">
        <v>6</v>
      </c>
      <c r="H59" s="49">
        <v>1964</v>
      </c>
      <c r="I59" s="51">
        <v>0</v>
      </c>
      <c r="J59" s="4" t="s">
        <v>170</v>
      </c>
      <c r="K59" s="4">
        <v>1</v>
      </c>
    </row>
    <row r="60" spans="1:11" x14ac:dyDescent="0.25">
      <c r="A60" s="83"/>
      <c r="B60" s="83"/>
      <c r="C60" s="47"/>
      <c r="D60" s="48" t="s">
        <v>169</v>
      </c>
      <c r="E60" s="48" t="s">
        <v>14</v>
      </c>
      <c r="F60" s="48" t="s">
        <v>12</v>
      </c>
      <c r="G60" s="48" t="s">
        <v>6</v>
      </c>
      <c r="H60" s="49">
        <v>1964</v>
      </c>
      <c r="I60" s="51">
        <v>5.0000000000000001E-3</v>
      </c>
      <c r="J60" s="4" t="s">
        <v>170</v>
      </c>
      <c r="K60" s="4">
        <v>1</v>
      </c>
    </row>
    <row r="61" spans="1:11" x14ac:dyDescent="0.25">
      <c r="A61" s="83"/>
      <c r="B61" s="83"/>
      <c r="C61" s="47"/>
      <c r="D61" s="48" t="s">
        <v>169</v>
      </c>
      <c r="E61" s="48" t="s">
        <v>168</v>
      </c>
      <c r="F61" s="48" t="s">
        <v>12</v>
      </c>
      <c r="G61" s="48" t="s">
        <v>6</v>
      </c>
      <c r="H61" s="49">
        <v>1964</v>
      </c>
      <c r="I61" s="51">
        <v>0</v>
      </c>
      <c r="J61" s="4" t="s">
        <v>170</v>
      </c>
      <c r="K61" s="4">
        <v>1</v>
      </c>
    </row>
    <row r="62" spans="1:11" x14ac:dyDescent="0.25">
      <c r="A62" s="83" t="s">
        <v>70</v>
      </c>
      <c r="B62" s="83" t="s">
        <v>71</v>
      </c>
      <c r="C62" s="47"/>
      <c r="D62" s="48" t="s">
        <v>169</v>
      </c>
      <c r="E62" s="48" t="s">
        <v>166</v>
      </c>
      <c r="F62" s="48" t="s">
        <v>12</v>
      </c>
      <c r="G62" s="48" t="s">
        <v>6</v>
      </c>
      <c r="H62" s="49">
        <v>1970</v>
      </c>
      <c r="I62" s="51">
        <v>0</v>
      </c>
      <c r="J62" s="4" t="s">
        <v>170</v>
      </c>
      <c r="K62" s="4">
        <v>1</v>
      </c>
    </row>
    <row r="63" spans="1:11" x14ac:dyDescent="0.25">
      <c r="A63" s="83"/>
      <c r="B63" s="83"/>
      <c r="C63" s="47"/>
      <c r="D63" s="48" t="s">
        <v>169</v>
      </c>
      <c r="E63" s="48" t="s">
        <v>167</v>
      </c>
      <c r="F63" s="48" t="s">
        <v>12</v>
      </c>
      <c r="G63" s="48" t="s">
        <v>6</v>
      </c>
      <c r="H63" s="49">
        <v>1970</v>
      </c>
      <c r="I63" s="51">
        <v>0</v>
      </c>
      <c r="J63" s="4" t="s">
        <v>170</v>
      </c>
      <c r="K63" s="4">
        <v>1</v>
      </c>
    </row>
    <row r="64" spans="1:11" x14ac:dyDescent="0.25">
      <c r="A64" s="83"/>
      <c r="B64" s="83"/>
      <c r="C64" s="47"/>
      <c r="D64" s="48" t="s">
        <v>169</v>
      </c>
      <c r="E64" s="48" t="s">
        <v>16</v>
      </c>
      <c r="F64" s="48" t="s">
        <v>12</v>
      </c>
      <c r="G64" s="48" t="s">
        <v>6</v>
      </c>
      <c r="H64" s="49">
        <v>1970</v>
      </c>
      <c r="I64" s="51">
        <v>0</v>
      </c>
      <c r="J64" s="4" t="s">
        <v>170</v>
      </c>
      <c r="K64" s="4">
        <v>1</v>
      </c>
    </row>
    <row r="65" spans="1:11" x14ac:dyDescent="0.25">
      <c r="A65" s="83"/>
      <c r="B65" s="83"/>
      <c r="C65" s="47"/>
      <c r="D65" s="48" t="s">
        <v>169</v>
      </c>
      <c r="E65" s="48" t="s">
        <v>14</v>
      </c>
      <c r="F65" s="48" t="s">
        <v>12</v>
      </c>
      <c r="G65" s="48" t="s">
        <v>6</v>
      </c>
      <c r="H65" s="49">
        <v>1970</v>
      </c>
      <c r="I65" s="51">
        <v>5.0000000000000001E-3</v>
      </c>
      <c r="J65" s="4" t="s">
        <v>170</v>
      </c>
      <c r="K65" s="4">
        <v>1</v>
      </c>
    </row>
    <row r="66" spans="1:11" x14ac:dyDescent="0.25">
      <c r="A66" s="83"/>
      <c r="B66" s="83"/>
      <c r="C66" s="47"/>
      <c r="D66" s="48" t="s">
        <v>169</v>
      </c>
      <c r="E66" s="48" t="s">
        <v>168</v>
      </c>
      <c r="F66" s="48" t="s">
        <v>12</v>
      </c>
      <c r="G66" s="48" t="s">
        <v>6</v>
      </c>
      <c r="H66" s="49">
        <v>1970</v>
      </c>
      <c r="I66" s="51">
        <v>0</v>
      </c>
      <c r="J66" s="4" t="s">
        <v>170</v>
      </c>
      <c r="K66" s="4">
        <v>1</v>
      </c>
    </row>
    <row r="67" spans="1:11" x14ac:dyDescent="0.25">
      <c r="A67" s="83" t="s">
        <v>70</v>
      </c>
      <c r="B67" s="83" t="s">
        <v>71</v>
      </c>
      <c r="C67" s="47"/>
      <c r="D67" s="48" t="s">
        <v>169</v>
      </c>
      <c r="E67" s="48" t="s">
        <v>166</v>
      </c>
      <c r="F67" s="48" t="s">
        <v>12</v>
      </c>
      <c r="G67" s="48" t="s">
        <v>6</v>
      </c>
      <c r="H67" s="49">
        <v>2004</v>
      </c>
      <c r="I67" s="51">
        <v>0</v>
      </c>
      <c r="J67" s="4" t="s">
        <v>170</v>
      </c>
      <c r="K67" s="4">
        <v>1</v>
      </c>
    </row>
    <row r="68" spans="1:11" x14ac:dyDescent="0.25">
      <c r="A68" s="83"/>
      <c r="B68" s="83"/>
      <c r="C68" s="47"/>
      <c r="D68" s="48" t="s">
        <v>169</v>
      </c>
      <c r="E68" s="48" t="s">
        <v>167</v>
      </c>
      <c r="F68" s="48" t="s">
        <v>12</v>
      </c>
      <c r="G68" s="48" t="s">
        <v>6</v>
      </c>
      <c r="H68" s="49">
        <v>2004</v>
      </c>
      <c r="I68" s="51">
        <v>0</v>
      </c>
      <c r="J68" s="4" t="s">
        <v>170</v>
      </c>
      <c r="K68" s="4">
        <v>1</v>
      </c>
    </row>
    <row r="69" spans="1:11" x14ac:dyDescent="0.25">
      <c r="A69" s="83"/>
      <c r="B69" s="83"/>
      <c r="C69" s="47"/>
      <c r="D69" s="48" t="s">
        <v>169</v>
      </c>
      <c r="E69" s="48" t="s">
        <v>16</v>
      </c>
      <c r="F69" s="48" t="s">
        <v>12</v>
      </c>
      <c r="G69" s="48" t="s">
        <v>6</v>
      </c>
      <c r="H69" s="49">
        <v>2004</v>
      </c>
      <c r="I69" s="51">
        <v>0</v>
      </c>
      <c r="J69" s="4" t="s">
        <v>170</v>
      </c>
      <c r="K69" s="4">
        <v>1</v>
      </c>
    </row>
    <row r="70" spans="1:11" x14ac:dyDescent="0.25">
      <c r="A70" s="83"/>
      <c r="B70" s="83"/>
      <c r="C70" s="47"/>
      <c r="D70" s="48" t="s">
        <v>169</v>
      </c>
      <c r="E70" s="48" t="s">
        <v>14</v>
      </c>
      <c r="F70" s="48" t="s">
        <v>12</v>
      </c>
      <c r="G70" s="48" t="s">
        <v>6</v>
      </c>
      <c r="H70" s="49">
        <v>2004</v>
      </c>
      <c r="I70" s="51">
        <v>5.0000000000000001E-3</v>
      </c>
      <c r="J70" s="4" t="s">
        <v>170</v>
      </c>
      <c r="K70" s="4">
        <v>1</v>
      </c>
    </row>
    <row r="71" spans="1:11" x14ac:dyDescent="0.25">
      <c r="A71" s="83"/>
      <c r="B71" s="83"/>
      <c r="C71" s="47"/>
      <c r="D71" s="48" t="s">
        <v>169</v>
      </c>
      <c r="E71" s="48" t="s">
        <v>168</v>
      </c>
      <c r="F71" s="48" t="s">
        <v>12</v>
      </c>
      <c r="G71" s="48" t="s">
        <v>6</v>
      </c>
      <c r="H71" s="49">
        <v>2004</v>
      </c>
      <c r="I71" s="51">
        <v>0</v>
      </c>
      <c r="J71" s="4" t="s">
        <v>170</v>
      </c>
      <c r="K71" s="4">
        <v>1</v>
      </c>
    </row>
    <row r="72" spans="1:11" x14ac:dyDescent="0.25">
      <c r="A72" s="83" t="s">
        <v>70</v>
      </c>
      <c r="B72" s="83" t="s">
        <v>72</v>
      </c>
      <c r="C72" s="47"/>
      <c r="D72" s="48" t="s">
        <v>169</v>
      </c>
      <c r="E72" s="48" t="s">
        <v>166</v>
      </c>
      <c r="F72" s="48" t="s">
        <v>12</v>
      </c>
      <c r="G72" s="48" t="s">
        <v>6</v>
      </c>
      <c r="H72" s="49">
        <v>1964</v>
      </c>
      <c r="I72" s="51">
        <v>0</v>
      </c>
      <c r="J72" s="4" t="s">
        <v>170</v>
      </c>
      <c r="K72" s="4">
        <v>1</v>
      </c>
    </row>
    <row r="73" spans="1:11" x14ac:dyDescent="0.25">
      <c r="A73" s="83"/>
      <c r="B73" s="83"/>
      <c r="C73" s="47"/>
      <c r="D73" s="48" t="s">
        <v>169</v>
      </c>
      <c r="E73" s="48" t="s">
        <v>167</v>
      </c>
      <c r="F73" s="48" t="s">
        <v>12</v>
      </c>
      <c r="G73" s="48" t="s">
        <v>6</v>
      </c>
      <c r="H73" s="49">
        <v>1964</v>
      </c>
      <c r="I73" s="51">
        <v>0</v>
      </c>
      <c r="J73" s="4" t="s">
        <v>170</v>
      </c>
      <c r="K73" s="4">
        <v>1</v>
      </c>
    </row>
    <row r="74" spans="1:11" x14ac:dyDescent="0.25">
      <c r="A74" s="83"/>
      <c r="B74" s="83"/>
      <c r="C74" s="47"/>
      <c r="D74" s="48" t="s">
        <v>169</v>
      </c>
      <c r="E74" s="48" t="s">
        <v>16</v>
      </c>
      <c r="F74" s="48" t="s">
        <v>12</v>
      </c>
      <c r="G74" s="48" t="s">
        <v>6</v>
      </c>
      <c r="H74" s="49">
        <v>1964</v>
      </c>
      <c r="I74" s="51">
        <v>0</v>
      </c>
      <c r="J74" s="4" t="s">
        <v>170</v>
      </c>
      <c r="K74" s="4">
        <v>1</v>
      </c>
    </row>
    <row r="75" spans="1:11" x14ac:dyDescent="0.25">
      <c r="A75" s="83"/>
      <c r="B75" s="83"/>
      <c r="C75" s="47"/>
      <c r="D75" s="48" t="s">
        <v>169</v>
      </c>
      <c r="E75" s="48" t="s">
        <v>14</v>
      </c>
      <c r="F75" s="48" t="s">
        <v>12</v>
      </c>
      <c r="G75" s="48" t="s">
        <v>6</v>
      </c>
      <c r="H75" s="49">
        <v>1964</v>
      </c>
      <c r="I75" s="51">
        <v>5.0000000000000001E-3</v>
      </c>
      <c r="J75" s="4" t="s">
        <v>170</v>
      </c>
      <c r="K75" s="4">
        <v>1</v>
      </c>
    </row>
    <row r="76" spans="1:11" x14ac:dyDescent="0.25">
      <c r="A76" s="83"/>
      <c r="B76" s="83"/>
      <c r="C76" s="47"/>
      <c r="D76" s="48" t="s">
        <v>169</v>
      </c>
      <c r="E76" s="48" t="s">
        <v>168</v>
      </c>
      <c r="F76" s="48" t="s">
        <v>12</v>
      </c>
      <c r="G76" s="48" t="s">
        <v>6</v>
      </c>
      <c r="H76" s="49">
        <v>1964</v>
      </c>
      <c r="I76" s="51">
        <v>0</v>
      </c>
      <c r="J76" s="4" t="s">
        <v>170</v>
      </c>
      <c r="K76" s="4">
        <v>1</v>
      </c>
    </row>
    <row r="77" spans="1:11" x14ac:dyDescent="0.25">
      <c r="A77" s="83" t="s">
        <v>70</v>
      </c>
      <c r="B77" s="83" t="s">
        <v>72</v>
      </c>
      <c r="C77" s="47"/>
      <c r="D77" s="48" t="s">
        <v>169</v>
      </c>
      <c r="E77" s="48" t="s">
        <v>166</v>
      </c>
      <c r="F77" s="48" t="s">
        <v>12</v>
      </c>
      <c r="G77" s="48" t="s">
        <v>6</v>
      </c>
      <c r="H77" s="49">
        <v>1970</v>
      </c>
      <c r="I77" s="51">
        <v>0</v>
      </c>
      <c r="J77" s="4" t="s">
        <v>170</v>
      </c>
      <c r="K77" s="4">
        <v>1</v>
      </c>
    </row>
    <row r="78" spans="1:11" x14ac:dyDescent="0.25">
      <c r="A78" s="83"/>
      <c r="B78" s="83"/>
      <c r="C78" s="47"/>
      <c r="D78" s="48" t="s">
        <v>169</v>
      </c>
      <c r="E78" s="48" t="s">
        <v>167</v>
      </c>
      <c r="F78" s="48" t="s">
        <v>12</v>
      </c>
      <c r="G78" s="48" t="s">
        <v>6</v>
      </c>
      <c r="H78" s="49">
        <v>1970</v>
      </c>
      <c r="I78" s="51">
        <v>0</v>
      </c>
      <c r="J78" s="4" t="s">
        <v>170</v>
      </c>
      <c r="K78" s="4">
        <v>1</v>
      </c>
    </row>
    <row r="79" spans="1:11" x14ac:dyDescent="0.25">
      <c r="A79" s="83"/>
      <c r="B79" s="83"/>
      <c r="C79" s="47"/>
      <c r="D79" s="48" t="s">
        <v>169</v>
      </c>
      <c r="E79" s="48" t="s">
        <v>16</v>
      </c>
      <c r="F79" s="48" t="s">
        <v>12</v>
      </c>
      <c r="G79" s="48" t="s">
        <v>6</v>
      </c>
      <c r="H79" s="49">
        <v>1970</v>
      </c>
      <c r="I79" s="51">
        <v>0</v>
      </c>
      <c r="J79" s="4" t="s">
        <v>170</v>
      </c>
      <c r="K79" s="4">
        <v>1</v>
      </c>
    </row>
    <row r="80" spans="1:11" x14ac:dyDescent="0.25">
      <c r="A80" s="83"/>
      <c r="B80" s="83"/>
      <c r="C80" s="47"/>
      <c r="D80" s="48" t="s">
        <v>169</v>
      </c>
      <c r="E80" s="48" t="s">
        <v>14</v>
      </c>
      <c r="F80" s="48" t="s">
        <v>12</v>
      </c>
      <c r="G80" s="48" t="s">
        <v>6</v>
      </c>
      <c r="H80" s="49">
        <v>1970</v>
      </c>
      <c r="I80" s="51">
        <v>5.0000000000000001E-3</v>
      </c>
      <c r="J80" s="4" t="s">
        <v>170</v>
      </c>
      <c r="K80" s="4">
        <v>1</v>
      </c>
    </row>
    <row r="81" spans="1:11" x14ac:dyDescent="0.25">
      <c r="A81" s="83"/>
      <c r="B81" s="83"/>
      <c r="C81" s="47"/>
      <c r="D81" s="48" t="s">
        <v>169</v>
      </c>
      <c r="E81" s="48" t="s">
        <v>168</v>
      </c>
      <c r="F81" s="48" t="s">
        <v>12</v>
      </c>
      <c r="G81" s="48" t="s">
        <v>6</v>
      </c>
      <c r="H81" s="49">
        <v>1970</v>
      </c>
      <c r="I81" s="51">
        <v>0</v>
      </c>
      <c r="J81" s="4" t="s">
        <v>170</v>
      </c>
      <c r="K81" s="4">
        <v>1</v>
      </c>
    </row>
    <row r="82" spans="1:11" x14ac:dyDescent="0.25">
      <c r="A82" s="83" t="s">
        <v>70</v>
      </c>
      <c r="B82" s="83" t="s">
        <v>72</v>
      </c>
      <c r="C82" s="47"/>
      <c r="D82" s="48" t="s">
        <v>169</v>
      </c>
      <c r="E82" s="48" t="s">
        <v>166</v>
      </c>
      <c r="F82" s="48" t="s">
        <v>12</v>
      </c>
      <c r="G82" s="48" t="s">
        <v>6</v>
      </c>
      <c r="H82" s="49">
        <v>2000</v>
      </c>
      <c r="I82" s="51">
        <v>0</v>
      </c>
      <c r="J82" s="4" t="s">
        <v>170</v>
      </c>
      <c r="K82" s="4">
        <v>1</v>
      </c>
    </row>
    <row r="83" spans="1:11" x14ac:dyDescent="0.25">
      <c r="A83" s="83"/>
      <c r="B83" s="83"/>
      <c r="C83" s="47"/>
      <c r="D83" s="48" t="s">
        <v>169</v>
      </c>
      <c r="E83" s="48" t="s">
        <v>167</v>
      </c>
      <c r="F83" s="48" t="s">
        <v>12</v>
      </c>
      <c r="G83" s="48" t="s">
        <v>6</v>
      </c>
      <c r="H83" s="49">
        <v>2000</v>
      </c>
      <c r="I83" s="51">
        <v>0</v>
      </c>
      <c r="J83" s="4" t="s">
        <v>170</v>
      </c>
      <c r="K83" s="4">
        <v>1</v>
      </c>
    </row>
    <row r="84" spans="1:11" x14ac:dyDescent="0.25">
      <c r="A84" s="83"/>
      <c r="B84" s="83"/>
      <c r="C84" s="47"/>
      <c r="D84" s="48" t="s">
        <v>169</v>
      </c>
      <c r="E84" s="48" t="s">
        <v>16</v>
      </c>
      <c r="F84" s="48" t="s">
        <v>12</v>
      </c>
      <c r="G84" s="48" t="s">
        <v>6</v>
      </c>
      <c r="H84" s="49">
        <v>2000</v>
      </c>
      <c r="I84" s="51">
        <v>0</v>
      </c>
      <c r="J84" s="4" t="s">
        <v>170</v>
      </c>
      <c r="K84" s="4">
        <v>1</v>
      </c>
    </row>
    <row r="85" spans="1:11" x14ac:dyDescent="0.25">
      <c r="A85" s="83"/>
      <c r="B85" s="83"/>
      <c r="C85" s="47"/>
      <c r="D85" s="48" t="s">
        <v>169</v>
      </c>
      <c r="E85" s="48" t="s">
        <v>14</v>
      </c>
      <c r="F85" s="48" t="s">
        <v>12</v>
      </c>
      <c r="G85" s="48" t="s">
        <v>6</v>
      </c>
      <c r="H85" s="49">
        <v>2000</v>
      </c>
      <c r="I85" s="51">
        <v>5.0000000000000001E-3</v>
      </c>
      <c r="J85" s="4" t="s">
        <v>170</v>
      </c>
      <c r="K85" s="4">
        <v>1</v>
      </c>
    </row>
    <row r="86" spans="1:11" x14ac:dyDescent="0.25">
      <c r="A86" s="83"/>
      <c r="B86" s="83"/>
      <c r="C86" s="47"/>
      <c r="D86" s="48" t="s">
        <v>169</v>
      </c>
      <c r="E86" s="48" t="s">
        <v>168</v>
      </c>
      <c r="F86" s="48" t="s">
        <v>12</v>
      </c>
      <c r="G86" s="48" t="s">
        <v>6</v>
      </c>
      <c r="H86" s="49">
        <v>2000</v>
      </c>
      <c r="I86" s="51">
        <v>0</v>
      </c>
      <c r="J86" s="4" t="s">
        <v>170</v>
      </c>
      <c r="K86" s="4">
        <v>1</v>
      </c>
    </row>
    <row r="87" spans="1:11" x14ac:dyDescent="0.25">
      <c r="A87" s="83" t="s">
        <v>70</v>
      </c>
      <c r="B87" s="83" t="s">
        <v>72</v>
      </c>
      <c r="C87" s="47"/>
      <c r="D87" s="48" t="s">
        <v>169</v>
      </c>
      <c r="E87" s="48" t="s">
        <v>166</v>
      </c>
      <c r="F87" s="48" t="s">
        <v>12</v>
      </c>
      <c r="G87" s="48" t="s">
        <v>6</v>
      </c>
      <c r="H87" s="49">
        <v>2014</v>
      </c>
      <c r="I87" s="51">
        <v>0</v>
      </c>
      <c r="J87" s="4" t="s">
        <v>170</v>
      </c>
      <c r="K87" s="4">
        <v>1</v>
      </c>
    </row>
    <row r="88" spans="1:11" x14ac:dyDescent="0.25">
      <c r="A88" s="83"/>
      <c r="B88" s="83"/>
      <c r="C88" s="47"/>
      <c r="D88" s="48" t="s">
        <v>169</v>
      </c>
      <c r="E88" s="48" t="s">
        <v>167</v>
      </c>
      <c r="F88" s="48" t="s">
        <v>12</v>
      </c>
      <c r="G88" s="48" t="s">
        <v>6</v>
      </c>
      <c r="H88" s="49">
        <v>2014</v>
      </c>
      <c r="I88" s="51">
        <v>0</v>
      </c>
      <c r="J88" s="4" t="s">
        <v>170</v>
      </c>
      <c r="K88" s="4">
        <v>1</v>
      </c>
    </row>
    <row r="89" spans="1:11" x14ac:dyDescent="0.25">
      <c r="A89" s="83"/>
      <c r="B89" s="83"/>
      <c r="C89" s="47"/>
      <c r="D89" s="48" t="s">
        <v>169</v>
      </c>
      <c r="E89" s="48" t="s">
        <v>16</v>
      </c>
      <c r="F89" s="48" t="s">
        <v>12</v>
      </c>
      <c r="G89" s="48" t="s">
        <v>6</v>
      </c>
      <c r="H89" s="49">
        <v>2014</v>
      </c>
      <c r="I89" s="51">
        <v>0</v>
      </c>
      <c r="J89" s="4" t="s">
        <v>170</v>
      </c>
      <c r="K89" s="4">
        <v>1</v>
      </c>
    </row>
    <row r="90" spans="1:11" x14ac:dyDescent="0.25">
      <c r="A90" s="83"/>
      <c r="B90" s="83"/>
      <c r="C90" s="47"/>
      <c r="D90" s="48" t="s">
        <v>169</v>
      </c>
      <c r="E90" s="48" t="s">
        <v>14</v>
      </c>
      <c r="F90" s="48" t="s">
        <v>12</v>
      </c>
      <c r="G90" s="48" t="s">
        <v>6</v>
      </c>
      <c r="H90" s="49">
        <v>2014</v>
      </c>
      <c r="I90" s="51">
        <v>5.0000000000000001E-3</v>
      </c>
      <c r="J90" s="4" t="s">
        <v>170</v>
      </c>
      <c r="K90" s="4">
        <v>1</v>
      </c>
    </row>
    <row r="91" spans="1:11" x14ac:dyDescent="0.25">
      <c r="A91" s="83"/>
      <c r="B91" s="83"/>
      <c r="C91" s="47"/>
      <c r="D91" s="48" t="s">
        <v>169</v>
      </c>
      <c r="E91" s="48" t="s">
        <v>168</v>
      </c>
      <c r="F91" s="48" t="s">
        <v>12</v>
      </c>
      <c r="G91" s="48" t="s">
        <v>6</v>
      </c>
      <c r="H91" s="49">
        <v>2014</v>
      </c>
      <c r="I91" s="51">
        <v>0</v>
      </c>
      <c r="J91" s="4" t="s">
        <v>170</v>
      </c>
      <c r="K91" s="4">
        <v>1</v>
      </c>
    </row>
    <row r="92" spans="1:11" x14ac:dyDescent="0.25">
      <c r="A92" s="83" t="s">
        <v>73</v>
      </c>
      <c r="B92" s="83" t="s">
        <v>39</v>
      </c>
      <c r="C92" s="47" t="s">
        <v>157</v>
      </c>
      <c r="D92" s="48" t="s">
        <v>169</v>
      </c>
      <c r="E92" s="48" t="s">
        <v>166</v>
      </c>
      <c r="F92" s="48" t="s">
        <v>13</v>
      </c>
      <c r="G92" s="48" t="s">
        <v>6</v>
      </c>
      <c r="H92" s="49">
        <v>1991</v>
      </c>
      <c r="I92" s="51">
        <v>1.0999999999999999E-2</v>
      </c>
      <c r="J92" s="4" t="s">
        <v>171</v>
      </c>
      <c r="K92" s="4">
        <v>1</v>
      </c>
    </row>
    <row r="93" spans="1:11" x14ac:dyDescent="0.25">
      <c r="A93" s="83"/>
      <c r="B93" s="83"/>
      <c r="C93" s="47" t="s">
        <v>157</v>
      </c>
      <c r="D93" s="48" t="s">
        <v>169</v>
      </c>
      <c r="E93" s="48" t="s">
        <v>167</v>
      </c>
      <c r="F93" s="48" t="s">
        <v>13</v>
      </c>
      <c r="G93" s="48" t="s">
        <v>6</v>
      </c>
      <c r="H93" s="49">
        <v>1991</v>
      </c>
      <c r="I93" s="51">
        <v>7.0000000000000001E-3</v>
      </c>
      <c r="J93" s="4"/>
      <c r="K93" s="4">
        <v>1</v>
      </c>
    </row>
    <row r="94" spans="1:11" x14ac:dyDescent="0.25">
      <c r="A94" s="83"/>
      <c r="B94" s="83"/>
      <c r="C94" s="47" t="s">
        <v>157</v>
      </c>
      <c r="D94" s="48" t="s">
        <v>169</v>
      </c>
      <c r="E94" s="48" t="s">
        <v>16</v>
      </c>
      <c r="F94" s="48" t="s">
        <v>13</v>
      </c>
      <c r="G94" s="48" t="s">
        <v>6</v>
      </c>
      <c r="H94" s="49">
        <v>1991</v>
      </c>
      <c r="I94" s="51">
        <v>0.92100000000000004</v>
      </c>
      <c r="J94" s="4"/>
      <c r="K94" s="4">
        <v>1</v>
      </c>
    </row>
    <row r="95" spans="1:11" x14ac:dyDescent="0.25">
      <c r="A95" s="83"/>
      <c r="B95" s="83"/>
      <c r="C95" s="47" t="s">
        <v>157</v>
      </c>
      <c r="D95" s="48" t="s">
        <v>169</v>
      </c>
      <c r="E95" s="48" t="s">
        <v>14</v>
      </c>
      <c r="F95" s="48" t="s">
        <v>13</v>
      </c>
      <c r="G95" s="48" t="s">
        <v>6</v>
      </c>
      <c r="H95" s="49">
        <v>1991</v>
      </c>
      <c r="I95" s="51">
        <v>0.40400000000000003</v>
      </c>
      <c r="J95" s="4"/>
      <c r="K95" s="4">
        <v>1</v>
      </c>
    </row>
    <row r="96" spans="1:11" x14ac:dyDescent="0.25">
      <c r="A96" s="83"/>
      <c r="B96" s="83"/>
      <c r="C96" s="47" t="s">
        <v>157</v>
      </c>
      <c r="D96" s="48" t="s">
        <v>169</v>
      </c>
      <c r="E96" s="48" t="s">
        <v>168</v>
      </c>
      <c r="F96" s="48" t="s">
        <v>13</v>
      </c>
      <c r="G96" s="48" t="s">
        <v>6</v>
      </c>
      <c r="H96" s="49">
        <v>1991</v>
      </c>
      <c r="I96" s="51">
        <v>1E-3</v>
      </c>
      <c r="J96" s="4"/>
      <c r="K96" s="4">
        <v>1</v>
      </c>
    </row>
    <row r="97" spans="1:11" x14ac:dyDescent="0.25">
      <c r="A97" s="83" t="s">
        <v>73</v>
      </c>
      <c r="B97" s="83" t="s">
        <v>72</v>
      </c>
      <c r="C97" s="47" t="s">
        <v>171</v>
      </c>
      <c r="D97" s="48" t="s">
        <v>169</v>
      </c>
      <c r="E97" s="48" t="s">
        <v>166</v>
      </c>
      <c r="F97" s="48" t="s">
        <v>13</v>
      </c>
      <c r="G97" s="48" t="s">
        <v>6</v>
      </c>
      <c r="H97" s="49">
        <v>1980</v>
      </c>
      <c r="I97" s="51">
        <v>1.0999999999999999E-2</v>
      </c>
      <c r="J97" s="4" t="s">
        <v>234</v>
      </c>
      <c r="K97" s="4">
        <v>1</v>
      </c>
    </row>
    <row r="98" spans="1:11" x14ac:dyDescent="0.25">
      <c r="A98" s="83"/>
      <c r="B98" s="83"/>
      <c r="C98" s="47"/>
      <c r="D98" s="48" t="s">
        <v>169</v>
      </c>
      <c r="E98" s="48" t="s">
        <v>167</v>
      </c>
      <c r="F98" s="48" t="s">
        <v>13</v>
      </c>
      <c r="G98" s="48" t="s">
        <v>6</v>
      </c>
      <c r="H98" s="49">
        <v>1980</v>
      </c>
      <c r="I98" s="51">
        <v>7.0000000000000001E-3</v>
      </c>
      <c r="J98" s="4" t="s">
        <v>234</v>
      </c>
      <c r="K98" s="4">
        <v>1</v>
      </c>
    </row>
    <row r="99" spans="1:11" x14ac:dyDescent="0.25">
      <c r="A99" s="83"/>
      <c r="B99" s="83"/>
      <c r="C99" s="47"/>
      <c r="D99" s="48" t="s">
        <v>169</v>
      </c>
      <c r="E99" s="48" t="s">
        <v>16</v>
      </c>
      <c r="F99" s="48" t="s">
        <v>13</v>
      </c>
      <c r="G99" s="48" t="s">
        <v>6</v>
      </c>
      <c r="H99" s="49">
        <v>1980</v>
      </c>
      <c r="I99" s="51">
        <v>0.92100000000000004</v>
      </c>
      <c r="J99" s="4" t="s">
        <v>234</v>
      </c>
      <c r="K99" s="4">
        <v>1</v>
      </c>
    </row>
    <row r="100" spans="1:11" x14ac:dyDescent="0.25">
      <c r="A100" s="83"/>
      <c r="B100" s="83"/>
      <c r="C100" s="47"/>
      <c r="D100" s="48" t="s">
        <v>169</v>
      </c>
      <c r="E100" s="48" t="s">
        <v>14</v>
      </c>
      <c r="F100" s="48" t="s">
        <v>13</v>
      </c>
      <c r="G100" s="48" t="s">
        <v>6</v>
      </c>
      <c r="H100" s="49">
        <v>1980</v>
      </c>
      <c r="I100" s="51">
        <v>0.40400000000000003</v>
      </c>
      <c r="J100" s="4" t="s">
        <v>234</v>
      </c>
      <c r="K100" s="4">
        <v>1</v>
      </c>
    </row>
    <row r="101" spans="1:11" x14ac:dyDescent="0.25">
      <c r="A101" s="83"/>
      <c r="B101" s="83"/>
      <c r="C101" s="47"/>
      <c r="D101" s="48" t="s">
        <v>169</v>
      </c>
      <c r="E101" s="48" t="s">
        <v>168</v>
      </c>
      <c r="F101" s="48" t="s">
        <v>13</v>
      </c>
      <c r="G101" s="48" t="s">
        <v>6</v>
      </c>
      <c r="H101" s="49">
        <v>1980</v>
      </c>
      <c r="I101" s="51">
        <v>1E-3</v>
      </c>
      <c r="J101" s="4" t="s">
        <v>234</v>
      </c>
      <c r="K101" s="4">
        <v>1</v>
      </c>
    </row>
    <row r="102" spans="1:11" x14ac:dyDescent="0.25">
      <c r="A102" s="83" t="s">
        <v>84</v>
      </c>
      <c r="B102" s="83" t="s">
        <v>39</v>
      </c>
      <c r="C102" s="47" t="s">
        <v>157</v>
      </c>
      <c r="D102" s="48" t="s">
        <v>169</v>
      </c>
      <c r="E102" s="48" t="s">
        <v>16</v>
      </c>
      <c r="F102" s="48" t="s">
        <v>8</v>
      </c>
      <c r="G102" s="48" t="s">
        <v>6</v>
      </c>
      <c r="H102" s="49">
        <v>1977</v>
      </c>
      <c r="I102" s="51">
        <v>3.0000000000000001E-3</v>
      </c>
      <c r="J102" s="4" t="s">
        <v>171</v>
      </c>
      <c r="K102" s="4">
        <v>1</v>
      </c>
    </row>
    <row r="103" spans="1:11" x14ac:dyDescent="0.25">
      <c r="A103" s="83"/>
      <c r="B103" s="83"/>
      <c r="C103" s="47" t="s">
        <v>157</v>
      </c>
      <c r="D103" s="48" t="s">
        <v>169</v>
      </c>
      <c r="E103" s="48" t="s">
        <v>14</v>
      </c>
      <c r="F103" s="48" t="s">
        <v>8</v>
      </c>
      <c r="G103" s="48" t="s">
        <v>6</v>
      </c>
      <c r="H103" s="49">
        <v>1977</v>
      </c>
      <c r="I103" s="51">
        <v>2.5000000000000001E-2</v>
      </c>
      <c r="J103" s="4"/>
      <c r="K103" s="4">
        <v>1</v>
      </c>
    </row>
    <row r="104" spans="1:11" x14ac:dyDescent="0.25">
      <c r="A104" s="83"/>
      <c r="B104" s="83"/>
      <c r="C104" s="47" t="s">
        <v>157</v>
      </c>
      <c r="D104" s="48" t="s">
        <v>169</v>
      </c>
      <c r="E104" s="48" t="s">
        <v>15</v>
      </c>
      <c r="F104" s="48" t="s">
        <v>8</v>
      </c>
      <c r="G104" s="48" t="s">
        <v>6</v>
      </c>
      <c r="H104" s="49">
        <v>1977</v>
      </c>
      <c r="I104" s="51">
        <v>2.5000000000000001E-2</v>
      </c>
      <c r="J104" s="4"/>
      <c r="K104" s="4">
        <v>1</v>
      </c>
    </row>
    <row r="105" spans="1:11" x14ac:dyDescent="0.25">
      <c r="A105" s="83"/>
      <c r="B105" s="63" t="s">
        <v>38</v>
      </c>
      <c r="C105" s="47" t="s">
        <v>157</v>
      </c>
      <c r="D105" s="48" t="s">
        <v>169</v>
      </c>
      <c r="E105" s="48" t="s">
        <v>14</v>
      </c>
      <c r="F105" s="48" t="s">
        <v>8</v>
      </c>
      <c r="G105" s="48" t="s">
        <v>6</v>
      </c>
      <c r="H105" s="49">
        <v>2010</v>
      </c>
      <c r="I105" s="51">
        <v>8.9999999999999993E-3</v>
      </c>
      <c r="J105" s="4"/>
      <c r="K105" s="4">
        <v>1</v>
      </c>
    </row>
    <row r="106" spans="1:11" x14ac:dyDescent="0.25">
      <c r="A106" s="83" t="s">
        <v>86</v>
      </c>
      <c r="B106" s="83" t="s">
        <v>38</v>
      </c>
      <c r="C106" s="47" t="s">
        <v>157</v>
      </c>
      <c r="D106" s="48" t="s">
        <v>169</v>
      </c>
      <c r="E106" s="48" t="s">
        <v>166</v>
      </c>
      <c r="F106" s="48" t="s">
        <v>8</v>
      </c>
      <c r="G106" s="48" t="s">
        <v>6</v>
      </c>
      <c r="H106" s="49">
        <v>1976</v>
      </c>
      <c r="I106" s="51">
        <v>2.1999999999999999E-2</v>
      </c>
      <c r="J106" s="4"/>
      <c r="K106" s="4">
        <v>1</v>
      </c>
    </row>
    <row r="107" spans="1:11" x14ac:dyDescent="0.25">
      <c r="A107" s="83"/>
      <c r="B107" s="83"/>
      <c r="C107" s="47" t="s">
        <v>157</v>
      </c>
      <c r="D107" s="48" t="s">
        <v>169</v>
      </c>
      <c r="E107" s="48" t="s">
        <v>167</v>
      </c>
      <c r="F107" s="48" t="s">
        <v>8</v>
      </c>
      <c r="G107" s="48" t="s">
        <v>6</v>
      </c>
      <c r="H107" s="49">
        <v>1976</v>
      </c>
      <c r="I107" s="51">
        <v>3.0000000000000001E-3</v>
      </c>
      <c r="J107" s="4"/>
      <c r="K107" s="4">
        <v>1</v>
      </c>
    </row>
    <row r="108" spans="1:11" x14ac:dyDescent="0.25">
      <c r="A108" s="83"/>
      <c r="B108" s="83"/>
      <c r="C108" s="47" t="s">
        <v>157</v>
      </c>
      <c r="D108" s="48" t="s">
        <v>169</v>
      </c>
      <c r="E108" s="48" t="s">
        <v>16</v>
      </c>
      <c r="F108" s="48" t="s">
        <v>8</v>
      </c>
      <c r="G108" s="48" t="s">
        <v>6</v>
      </c>
      <c r="H108" s="49">
        <v>1976</v>
      </c>
      <c r="I108" s="51">
        <v>1E-3</v>
      </c>
      <c r="J108" s="4"/>
      <c r="K108" s="4">
        <v>1</v>
      </c>
    </row>
    <row r="109" spans="1:11" x14ac:dyDescent="0.25">
      <c r="A109" s="83"/>
      <c r="B109" s="83"/>
      <c r="C109" s="47" t="s">
        <v>157</v>
      </c>
      <c r="D109" s="48" t="s">
        <v>169</v>
      </c>
      <c r="E109" s="48" t="s">
        <v>14</v>
      </c>
      <c r="F109" s="48" t="s">
        <v>8</v>
      </c>
      <c r="G109" s="48" t="s">
        <v>6</v>
      </c>
      <c r="H109" s="49">
        <v>1976</v>
      </c>
      <c r="I109" s="51">
        <v>3.1E-2</v>
      </c>
      <c r="J109" s="4"/>
      <c r="K109" s="4">
        <v>1</v>
      </c>
    </row>
    <row r="110" spans="1:11" x14ac:dyDescent="0.25">
      <c r="A110" s="83" t="s">
        <v>86</v>
      </c>
      <c r="B110" s="83" t="s">
        <v>38</v>
      </c>
      <c r="C110" s="47" t="s">
        <v>157</v>
      </c>
      <c r="D110" s="48" t="s">
        <v>169</v>
      </c>
      <c r="E110" s="48" t="s">
        <v>166</v>
      </c>
      <c r="F110" s="48" t="s">
        <v>8</v>
      </c>
      <c r="G110" s="48" t="s">
        <v>6</v>
      </c>
      <c r="H110" s="49">
        <v>1978</v>
      </c>
      <c r="I110" s="51">
        <v>2.1999999999999999E-2</v>
      </c>
      <c r="J110" s="4"/>
      <c r="K110" s="4">
        <v>1</v>
      </c>
    </row>
    <row r="111" spans="1:11" x14ac:dyDescent="0.25">
      <c r="A111" s="83"/>
      <c r="B111" s="83"/>
      <c r="C111" s="47" t="s">
        <v>157</v>
      </c>
      <c r="D111" s="48" t="s">
        <v>169</v>
      </c>
      <c r="E111" s="48" t="s">
        <v>167</v>
      </c>
      <c r="F111" s="48" t="s">
        <v>8</v>
      </c>
      <c r="G111" s="48" t="s">
        <v>6</v>
      </c>
      <c r="H111" s="49">
        <v>1978</v>
      </c>
      <c r="I111" s="51">
        <v>3.0000000000000001E-3</v>
      </c>
      <c r="J111" s="4"/>
      <c r="K111" s="4">
        <v>1</v>
      </c>
    </row>
    <row r="112" spans="1:11" x14ac:dyDescent="0.25">
      <c r="A112" s="83"/>
      <c r="B112" s="83"/>
      <c r="C112" s="47" t="s">
        <v>157</v>
      </c>
      <c r="D112" s="48" t="s">
        <v>169</v>
      </c>
      <c r="E112" s="48" t="s">
        <v>16</v>
      </c>
      <c r="F112" s="48" t="s">
        <v>8</v>
      </c>
      <c r="G112" s="48" t="s">
        <v>6</v>
      </c>
      <c r="H112" s="49">
        <v>1978</v>
      </c>
      <c r="I112" s="51">
        <v>1E-3</v>
      </c>
      <c r="J112" s="4"/>
      <c r="K112" s="4">
        <v>1</v>
      </c>
    </row>
    <row r="113" spans="1:11" x14ac:dyDescent="0.25">
      <c r="A113" s="83"/>
      <c r="B113" s="83"/>
      <c r="C113" s="47" t="s">
        <v>157</v>
      </c>
      <c r="D113" s="48" t="s">
        <v>169</v>
      </c>
      <c r="E113" s="48" t="s">
        <v>14</v>
      </c>
      <c r="F113" s="48" t="s">
        <v>8</v>
      </c>
      <c r="G113" s="48" t="s">
        <v>6</v>
      </c>
      <c r="H113" s="49">
        <v>1978</v>
      </c>
      <c r="I113" s="51">
        <v>3.1E-2</v>
      </c>
      <c r="J113" s="4"/>
      <c r="K113" s="4">
        <v>1</v>
      </c>
    </row>
    <row r="185" spans="27:27" x14ac:dyDescent="0.25">
      <c r="AA185" s="6" t="e">
        <f>NA()</f>
        <v>#N/A</v>
      </c>
    </row>
  </sheetData>
  <mergeCells count="39">
    <mergeCell ref="A110:A113"/>
    <mergeCell ref="B110:B113"/>
    <mergeCell ref="A2:A21"/>
    <mergeCell ref="B7:B21"/>
    <mergeCell ref="A32:A36"/>
    <mergeCell ref="A37:A41"/>
    <mergeCell ref="A67:A71"/>
    <mergeCell ref="A42:A46"/>
    <mergeCell ref="A22:A31"/>
    <mergeCell ref="B2:B6"/>
    <mergeCell ref="B32:B36"/>
    <mergeCell ref="B37:B41"/>
    <mergeCell ref="B22:B31"/>
    <mergeCell ref="B67:B71"/>
    <mergeCell ref="B97:B101"/>
    <mergeCell ref="B102:B104"/>
    <mergeCell ref="B106:B109"/>
    <mergeCell ref="A57:A61"/>
    <mergeCell ref="B57:B61"/>
    <mergeCell ref="A87:A91"/>
    <mergeCell ref="B87:B91"/>
    <mergeCell ref="A102:A105"/>
    <mergeCell ref="A106:A109"/>
    <mergeCell ref="A97:A101"/>
    <mergeCell ref="A82:A86"/>
    <mergeCell ref="B82:B86"/>
    <mergeCell ref="A92:A96"/>
    <mergeCell ref="B92:B96"/>
    <mergeCell ref="A72:A76"/>
    <mergeCell ref="B72:B76"/>
    <mergeCell ref="A77:A81"/>
    <mergeCell ref="B77:B81"/>
    <mergeCell ref="B42:B46"/>
    <mergeCell ref="A47:A51"/>
    <mergeCell ref="B47:B51"/>
    <mergeCell ref="A52:A56"/>
    <mergeCell ref="B52:B56"/>
    <mergeCell ref="A62:A66"/>
    <mergeCell ref="B62:B6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8D414-9756-4CE2-AB3C-5BD023A120A5}">
  <dimension ref="A1:AO29"/>
  <sheetViews>
    <sheetView workbookViewId="0">
      <selection activeCell="AB26" sqref="AB26"/>
    </sheetView>
  </sheetViews>
  <sheetFormatPr defaultRowHeight="15" x14ac:dyDescent="0.25"/>
  <cols>
    <col min="1" max="1" width="18.7109375" bestFit="1" customWidth="1"/>
  </cols>
  <sheetData>
    <row r="1" spans="1:41" ht="63" x14ac:dyDescent="0.25">
      <c r="A1" s="5" t="s">
        <v>1</v>
      </c>
      <c r="B1" s="39" t="s">
        <v>17</v>
      </c>
      <c r="C1" s="39" t="s">
        <v>44</v>
      </c>
      <c r="D1" s="39" t="s">
        <v>95</v>
      </c>
      <c r="E1" s="39" t="s">
        <v>96</v>
      </c>
      <c r="F1" s="39" t="s">
        <v>165</v>
      </c>
      <c r="G1" s="39" t="s">
        <v>19</v>
      </c>
      <c r="H1" s="39" t="s">
        <v>18</v>
      </c>
      <c r="I1" s="39">
        <v>2020</v>
      </c>
      <c r="J1" s="39">
        <v>2021</v>
      </c>
      <c r="K1" s="39">
        <v>2022</v>
      </c>
      <c r="L1" s="39">
        <v>2023</v>
      </c>
      <c r="M1" s="39">
        <v>2024</v>
      </c>
      <c r="N1" s="39">
        <v>2025</v>
      </c>
      <c r="O1" s="39">
        <v>2026</v>
      </c>
      <c r="P1" s="39">
        <v>2027</v>
      </c>
      <c r="Q1" s="39">
        <v>2028</v>
      </c>
      <c r="R1" s="39">
        <v>2029</v>
      </c>
      <c r="S1" s="39">
        <v>2030</v>
      </c>
      <c r="T1" s="39">
        <v>2031</v>
      </c>
      <c r="U1" s="39">
        <v>2032</v>
      </c>
      <c r="V1" s="39">
        <v>2033</v>
      </c>
      <c r="W1" s="39">
        <v>2034</v>
      </c>
      <c r="X1" s="39">
        <v>2035</v>
      </c>
      <c r="Y1" s="39">
        <v>2036</v>
      </c>
      <c r="Z1" s="39">
        <v>2037</v>
      </c>
      <c r="AA1" s="39">
        <v>2038</v>
      </c>
      <c r="AB1" s="39">
        <v>2039</v>
      </c>
      <c r="AC1" s="39">
        <v>2040</v>
      </c>
      <c r="AD1" s="39">
        <v>2041</v>
      </c>
      <c r="AE1" s="39">
        <v>2042</v>
      </c>
      <c r="AF1" s="39">
        <v>2043</v>
      </c>
      <c r="AG1" s="39">
        <v>2044</v>
      </c>
      <c r="AH1" s="39">
        <v>2045</v>
      </c>
      <c r="AI1" s="39">
        <v>2046</v>
      </c>
      <c r="AJ1" s="39">
        <v>2047</v>
      </c>
      <c r="AK1" s="39">
        <v>2048</v>
      </c>
      <c r="AL1" s="39">
        <v>2049</v>
      </c>
      <c r="AM1" s="39">
        <v>2050</v>
      </c>
      <c r="AN1" s="39" t="s">
        <v>23</v>
      </c>
      <c r="AO1" s="39" t="s">
        <v>22</v>
      </c>
    </row>
    <row r="2" spans="1:41" x14ac:dyDescent="0.25">
      <c r="A2" t="s">
        <v>46</v>
      </c>
      <c r="B2" t="s">
        <v>39</v>
      </c>
      <c r="C2">
        <v>2000</v>
      </c>
      <c r="D2" t="s">
        <v>9</v>
      </c>
      <c r="E2" t="s">
        <v>7</v>
      </c>
      <c r="F2" t="s">
        <v>322</v>
      </c>
      <c r="G2" t="s">
        <v>305</v>
      </c>
      <c r="H2" t="s">
        <v>310</v>
      </c>
      <c r="I2">
        <v>222.22222222222223</v>
      </c>
      <c r="J2">
        <v>180.55555555555557</v>
      </c>
      <c r="K2">
        <v>172.77777777777777</v>
      </c>
      <c r="L2">
        <v>165</v>
      </c>
      <c r="M2">
        <v>157.22222222222223</v>
      </c>
      <c r="N2">
        <v>149.44444444444443</v>
      </c>
      <c r="O2">
        <v>141.66666666666666</v>
      </c>
      <c r="P2">
        <v>133.88888888888891</v>
      </c>
      <c r="Q2">
        <v>126.11111111111111</v>
      </c>
      <c r="R2">
        <v>118.33333333333334</v>
      </c>
      <c r="S2">
        <v>110.55555555555556</v>
      </c>
      <c r="T2">
        <v>102.77777777777779</v>
      </c>
      <c r="U2">
        <v>102.77777777777779</v>
      </c>
      <c r="V2">
        <v>102.77777777777779</v>
      </c>
      <c r="W2">
        <v>102.77777777777779</v>
      </c>
      <c r="X2">
        <v>102.77777777777779</v>
      </c>
      <c r="Y2">
        <v>102.77777777777779</v>
      </c>
      <c r="Z2">
        <v>102.77777777777779</v>
      </c>
      <c r="AA2">
        <v>102.77777777777779</v>
      </c>
      <c r="AB2">
        <v>102.77777777777779</v>
      </c>
      <c r="AC2">
        <v>102.77777777777779</v>
      </c>
      <c r="AD2">
        <v>102.77777777777779</v>
      </c>
      <c r="AE2">
        <v>102.77777777777779</v>
      </c>
      <c r="AF2">
        <v>102.77777777777779</v>
      </c>
      <c r="AG2">
        <v>102.77777777777779</v>
      </c>
      <c r="AH2">
        <v>102.77777777777779</v>
      </c>
      <c r="AI2">
        <v>102.77777777777779</v>
      </c>
      <c r="AJ2">
        <v>102.77777777777779</v>
      </c>
      <c r="AK2">
        <v>102.77777777777779</v>
      </c>
      <c r="AL2">
        <v>102.77777777777779</v>
      </c>
      <c r="AM2">
        <v>102.77777777777779</v>
      </c>
      <c r="AN2">
        <v>1</v>
      </c>
      <c r="AO2" t="s">
        <v>315</v>
      </c>
    </row>
    <row r="3" spans="1:41" x14ac:dyDescent="0.25">
      <c r="A3" t="s">
        <v>46</v>
      </c>
      <c r="B3" t="s">
        <v>38</v>
      </c>
      <c r="C3">
        <v>2000</v>
      </c>
      <c r="D3" t="s">
        <v>9</v>
      </c>
      <c r="E3" t="s">
        <v>7</v>
      </c>
      <c r="F3" t="s">
        <v>322</v>
      </c>
      <c r="G3" t="s">
        <v>305</v>
      </c>
      <c r="H3" t="s">
        <v>310</v>
      </c>
      <c r="I3">
        <v>222.22222222222223</v>
      </c>
      <c r="J3">
        <v>180.55555555555557</v>
      </c>
      <c r="K3">
        <v>172.77777777777777</v>
      </c>
      <c r="L3">
        <v>165</v>
      </c>
      <c r="M3">
        <v>157.22222222222223</v>
      </c>
      <c r="N3">
        <v>149.44444444444443</v>
      </c>
      <c r="O3">
        <v>141.66666666666666</v>
      </c>
      <c r="P3">
        <v>133.88888888888891</v>
      </c>
      <c r="Q3">
        <v>126.11111111111111</v>
      </c>
      <c r="R3">
        <v>118.33333333333334</v>
      </c>
      <c r="S3">
        <v>110.55555555555556</v>
      </c>
      <c r="T3">
        <v>102.77777777777779</v>
      </c>
      <c r="U3">
        <v>102.77777777777779</v>
      </c>
      <c r="V3">
        <v>102.77777777777779</v>
      </c>
      <c r="W3">
        <v>102.77777777777779</v>
      </c>
      <c r="X3">
        <v>102.77777777777779</v>
      </c>
      <c r="Y3">
        <v>102.77777777777779</v>
      </c>
      <c r="Z3">
        <v>102.77777777777779</v>
      </c>
      <c r="AA3">
        <v>102.77777777777779</v>
      </c>
      <c r="AB3">
        <v>102.77777777777779</v>
      </c>
      <c r="AC3">
        <v>102.77777777777779</v>
      </c>
      <c r="AD3">
        <v>102.77777777777779</v>
      </c>
      <c r="AE3">
        <v>102.77777777777779</v>
      </c>
      <c r="AF3">
        <v>102.77777777777779</v>
      </c>
      <c r="AG3">
        <v>102.77777777777779</v>
      </c>
      <c r="AH3">
        <v>102.77777777777779</v>
      </c>
      <c r="AI3">
        <v>102.77777777777779</v>
      </c>
      <c r="AJ3">
        <v>102.77777777777779</v>
      </c>
      <c r="AK3">
        <v>102.77777777777779</v>
      </c>
      <c r="AL3">
        <v>102.77777777777779</v>
      </c>
      <c r="AM3">
        <v>102.77777777777779</v>
      </c>
      <c r="AN3">
        <v>1</v>
      </c>
      <c r="AO3" t="s">
        <v>315</v>
      </c>
    </row>
    <row r="4" spans="1:41" x14ac:dyDescent="0.25">
      <c r="A4" t="s">
        <v>62</v>
      </c>
      <c r="B4" t="s">
        <v>38</v>
      </c>
      <c r="C4">
        <v>2000</v>
      </c>
      <c r="D4" t="s">
        <v>9</v>
      </c>
      <c r="E4" t="s">
        <v>7</v>
      </c>
      <c r="F4" t="s">
        <v>322</v>
      </c>
      <c r="G4" t="s">
        <v>305</v>
      </c>
      <c r="H4" t="s">
        <v>310</v>
      </c>
      <c r="I4">
        <v>222.22222222222223</v>
      </c>
      <c r="J4">
        <v>180.55555555555557</v>
      </c>
      <c r="K4">
        <v>172.77777777777777</v>
      </c>
      <c r="L4">
        <v>165</v>
      </c>
      <c r="M4">
        <v>157.22222222222223</v>
      </c>
      <c r="N4">
        <v>149.44444444444443</v>
      </c>
      <c r="O4">
        <v>141.66666666666666</v>
      </c>
      <c r="P4">
        <v>133.88888888888891</v>
      </c>
      <c r="Q4">
        <v>126.11111111111111</v>
      </c>
      <c r="R4">
        <v>118.33333333333334</v>
      </c>
      <c r="S4">
        <v>110.55555555555556</v>
      </c>
      <c r="T4">
        <v>102.77777777777779</v>
      </c>
      <c r="U4">
        <v>102.77777777777779</v>
      </c>
      <c r="V4">
        <v>102.77777777777779</v>
      </c>
      <c r="W4">
        <v>102.77777777777779</v>
      </c>
      <c r="X4">
        <v>102.77777777777779</v>
      </c>
      <c r="Y4">
        <v>102.77777777777779</v>
      </c>
      <c r="Z4">
        <v>102.77777777777779</v>
      </c>
      <c r="AA4">
        <v>102.77777777777779</v>
      </c>
      <c r="AB4">
        <v>102.77777777777779</v>
      </c>
      <c r="AC4">
        <v>102.77777777777779</v>
      </c>
      <c r="AD4">
        <v>102.77777777777779</v>
      </c>
      <c r="AE4">
        <v>102.77777777777779</v>
      </c>
      <c r="AF4">
        <v>102.77777777777779</v>
      </c>
      <c r="AG4">
        <v>102.77777777777779</v>
      </c>
      <c r="AH4">
        <v>102.77777777777779</v>
      </c>
      <c r="AI4">
        <v>102.77777777777779</v>
      </c>
      <c r="AJ4">
        <v>102.77777777777779</v>
      </c>
      <c r="AK4">
        <v>102.77777777777779</v>
      </c>
      <c r="AL4">
        <v>102.77777777777779</v>
      </c>
      <c r="AM4">
        <v>102.77777777777779</v>
      </c>
      <c r="AN4">
        <v>1</v>
      </c>
      <c r="AO4" t="s">
        <v>315</v>
      </c>
    </row>
    <row r="5" spans="1:41" x14ac:dyDescent="0.25">
      <c r="A5" t="s">
        <v>45</v>
      </c>
      <c r="B5" t="s">
        <v>39</v>
      </c>
      <c r="C5">
        <v>1980</v>
      </c>
      <c r="D5" t="s">
        <v>10</v>
      </c>
      <c r="E5" t="s">
        <v>6</v>
      </c>
      <c r="F5" t="s">
        <v>322</v>
      </c>
      <c r="G5" t="s">
        <v>305</v>
      </c>
      <c r="H5" t="s">
        <v>310</v>
      </c>
      <c r="I5">
        <v>222.22222222222223</v>
      </c>
      <c r="J5">
        <v>180.55555555555557</v>
      </c>
      <c r="K5">
        <v>172.77777777777777</v>
      </c>
      <c r="L5">
        <v>165</v>
      </c>
      <c r="M5">
        <v>157.22222222222223</v>
      </c>
      <c r="N5">
        <v>149.44444444444443</v>
      </c>
      <c r="O5">
        <v>141.66666666666666</v>
      </c>
      <c r="P5">
        <v>133.88888888888891</v>
      </c>
      <c r="Q5">
        <v>126.11111111111111</v>
      </c>
      <c r="R5">
        <v>118.33333333333334</v>
      </c>
      <c r="S5">
        <v>110.55555555555556</v>
      </c>
      <c r="T5">
        <v>102.77777777777779</v>
      </c>
      <c r="U5">
        <v>102.77777777777779</v>
      </c>
      <c r="V5">
        <v>102.77777777777779</v>
      </c>
      <c r="W5">
        <v>102.77777777777779</v>
      </c>
      <c r="X5">
        <v>102.77777777777779</v>
      </c>
      <c r="Y5">
        <v>102.77777777777779</v>
      </c>
      <c r="Z5">
        <v>102.77777777777779</v>
      </c>
      <c r="AA5">
        <v>102.77777777777779</v>
      </c>
      <c r="AB5">
        <v>102.77777777777779</v>
      </c>
      <c r="AC5">
        <v>102.77777777777779</v>
      </c>
      <c r="AD5">
        <v>102.77777777777779</v>
      </c>
      <c r="AE5">
        <v>102.77777777777779</v>
      </c>
      <c r="AF5">
        <v>102.77777777777779</v>
      </c>
      <c r="AG5">
        <v>102.77777777777779</v>
      </c>
      <c r="AH5">
        <v>102.77777777777779</v>
      </c>
      <c r="AI5">
        <v>102.77777777777779</v>
      </c>
      <c r="AJ5">
        <v>102.77777777777779</v>
      </c>
      <c r="AK5">
        <v>102.77777777777779</v>
      </c>
      <c r="AL5">
        <v>102.77777777777779</v>
      </c>
      <c r="AM5">
        <v>102.77777777777779</v>
      </c>
      <c r="AN5">
        <v>1</v>
      </c>
      <c r="AO5" t="s">
        <v>315</v>
      </c>
    </row>
    <row r="6" spans="1:41" x14ac:dyDescent="0.25">
      <c r="A6" t="s">
        <v>45</v>
      </c>
      <c r="B6" t="s">
        <v>38</v>
      </c>
      <c r="C6">
        <v>1974</v>
      </c>
      <c r="D6" t="s">
        <v>10</v>
      </c>
      <c r="E6" t="s">
        <v>6</v>
      </c>
      <c r="F6" t="s">
        <v>322</v>
      </c>
      <c r="G6" t="s">
        <v>305</v>
      </c>
      <c r="H6" t="s">
        <v>310</v>
      </c>
      <c r="I6">
        <v>222.22222222222223</v>
      </c>
      <c r="J6">
        <v>180.55555555555557</v>
      </c>
      <c r="K6">
        <v>172.77777777777777</v>
      </c>
      <c r="L6">
        <v>165</v>
      </c>
      <c r="M6">
        <v>157.22222222222223</v>
      </c>
      <c r="N6">
        <v>149.44444444444443</v>
      </c>
      <c r="O6">
        <v>141.66666666666666</v>
      </c>
      <c r="P6">
        <v>133.88888888888891</v>
      </c>
      <c r="Q6">
        <v>133.88888888888891</v>
      </c>
      <c r="R6">
        <v>118.33333333333334</v>
      </c>
      <c r="S6">
        <v>110.55555555555556</v>
      </c>
      <c r="T6">
        <v>102.77777777777779</v>
      </c>
      <c r="U6">
        <v>102.77777777777779</v>
      </c>
      <c r="V6">
        <v>102.77777777777779</v>
      </c>
      <c r="W6">
        <v>102.77777777777779</v>
      </c>
      <c r="X6">
        <v>102.77777777777779</v>
      </c>
      <c r="Y6">
        <v>102.77777777777779</v>
      </c>
      <c r="Z6">
        <v>102.77777777777779</v>
      </c>
      <c r="AA6">
        <v>102.77777777777779</v>
      </c>
      <c r="AB6">
        <v>102.77777777777779</v>
      </c>
      <c r="AC6">
        <v>102.77777777777779</v>
      </c>
      <c r="AD6">
        <v>102.77777777777779</v>
      </c>
      <c r="AE6">
        <v>102.77777777777779</v>
      </c>
      <c r="AF6">
        <v>102.77777777777779</v>
      </c>
      <c r="AG6">
        <v>102.77777777777779</v>
      </c>
      <c r="AH6">
        <v>102.77777777777779</v>
      </c>
      <c r="AI6">
        <v>102.77777777777779</v>
      </c>
      <c r="AJ6">
        <v>102.77777777777779</v>
      </c>
      <c r="AK6">
        <v>102.77777777777779</v>
      </c>
      <c r="AL6">
        <v>102.77777777777779</v>
      </c>
      <c r="AM6">
        <v>102.77777777777779</v>
      </c>
      <c r="AN6">
        <v>1</v>
      </c>
      <c r="AO6" t="s">
        <v>315</v>
      </c>
    </row>
    <row r="7" spans="1:41" x14ac:dyDescent="0.25">
      <c r="A7" t="s">
        <v>45</v>
      </c>
      <c r="B7" t="s">
        <v>38</v>
      </c>
      <c r="C7">
        <v>1979</v>
      </c>
      <c r="D7" t="s">
        <v>10</v>
      </c>
      <c r="E7" t="s">
        <v>6</v>
      </c>
      <c r="F7" t="s">
        <v>322</v>
      </c>
      <c r="G7" t="s">
        <v>305</v>
      </c>
      <c r="H7" t="s">
        <v>310</v>
      </c>
      <c r="I7">
        <v>222.22222222222223</v>
      </c>
      <c r="J7">
        <v>180.55555555555557</v>
      </c>
      <c r="K7">
        <v>172.77777777777777</v>
      </c>
      <c r="L7">
        <v>165</v>
      </c>
      <c r="M7">
        <v>157.22222222222223</v>
      </c>
      <c r="N7">
        <v>149.44444444444443</v>
      </c>
      <c r="O7">
        <v>141.66666666666666</v>
      </c>
      <c r="P7">
        <v>133.88888888888891</v>
      </c>
      <c r="Q7">
        <v>126.11111111111111</v>
      </c>
      <c r="R7">
        <v>118.33333333333334</v>
      </c>
      <c r="S7">
        <v>110.55555555555556</v>
      </c>
      <c r="T7">
        <v>102.77777777777779</v>
      </c>
      <c r="U7">
        <v>102.77777777777779</v>
      </c>
      <c r="V7">
        <v>102.77777777777779</v>
      </c>
      <c r="W7">
        <v>102.77777777777779</v>
      </c>
      <c r="X7">
        <v>102.77777777777779</v>
      </c>
      <c r="Y7">
        <v>102.77777777777779</v>
      </c>
      <c r="Z7">
        <v>102.77777777777779</v>
      </c>
      <c r="AA7">
        <v>102.77777777777779</v>
      </c>
      <c r="AB7">
        <v>102.77777777777779</v>
      </c>
      <c r="AC7">
        <v>102.77777777777779</v>
      </c>
      <c r="AD7">
        <v>102.77777777777779</v>
      </c>
      <c r="AE7">
        <v>102.77777777777779</v>
      </c>
      <c r="AF7">
        <v>102.77777777777779</v>
      </c>
      <c r="AG7">
        <v>102.77777777777779</v>
      </c>
      <c r="AH7">
        <v>102.77777777777779</v>
      </c>
      <c r="AI7">
        <v>102.77777777777779</v>
      </c>
      <c r="AJ7">
        <v>102.77777777777779</v>
      </c>
      <c r="AK7">
        <v>102.77777777777779</v>
      </c>
      <c r="AL7">
        <v>102.77777777777779</v>
      </c>
      <c r="AM7">
        <v>102.77777777777779</v>
      </c>
      <c r="AN7">
        <v>1</v>
      </c>
      <c r="AO7" t="s">
        <v>315</v>
      </c>
    </row>
    <row r="8" spans="1:41" x14ac:dyDescent="0.25">
      <c r="A8" t="s">
        <v>45</v>
      </c>
      <c r="B8" t="s">
        <v>38</v>
      </c>
      <c r="C8">
        <v>1980</v>
      </c>
      <c r="D8" t="s">
        <v>10</v>
      </c>
      <c r="E8" t="s">
        <v>6</v>
      </c>
      <c r="F8" t="s">
        <v>322</v>
      </c>
      <c r="G8" t="s">
        <v>305</v>
      </c>
      <c r="H8" t="s">
        <v>310</v>
      </c>
      <c r="I8">
        <v>222.22222222222223</v>
      </c>
      <c r="J8">
        <v>180.55555555555557</v>
      </c>
      <c r="K8">
        <v>172.77777777777777</v>
      </c>
      <c r="L8">
        <v>165</v>
      </c>
      <c r="M8">
        <v>157.22222222222223</v>
      </c>
      <c r="N8">
        <v>149.44444444444443</v>
      </c>
      <c r="O8">
        <v>141.66666666666666</v>
      </c>
      <c r="P8">
        <v>133.88888888888891</v>
      </c>
      <c r="Q8">
        <v>126.11111111111111</v>
      </c>
      <c r="R8">
        <v>118.33333333333334</v>
      </c>
      <c r="S8">
        <v>110.55555555555556</v>
      </c>
      <c r="T8">
        <v>102.77777777777779</v>
      </c>
      <c r="U8">
        <v>102.77777777777779</v>
      </c>
      <c r="V8">
        <v>102.77777777777779</v>
      </c>
      <c r="W8">
        <v>102.77777777777779</v>
      </c>
      <c r="X8">
        <v>102.77777777777779</v>
      </c>
      <c r="Y8">
        <v>102.77777777777779</v>
      </c>
      <c r="Z8">
        <v>102.77777777777779</v>
      </c>
      <c r="AA8">
        <v>102.77777777777779</v>
      </c>
      <c r="AB8">
        <v>102.77777777777779</v>
      </c>
      <c r="AC8">
        <v>102.77777777777779</v>
      </c>
      <c r="AD8">
        <v>102.77777777777779</v>
      </c>
      <c r="AE8">
        <v>102.77777777777779</v>
      </c>
      <c r="AF8">
        <v>102.77777777777779</v>
      </c>
      <c r="AG8">
        <v>102.77777777777779</v>
      </c>
      <c r="AH8">
        <v>102.77777777777779</v>
      </c>
      <c r="AI8">
        <v>102.77777777777779</v>
      </c>
      <c r="AJ8">
        <v>102.77777777777779</v>
      </c>
      <c r="AK8">
        <v>102.77777777777779</v>
      </c>
      <c r="AL8">
        <v>102.77777777777779</v>
      </c>
      <c r="AM8">
        <v>102.77777777777779</v>
      </c>
      <c r="AN8">
        <v>1</v>
      </c>
      <c r="AO8" t="s">
        <v>315</v>
      </c>
    </row>
    <row r="9" spans="1:41" x14ac:dyDescent="0.25">
      <c r="A9" t="s">
        <v>65</v>
      </c>
      <c r="B9" t="s">
        <v>38</v>
      </c>
      <c r="C9">
        <v>1975</v>
      </c>
      <c r="D9" t="s">
        <v>10</v>
      </c>
      <c r="E9" t="s">
        <v>6</v>
      </c>
      <c r="F9" t="s">
        <v>322</v>
      </c>
      <c r="G9" t="s">
        <v>305</v>
      </c>
      <c r="H9" t="s">
        <v>310</v>
      </c>
      <c r="I9">
        <v>222.22222222222223</v>
      </c>
      <c r="J9">
        <v>180.55555555555557</v>
      </c>
      <c r="K9">
        <v>172.77777777777777</v>
      </c>
      <c r="L9">
        <v>165</v>
      </c>
      <c r="M9">
        <v>157.22222222222223</v>
      </c>
      <c r="N9">
        <v>149.44444444444443</v>
      </c>
      <c r="O9">
        <v>141.66666666666666</v>
      </c>
      <c r="P9">
        <v>133.88888888888891</v>
      </c>
      <c r="Q9">
        <v>126.11111111111111</v>
      </c>
      <c r="R9">
        <v>118.33333333333334</v>
      </c>
      <c r="S9">
        <v>110.55555555555556</v>
      </c>
      <c r="T9">
        <v>102.77777777777779</v>
      </c>
      <c r="U9">
        <v>102.77777777777779</v>
      </c>
      <c r="V9">
        <v>102.77777777777779</v>
      </c>
      <c r="W9">
        <v>102.77777777777779</v>
      </c>
      <c r="X9">
        <v>102.77777777777779</v>
      </c>
      <c r="Y9">
        <v>102.77777777777779</v>
      </c>
      <c r="Z9">
        <v>102.77777777777779</v>
      </c>
      <c r="AA9">
        <v>102.77777777777779</v>
      </c>
      <c r="AB9">
        <v>102.77777777777779</v>
      </c>
      <c r="AC9">
        <v>102.77777777777779</v>
      </c>
      <c r="AD9">
        <v>102.77777777777779</v>
      </c>
      <c r="AE9">
        <v>102.77777777777779</v>
      </c>
      <c r="AF9">
        <v>102.77777777777779</v>
      </c>
      <c r="AG9">
        <v>102.77777777777779</v>
      </c>
      <c r="AH9">
        <v>102.77777777777779</v>
      </c>
      <c r="AI9">
        <v>102.77777777777779</v>
      </c>
      <c r="AJ9">
        <v>102.77777777777779</v>
      </c>
      <c r="AK9">
        <v>102.77777777777779</v>
      </c>
      <c r="AL9">
        <v>102.77777777777779</v>
      </c>
      <c r="AM9">
        <v>102.77777777777779</v>
      </c>
      <c r="AN9">
        <v>1</v>
      </c>
      <c r="AO9" t="s">
        <v>315</v>
      </c>
    </row>
    <row r="10" spans="1:41" x14ac:dyDescent="0.25">
      <c r="A10" t="s">
        <v>65</v>
      </c>
      <c r="B10" t="s">
        <v>38</v>
      </c>
      <c r="C10">
        <v>1980</v>
      </c>
      <c r="D10" t="s">
        <v>10</v>
      </c>
      <c r="E10" t="s">
        <v>6</v>
      </c>
      <c r="F10" t="s">
        <v>322</v>
      </c>
      <c r="G10" t="s">
        <v>305</v>
      </c>
      <c r="H10" t="s">
        <v>310</v>
      </c>
      <c r="I10">
        <v>222.22222222222223</v>
      </c>
      <c r="J10">
        <v>180.55555555555557</v>
      </c>
      <c r="K10">
        <v>172.77777777777777</v>
      </c>
      <c r="L10">
        <v>165</v>
      </c>
      <c r="M10">
        <v>157.22222222222223</v>
      </c>
      <c r="N10">
        <v>149.44444444444443</v>
      </c>
      <c r="O10">
        <v>141.66666666666666</v>
      </c>
      <c r="P10">
        <v>133.88888888888891</v>
      </c>
      <c r="Q10">
        <v>126.11111111111111</v>
      </c>
      <c r="R10">
        <v>118.33333333333334</v>
      </c>
      <c r="S10">
        <v>110.55555555555556</v>
      </c>
      <c r="T10">
        <v>102.77777777777779</v>
      </c>
      <c r="U10">
        <v>102.77777777777779</v>
      </c>
      <c r="V10">
        <v>102.77777777777779</v>
      </c>
      <c r="W10">
        <v>102.77777777777779</v>
      </c>
      <c r="X10">
        <v>102.77777777777779</v>
      </c>
      <c r="Y10">
        <v>102.77777777777779</v>
      </c>
      <c r="Z10">
        <v>102.77777777777779</v>
      </c>
      <c r="AA10">
        <v>102.77777777777779</v>
      </c>
      <c r="AB10">
        <v>102.77777777777779</v>
      </c>
      <c r="AC10">
        <v>102.77777777777779</v>
      </c>
      <c r="AD10">
        <v>102.77777777777779</v>
      </c>
      <c r="AE10">
        <v>102.77777777777779</v>
      </c>
      <c r="AF10">
        <v>102.77777777777779</v>
      </c>
      <c r="AG10">
        <v>102.77777777777779</v>
      </c>
      <c r="AH10">
        <v>102.77777777777779</v>
      </c>
      <c r="AI10">
        <v>102.77777777777779</v>
      </c>
      <c r="AJ10">
        <v>102.77777777777779</v>
      </c>
      <c r="AK10">
        <v>102.77777777777779</v>
      </c>
      <c r="AL10">
        <v>102.77777777777779</v>
      </c>
      <c r="AM10">
        <v>102.77777777777779</v>
      </c>
      <c r="AN10">
        <v>1</v>
      </c>
      <c r="AO10" t="s">
        <v>315</v>
      </c>
    </row>
    <row r="11" spans="1:41" x14ac:dyDescent="0.25">
      <c r="A11" t="s">
        <v>66</v>
      </c>
      <c r="B11" t="s">
        <v>38</v>
      </c>
      <c r="C11">
        <v>1975</v>
      </c>
      <c r="D11" t="s">
        <v>10</v>
      </c>
      <c r="E11" t="s">
        <v>6</v>
      </c>
      <c r="F11" t="s">
        <v>322</v>
      </c>
      <c r="G11" t="s">
        <v>305</v>
      </c>
      <c r="H11" t="s">
        <v>310</v>
      </c>
      <c r="I11">
        <v>222.22222222222223</v>
      </c>
      <c r="J11">
        <v>180.55555555555557</v>
      </c>
      <c r="K11">
        <v>172.77777777777777</v>
      </c>
      <c r="L11">
        <v>165</v>
      </c>
      <c r="M11">
        <v>157.22222222222223</v>
      </c>
      <c r="N11">
        <v>149.44444444444443</v>
      </c>
      <c r="O11">
        <v>141.66666666666666</v>
      </c>
      <c r="P11">
        <v>133.88888888888891</v>
      </c>
      <c r="Q11">
        <v>126.11111111111111</v>
      </c>
      <c r="R11">
        <v>118.33333333333334</v>
      </c>
      <c r="S11">
        <v>110.55555555555556</v>
      </c>
      <c r="T11">
        <v>102.77777777777779</v>
      </c>
      <c r="U11">
        <v>102.77777777777779</v>
      </c>
      <c r="V11">
        <v>102.77777777777779</v>
      </c>
      <c r="W11">
        <v>102.77777777777779</v>
      </c>
      <c r="X11">
        <v>102.77777777777779</v>
      </c>
      <c r="Y11">
        <v>102.77777777777779</v>
      </c>
      <c r="Z11">
        <v>102.77777777777779</v>
      </c>
      <c r="AA11">
        <v>102.77777777777779</v>
      </c>
      <c r="AB11">
        <v>102.77777777777779</v>
      </c>
      <c r="AC11">
        <v>102.77777777777779</v>
      </c>
      <c r="AD11">
        <v>102.77777777777779</v>
      </c>
      <c r="AE11">
        <v>102.77777777777779</v>
      </c>
      <c r="AF11">
        <v>102.77777777777779</v>
      </c>
      <c r="AG11">
        <v>102.77777777777779</v>
      </c>
      <c r="AH11">
        <v>102.77777777777779</v>
      </c>
      <c r="AI11">
        <v>102.77777777777779</v>
      </c>
      <c r="AJ11">
        <v>102.77777777777779</v>
      </c>
      <c r="AK11">
        <v>102.77777777777779</v>
      </c>
      <c r="AL11">
        <v>102.77777777777779</v>
      </c>
      <c r="AM11">
        <v>102.77777777777779</v>
      </c>
      <c r="AN11">
        <v>1</v>
      </c>
      <c r="AO11" t="s">
        <v>315</v>
      </c>
    </row>
    <row r="12" spans="1:41" x14ac:dyDescent="0.25">
      <c r="A12" t="s">
        <v>67</v>
      </c>
      <c r="B12" t="s">
        <v>38</v>
      </c>
      <c r="C12">
        <v>1980</v>
      </c>
      <c r="D12" t="s">
        <v>11</v>
      </c>
      <c r="E12" t="s">
        <v>6</v>
      </c>
      <c r="F12" t="s">
        <v>322</v>
      </c>
      <c r="G12" t="s">
        <v>305</v>
      </c>
      <c r="H12" t="s">
        <v>310</v>
      </c>
      <c r="I12">
        <v>222.22222222222223</v>
      </c>
      <c r="J12">
        <v>180.55555555555557</v>
      </c>
      <c r="K12">
        <v>172.77777777777777</v>
      </c>
      <c r="L12">
        <v>165</v>
      </c>
      <c r="M12">
        <v>157.22222222222223</v>
      </c>
      <c r="N12">
        <v>149.44444444444443</v>
      </c>
      <c r="O12">
        <v>141.66666666666666</v>
      </c>
      <c r="P12">
        <v>133.88888888888891</v>
      </c>
      <c r="Q12">
        <v>126.11111111111111</v>
      </c>
      <c r="R12">
        <v>118.33333333333334</v>
      </c>
      <c r="S12">
        <v>110.55555555555556</v>
      </c>
      <c r="T12">
        <v>102.77777777777779</v>
      </c>
      <c r="U12">
        <v>102.77777777777779</v>
      </c>
      <c r="V12">
        <v>102.77777777777779</v>
      </c>
      <c r="W12">
        <v>102.77777777777779</v>
      </c>
      <c r="X12">
        <v>102.77777777777779</v>
      </c>
      <c r="Y12">
        <v>102.77777777777779</v>
      </c>
      <c r="Z12">
        <v>102.77777777777779</v>
      </c>
      <c r="AA12">
        <v>102.77777777777779</v>
      </c>
      <c r="AB12">
        <v>102.77777777777779</v>
      </c>
      <c r="AC12">
        <v>102.77777777777779</v>
      </c>
      <c r="AD12">
        <v>102.77777777777779</v>
      </c>
      <c r="AE12">
        <v>102.77777777777779</v>
      </c>
      <c r="AF12">
        <v>102.77777777777779</v>
      </c>
      <c r="AG12">
        <v>102.77777777777779</v>
      </c>
      <c r="AH12">
        <v>102.77777777777779</v>
      </c>
      <c r="AI12">
        <v>102.77777777777779</v>
      </c>
      <c r="AJ12">
        <v>102.77777777777779</v>
      </c>
      <c r="AK12">
        <v>102.77777777777779</v>
      </c>
      <c r="AL12">
        <v>102.77777777777779</v>
      </c>
      <c r="AM12">
        <v>102.77777777777779</v>
      </c>
      <c r="AN12">
        <v>1</v>
      </c>
      <c r="AO12" t="s">
        <v>315</v>
      </c>
    </row>
    <row r="13" spans="1:41" x14ac:dyDescent="0.25">
      <c r="A13" t="s">
        <v>70</v>
      </c>
      <c r="B13" t="s">
        <v>39</v>
      </c>
      <c r="C13">
        <v>1981</v>
      </c>
      <c r="D13" t="s">
        <v>12</v>
      </c>
      <c r="E13" t="s">
        <v>6</v>
      </c>
      <c r="F13" t="s">
        <v>322</v>
      </c>
      <c r="G13" t="s">
        <v>305</v>
      </c>
      <c r="H13" t="s">
        <v>310</v>
      </c>
      <c r="I13">
        <v>152.77777777777777</v>
      </c>
      <c r="J13">
        <v>152.77777777777777</v>
      </c>
      <c r="K13">
        <v>152.77777777777777</v>
      </c>
      <c r="L13">
        <v>152.77777777777777</v>
      </c>
      <c r="M13">
        <v>152.77777777777777</v>
      </c>
      <c r="N13">
        <v>152.77777777777777</v>
      </c>
      <c r="O13">
        <v>152.77777777777777</v>
      </c>
      <c r="P13">
        <v>152.77777777777777</v>
      </c>
      <c r="Q13">
        <v>152.77777777777777</v>
      </c>
      <c r="R13">
        <v>152.77777777777777</v>
      </c>
      <c r="S13">
        <v>152.77777777777777</v>
      </c>
      <c r="T13">
        <v>152.77777777777777</v>
      </c>
      <c r="U13">
        <v>152.77777777777777</v>
      </c>
      <c r="V13">
        <v>152.77777777777777</v>
      </c>
      <c r="W13">
        <v>152.77777777777777</v>
      </c>
      <c r="X13">
        <v>152.77777777777777</v>
      </c>
      <c r="Y13">
        <v>152.77777777777777</v>
      </c>
      <c r="Z13">
        <v>152.77777777777777</v>
      </c>
      <c r="AA13">
        <v>152.77777777777777</v>
      </c>
      <c r="AB13">
        <v>152.77777777777777</v>
      </c>
      <c r="AC13">
        <v>152.77777777777777</v>
      </c>
      <c r="AD13">
        <v>152.77777777777777</v>
      </c>
      <c r="AE13">
        <v>152.77777777777777</v>
      </c>
      <c r="AF13">
        <v>152.77777777777777</v>
      </c>
      <c r="AG13">
        <v>152.77777777777777</v>
      </c>
      <c r="AH13">
        <v>152.77777777777777</v>
      </c>
      <c r="AI13">
        <v>152.77777777777777</v>
      </c>
      <c r="AJ13">
        <v>152.77777777777777</v>
      </c>
      <c r="AK13">
        <v>152.77777777777777</v>
      </c>
      <c r="AL13">
        <v>152.77777777777777</v>
      </c>
      <c r="AM13">
        <v>152.77777777777777</v>
      </c>
      <c r="AN13">
        <v>1</v>
      </c>
      <c r="AO13" t="s">
        <v>315</v>
      </c>
    </row>
    <row r="14" spans="1:41" x14ac:dyDescent="0.25">
      <c r="A14" t="s">
        <v>70</v>
      </c>
      <c r="B14" t="s">
        <v>39</v>
      </c>
      <c r="C14">
        <v>1976</v>
      </c>
      <c r="D14" t="s">
        <v>12</v>
      </c>
      <c r="E14" t="s">
        <v>6</v>
      </c>
      <c r="F14" t="s">
        <v>322</v>
      </c>
      <c r="G14" t="s">
        <v>305</v>
      </c>
      <c r="H14" t="s">
        <v>310</v>
      </c>
      <c r="I14">
        <v>152.77777777777777</v>
      </c>
      <c r="J14">
        <v>152.77777777777777</v>
      </c>
      <c r="K14">
        <v>152.77777777777777</v>
      </c>
      <c r="L14">
        <v>152.77777777777777</v>
      </c>
      <c r="M14">
        <v>152.77777777777777</v>
      </c>
      <c r="N14">
        <v>152.77777777777777</v>
      </c>
      <c r="O14">
        <v>152.77777777777777</v>
      </c>
      <c r="P14">
        <v>152.77777777777777</v>
      </c>
      <c r="Q14">
        <v>152.77777777777777</v>
      </c>
      <c r="R14">
        <v>152.77777777777777</v>
      </c>
      <c r="S14">
        <v>152.77777777777777</v>
      </c>
      <c r="T14">
        <v>152.77777777777777</v>
      </c>
      <c r="U14">
        <v>152.77777777777777</v>
      </c>
      <c r="V14">
        <v>152.77777777777777</v>
      </c>
      <c r="W14">
        <v>152.77777777777777</v>
      </c>
      <c r="X14">
        <v>152.77777777777777</v>
      </c>
      <c r="Y14">
        <v>152.77777777777777</v>
      </c>
      <c r="Z14">
        <v>152.77777777777777</v>
      </c>
      <c r="AA14">
        <v>152.77777777777777</v>
      </c>
      <c r="AB14">
        <v>152.77777777777777</v>
      </c>
      <c r="AC14">
        <v>152.77777777777777</v>
      </c>
      <c r="AD14">
        <v>152.77777777777777</v>
      </c>
      <c r="AE14">
        <v>152.77777777777777</v>
      </c>
      <c r="AF14">
        <v>152.77777777777777</v>
      </c>
      <c r="AG14">
        <v>152.77777777777777</v>
      </c>
      <c r="AH14">
        <v>152.77777777777777</v>
      </c>
      <c r="AI14">
        <v>152.77777777777777</v>
      </c>
      <c r="AJ14">
        <v>152.77777777777777</v>
      </c>
      <c r="AK14">
        <v>152.77777777777777</v>
      </c>
      <c r="AL14">
        <v>152.77777777777777</v>
      </c>
      <c r="AM14">
        <v>152.77777777777777</v>
      </c>
      <c r="AN14">
        <v>1</v>
      </c>
      <c r="AO14" t="s">
        <v>315</v>
      </c>
    </row>
    <row r="15" spans="1:41" x14ac:dyDescent="0.25">
      <c r="A15" t="s">
        <v>70</v>
      </c>
      <c r="B15" t="s">
        <v>38</v>
      </c>
      <c r="C15">
        <v>1976</v>
      </c>
      <c r="D15" t="s">
        <v>12</v>
      </c>
      <c r="E15" t="s">
        <v>6</v>
      </c>
      <c r="F15" t="s">
        <v>322</v>
      </c>
      <c r="G15" t="s">
        <v>305</v>
      </c>
      <c r="H15" t="s">
        <v>310</v>
      </c>
      <c r="I15">
        <v>152.77777777777777</v>
      </c>
      <c r="J15">
        <v>152.77777777777777</v>
      </c>
      <c r="K15">
        <v>152.77777777777777</v>
      </c>
      <c r="L15">
        <v>152.77777777777777</v>
      </c>
      <c r="M15">
        <v>152.77777777777777</v>
      </c>
      <c r="N15">
        <v>152.77777777777777</v>
      </c>
      <c r="O15">
        <v>152.77777777777777</v>
      </c>
      <c r="P15">
        <v>152.77777777777777</v>
      </c>
      <c r="Q15">
        <v>152.77777777777777</v>
      </c>
      <c r="R15">
        <v>152.77777777777777</v>
      </c>
      <c r="S15">
        <v>152.77777777777777</v>
      </c>
      <c r="T15">
        <v>152.77777777777777</v>
      </c>
      <c r="U15">
        <v>152.77777777777777</v>
      </c>
      <c r="V15">
        <v>152.77777777777777</v>
      </c>
      <c r="W15">
        <v>152.77777777777777</v>
      </c>
      <c r="X15">
        <v>152.77777777777777</v>
      </c>
      <c r="Y15">
        <v>152.77777777777777</v>
      </c>
      <c r="Z15">
        <v>152.77777777777777</v>
      </c>
      <c r="AA15">
        <v>152.77777777777777</v>
      </c>
      <c r="AB15">
        <v>152.77777777777777</v>
      </c>
      <c r="AC15">
        <v>152.77777777777777</v>
      </c>
      <c r="AD15">
        <v>152.77777777777777</v>
      </c>
      <c r="AE15">
        <v>152.77777777777777</v>
      </c>
      <c r="AF15">
        <v>152.77777777777777</v>
      </c>
      <c r="AG15">
        <v>152.77777777777777</v>
      </c>
      <c r="AH15">
        <v>152.77777777777777</v>
      </c>
      <c r="AI15">
        <v>152.77777777777777</v>
      </c>
      <c r="AJ15">
        <v>152.77777777777777</v>
      </c>
      <c r="AK15">
        <v>152.77777777777777</v>
      </c>
      <c r="AL15">
        <v>152.77777777777777</v>
      </c>
      <c r="AM15">
        <v>152.77777777777777</v>
      </c>
      <c r="AN15">
        <v>1</v>
      </c>
      <c r="AO15" t="s">
        <v>315</v>
      </c>
    </row>
    <row r="16" spans="1:41" x14ac:dyDescent="0.25">
      <c r="A16" t="s">
        <v>70</v>
      </c>
      <c r="B16" t="s">
        <v>71</v>
      </c>
      <c r="C16">
        <v>1964</v>
      </c>
      <c r="D16" t="s">
        <v>12</v>
      </c>
      <c r="E16" t="s">
        <v>6</v>
      </c>
      <c r="F16" t="s">
        <v>322</v>
      </c>
      <c r="G16" t="s">
        <v>305</v>
      </c>
      <c r="H16" t="s">
        <v>310</v>
      </c>
      <c r="I16">
        <v>152.77777777777777</v>
      </c>
      <c r="J16">
        <v>152.77777777777777</v>
      </c>
      <c r="K16">
        <v>152.77777777777777</v>
      </c>
      <c r="L16">
        <v>152.77777777777777</v>
      </c>
      <c r="M16">
        <v>152.77777777777777</v>
      </c>
      <c r="N16">
        <v>152.77777777777777</v>
      </c>
      <c r="O16">
        <v>152.77777777777777</v>
      </c>
      <c r="P16">
        <v>152.77777777777777</v>
      </c>
      <c r="Q16">
        <v>152.77777777777777</v>
      </c>
      <c r="R16">
        <v>152.77777777777777</v>
      </c>
      <c r="S16">
        <v>152.77777777777777</v>
      </c>
      <c r="T16">
        <v>152.77777777777777</v>
      </c>
      <c r="U16">
        <v>152.77777777777777</v>
      </c>
      <c r="V16">
        <v>152.77777777777777</v>
      </c>
      <c r="W16">
        <v>152.77777777777777</v>
      </c>
      <c r="X16">
        <v>152.77777777777777</v>
      </c>
      <c r="Y16">
        <v>152.77777777777777</v>
      </c>
      <c r="Z16">
        <v>152.77777777777777</v>
      </c>
      <c r="AA16">
        <v>152.77777777777777</v>
      </c>
      <c r="AB16">
        <v>152.77777777777777</v>
      </c>
      <c r="AC16">
        <v>152.77777777777777</v>
      </c>
      <c r="AD16">
        <v>152.77777777777777</v>
      </c>
      <c r="AE16">
        <v>152.77777777777777</v>
      </c>
      <c r="AF16">
        <v>152.77777777777777</v>
      </c>
      <c r="AG16">
        <v>152.77777777777777</v>
      </c>
      <c r="AH16">
        <v>152.77777777777777</v>
      </c>
      <c r="AI16">
        <v>152.77777777777777</v>
      </c>
      <c r="AJ16">
        <v>152.77777777777777</v>
      </c>
      <c r="AK16">
        <v>152.77777777777777</v>
      </c>
      <c r="AL16">
        <v>152.77777777777777</v>
      </c>
      <c r="AM16">
        <v>152.77777777777777</v>
      </c>
      <c r="AN16">
        <v>1</v>
      </c>
      <c r="AO16" t="s">
        <v>315</v>
      </c>
    </row>
    <row r="17" spans="1:41" x14ac:dyDescent="0.25">
      <c r="A17" t="s">
        <v>70</v>
      </c>
      <c r="B17" t="s">
        <v>71</v>
      </c>
      <c r="C17">
        <v>1970</v>
      </c>
      <c r="D17" t="s">
        <v>12</v>
      </c>
      <c r="E17" t="s">
        <v>6</v>
      </c>
      <c r="F17" t="s">
        <v>322</v>
      </c>
      <c r="G17" t="s">
        <v>305</v>
      </c>
      <c r="H17" t="s">
        <v>310</v>
      </c>
      <c r="I17">
        <v>152.77777777777777</v>
      </c>
      <c r="J17">
        <v>152.77777777777777</v>
      </c>
      <c r="K17">
        <v>152.77777777777777</v>
      </c>
      <c r="L17">
        <v>152.77777777777777</v>
      </c>
      <c r="M17">
        <v>152.77777777777777</v>
      </c>
      <c r="N17">
        <v>152.77777777777777</v>
      </c>
      <c r="O17">
        <v>152.77777777777777</v>
      </c>
      <c r="P17">
        <v>152.77777777777777</v>
      </c>
      <c r="Q17">
        <v>152.77777777777777</v>
      </c>
      <c r="R17">
        <v>152.77777777777777</v>
      </c>
      <c r="S17">
        <v>152.77777777777777</v>
      </c>
      <c r="T17">
        <v>152.77777777777777</v>
      </c>
      <c r="U17">
        <v>152.77777777777777</v>
      </c>
      <c r="V17">
        <v>152.77777777777777</v>
      </c>
      <c r="W17">
        <v>152.77777777777777</v>
      </c>
      <c r="X17">
        <v>152.77777777777777</v>
      </c>
      <c r="Y17">
        <v>152.77777777777777</v>
      </c>
      <c r="Z17">
        <v>152.77777777777777</v>
      </c>
      <c r="AA17">
        <v>152.77777777777777</v>
      </c>
      <c r="AB17">
        <v>152.77777777777777</v>
      </c>
      <c r="AC17">
        <v>152.77777777777777</v>
      </c>
      <c r="AD17">
        <v>152.77777777777777</v>
      </c>
      <c r="AE17">
        <v>152.77777777777777</v>
      </c>
      <c r="AF17">
        <v>152.77777777777777</v>
      </c>
      <c r="AG17">
        <v>152.77777777777777</v>
      </c>
      <c r="AH17">
        <v>152.77777777777777</v>
      </c>
      <c r="AI17">
        <v>152.77777777777777</v>
      </c>
      <c r="AJ17">
        <v>152.77777777777777</v>
      </c>
      <c r="AK17">
        <v>152.77777777777777</v>
      </c>
      <c r="AL17">
        <v>152.77777777777777</v>
      </c>
      <c r="AM17">
        <v>152.77777777777777</v>
      </c>
      <c r="AN17">
        <v>1</v>
      </c>
      <c r="AO17" t="s">
        <v>315</v>
      </c>
    </row>
    <row r="18" spans="1:41" x14ac:dyDescent="0.25">
      <c r="A18" t="s">
        <v>70</v>
      </c>
      <c r="B18" t="s">
        <v>71</v>
      </c>
      <c r="C18">
        <v>2004</v>
      </c>
      <c r="D18" t="s">
        <v>12</v>
      </c>
      <c r="E18" t="s">
        <v>6</v>
      </c>
      <c r="F18" t="s">
        <v>322</v>
      </c>
      <c r="G18" t="s">
        <v>305</v>
      </c>
      <c r="H18" t="s">
        <v>310</v>
      </c>
      <c r="I18">
        <v>152.77777777777777</v>
      </c>
      <c r="J18">
        <v>152.77777777777777</v>
      </c>
      <c r="K18">
        <v>152.77777777777777</v>
      </c>
      <c r="L18">
        <v>152.77777777777777</v>
      </c>
      <c r="M18">
        <v>152.77777777777777</v>
      </c>
      <c r="N18">
        <v>152.77777777777777</v>
      </c>
      <c r="O18">
        <v>152.77777777777777</v>
      </c>
      <c r="P18">
        <v>152.77777777777777</v>
      </c>
      <c r="Q18">
        <v>152.77777777777777</v>
      </c>
      <c r="R18">
        <v>152.77777777777777</v>
      </c>
      <c r="S18">
        <v>152.77777777777777</v>
      </c>
      <c r="T18">
        <v>152.77777777777777</v>
      </c>
      <c r="U18">
        <v>152.77777777777777</v>
      </c>
      <c r="V18">
        <v>152.77777777777777</v>
      </c>
      <c r="W18">
        <v>152.77777777777777</v>
      </c>
      <c r="X18">
        <v>152.77777777777777</v>
      </c>
      <c r="Y18">
        <v>152.77777777777777</v>
      </c>
      <c r="Z18">
        <v>152.77777777777777</v>
      </c>
      <c r="AA18">
        <v>152.77777777777777</v>
      </c>
      <c r="AB18">
        <v>152.77777777777777</v>
      </c>
      <c r="AC18">
        <v>152.77777777777777</v>
      </c>
      <c r="AD18">
        <v>152.77777777777777</v>
      </c>
      <c r="AE18">
        <v>152.77777777777777</v>
      </c>
      <c r="AF18">
        <v>152.77777777777777</v>
      </c>
      <c r="AG18">
        <v>152.77777777777777</v>
      </c>
      <c r="AH18">
        <v>152.77777777777777</v>
      </c>
      <c r="AI18">
        <v>152.77777777777777</v>
      </c>
      <c r="AJ18">
        <v>152.77777777777777</v>
      </c>
      <c r="AK18">
        <v>152.77777777777777</v>
      </c>
      <c r="AL18">
        <v>152.77777777777777</v>
      </c>
      <c r="AM18">
        <v>152.77777777777777</v>
      </c>
      <c r="AN18">
        <v>1</v>
      </c>
      <c r="AO18" t="s">
        <v>315</v>
      </c>
    </row>
    <row r="19" spans="1:41" x14ac:dyDescent="0.25">
      <c r="A19" t="s">
        <v>70</v>
      </c>
      <c r="B19" t="s">
        <v>72</v>
      </c>
      <c r="C19">
        <v>1964</v>
      </c>
      <c r="D19" t="s">
        <v>12</v>
      </c>
      <c r="E19" t="s">
        <v>6</v>
      </c>
      <c r="F19" t="s">
        <v>322</v>
      </c>
      <c r="G19" t="s">
        <v>305</v>
      </c>
      <c r="H19" t="s">
        <v>310</v>
      </c>
      <c r="I19">
        <v>152.77777777777777</v>
      </c>
      <c r="J19">
        <v>152.77777777777777</v>
      </c>
      <c r="K19">
        <v>152.77777777777777</v>
      </c>
      <c r="L19">
        <v>152.77777777777777</v>
      </c>
      <c r="M19">
        <v>152.77777777777777</v>
      </c>
      <c r="N19">
        <v>152.77777777777777</v>
      </c>
      <c r="O19">
        <v>152.77777777777777</v>
      </c>
      <c r="P19">
        <v>152.77777777777777</v>
      </c>
      <c r="Q19">
        <v>152.77777777777777</v>
      </c>
      <c r="R19">
        <v>152.77777777777777</v>
      </c>
      <c r="S19">
        <v>152.77777777777777</v>
      </c>
      <c r="T19">
        <v>152.77777777777777</v>
      </c>
      <c r="U19">
        <v>152.77777777777777</v>
      </c>
      <c r="V19">
        <v>152.77777777777777</v>
      </c>
      <c r="W19">
        <v>152.77777777777777</v>
      </c>
      <c r="X19">
        <v>152.77777777777777</v>
      </c>
      <c r="Y19">
        <v>152.77777777777777</v>
      </c>
      <c r="Z19">
        <v>152.77777777777777</v>
      </c>
      <c r="AA19">
        <v>152.77777777777777</v>
      </c>
      <c r="AB19">
        <v>152.77777777777777</v>
      </c>
      <c r="AC19">
        <v>152.77777777777777</v>
      </c>
      <c r="AD19">
        <v>152.77777777777777</v>
      </c>
      <c r="AE19">
        <v>152.77777777777777</v>
      </c>
      <c r="AF19">
        <v>152.77777777777777</v>
      </c>
      <c r="AG19">
        <v>152.77777777777777</v>
      </c>
      <c r="AH19">
        <v>152.77777777777777</v>
      </c>
      <c r="AI19">
        <v>152.77777777777777</v>
      </c>
      <c r="AJ19">
        <v>152.77777777777777</v>
      </c>
      <c r="AK19">
        <v>152.77777777777777</v>
      </c>
      <c r="AL19">
        <v>152.77777777777777</v>
      </c>
      <c r="AM19">
        <v>152.77777777777777</v>
      </c>
      <c r="AN19">
        <v>1</v>
      </c>
      <c r="AO19" t="s">
        <v>315</v>
      </c>
    </row>
    <row r="20" spans="1:41" x14ac:dyDescent="0.25">
      <c r="A20" t="s">
        <v>70</v>
      </c>
      <c r="B20" t="s">
        <v>72</v>
      </c>
      <c r="C20">
        <v>1970</v>
      </c>
      <c r="D20" t="s">
        <v>12</v>
      </c>
      <c r="E20" t="s">
        <v>6</v>
      </c>
      <c r="F20" t="s">
        <v>322</v>
      </c>
      <c r="G20" t="s">
        <v>305</v>
      </c>
      <c r="H20" t="s">
        <v>310</v>
      </c>
      <c r="I20">
        <v>152.77777777777777</v>
      </c>
      <c r="J20">
        <v>152.77777777777777</v>
      </c>
      <c r="K20">
        <v>152.77777777777777</v>
      </c>
      <c r="L20">
        <v>152.77777777777777</v>
      </c>
      <c r="M20">
        <v>152.77777777777777</v>
      </c>
      <c r="N20">
        <v>152.77777777777777</v>
      </c>
      <c r="O20">
        <v>152.77777777777777</v>
      </c>
      <c r="P20">
        <v>152.77777777777777</v>
      </c>
      <c r="Q20">
        <v>152.77777777777777</v>
      </c>
      <c r="R20">
        <v>152.77777777777777</v>
      </c>
      <c r="S20">
        <v>152.77777777777777</v>
      </c>
      <c r="T20">
        <v>152.77777777777777</v>
      </c>
      <c r="U20">
        <v>152.77777777777777</v>
      </c>
      <c r="V20">
        <v>152.77777777777777</v>
      </c>
      <c r="W20">
        <v>152.77777777777777</v>
      </c>
      <c r="X20">
        <v>152.77777777777777</v>
      </c>
      <c r="Y20">
        <v>152.77777777777777</v>
      </c>
      <c r="Z20">
        <v>152.77777777777777</v>
      </c>
      <c r="AA20">
        <v>152.77777777777777</v>
      </c>
      <c r="AB20">
        <v>152.77777777777777</v>
      </c>
      <c r="AC20">
        <v>152.77777777777777</v>
      </c>
      <c r="AD20">
        <v>152.77777777777777</v>
      </c>
      <c r="AE20">
        <v>152.77777777777777</v>
      </c>
      <c r="AF20">
        <v>152.77777777777777</v>
      </c>
      <c r="AG20">
        <v>152.77777777777777</v>
      </c>
      <c r="AH20">
        <v>152.77777777777777</v>
      </c>
      <c r="AI20">
        <v>152.77777777777777</v>
      </c>
      <c r="AJ20">
        <v>152.77777777777777</v>
      </c>
      <c r="AK20">
        <v>152.77777777777777</v>
      </c>
      <c r="AL20">
        <v>152.77777777777777</v>
      </c>
      <c r="AM20">
        <v>152.77777777777777</v>
      </c>
      <c r="AN20">
        <v>1</v>
      </c>
      <c r="AO20" t="s">
        <v>315</v>
      </c>
    </row>
    <row r="21" spans="1:41" x14ac:dyDescent="0.25">
      <c r="A21" t="s">
        <v>70</v>
      </c>
      <c r="B21" t="s">
        <v>72</v>
      </c>
      <c r="C21">
        <v>2000</v>
      </c>
      <c r="D21" t="s">
        <v>12</v>
      </c>
      <c r="E21" t="s">
        <v>6</v>
      </c>
      <c r="F21" t="s">
        <v>322</v>
      </c>
      <c r="G21" t="s">
        <v>305</v>
      </c>
      <c r="H21" t="s">
        <v>310</v>
      </c>
      <c r="I21">
        <v>152.77777777777777</v>
      </c>
      <c r="J21">
        <v>152.77777777777777</v>
      </c>
      <c r="K21">
        <v>152.77777777777777</v>
      </c>
      <c r="L21">
        <v>152.77777777777777</v>
      </c>
      <c r="M21">
        <v>152.77777777777777</v>
      </c>
      <c r="N21">
        <v>152.77777777777777</v>
      </c>
      <c r="O21">
        <v>152.77777777777777</v>
      </c>
      <c r="P21">
        <v>152.77777777777777</v>
      </c>
      <c r="Q21">
        <v>152.77777777777777</v>
      </c>
      <c r="R21">
        <v>152.77777777777777</v>
      </c>
      <c r="S21">
        <v>152.77777777777777</v>
      </c>
      <c r="T21">
        <v>152.77777777777777</v>
      </c>
      <c r="U21">
        <v>152.77777777777777</v>
      </c>
      <c r="V21">
        <v>152.77777777777777</v>
      </c>
      <c r="W21">
        <v>152.77777777777777</v>
      </c>
      <c r="X21">
        <v>152.77777777777777</v>
      </c>
      <c r="Y21">
        <v>152.77777777777777</v>
      </c>
      <c r="Z21">
        <v>152.77777777777777</v>
      </c>
      <c r="AA21">
        <v>152.77777777777777</v>
      </c>
      <c r="AB21">
        <v>152.77777777777777</v>
      </c>
      <c r="AC21">
        <v>152.77777777777777</v>
      </c>
      <c r="AD21">
        <v>152.77777777777777</v>
      </c>
      <c r="AE21">
        <v>152.77777777777777</v>
      </c>
      <c r="AF21">
        <v>152.77777777777777</v>
      </c>
      <c r="AG21">
        <v>152.77777777777777</v>
      </c>
      <c r="AH21">
        <v>152.77777777777777</v>
      </c>
      <c r="AI21">
        <v>152.77777777777777</v>
      </c>
      <c r="AJ21">
        <v>152.77777777777777</v>
      </c>
      <c r="AK21">
        <v>152.77777777777777</v>
      </c>
      <c r="AL21">
        <v>152.77777777777777</v>
      </c>
      <c r="AM21">
        <v>152.77777777777777</v>
      </c>
      <c r="AN21">
        <v>1</v>
      </c>
      <c r="AO21" t="s">
        <v>315</v>
      </c>
    </row>
    <row r="22" spans="1:41" x14ac:dyDescent="0.25">
      <c r="A22" t="s">
        <v>70</v>
      </c>
      <c r="B22" t="s">
        <v>72</v>
      </c>
      <c r="C22">
        <v>2014</v>
      </c>
      <c r="D22" t="s">
        <v>12</v>
      </c>
      <c r="E22" t="s">
        <v>6</v>
      </c>
      <c r="F22" t="s">
        <v>322</v>
      </c>
      <c r="G22" t="s">
        <v>305</v>
      </c>
      <c r="H22" t="s">
        <v>310</v>
      </c>
      <c r="I22">
        <v>152.77777777777777</v>
      </c>
      <c r="J22">
        <v>152.77777777777777</v>
      </c>
      <c r="K22">
        <v>152.77777777777777</v>
      </c>
      <c r="L22">
        <v>152.77777777777777</v>
      </c>
      <c r="M22">
        <v>152.77777777777777</v>
      </c>
      <c r="N22">
        <v>152.77777777777777</v>
      </c>
      <c r="O22">
        <v>152.77777777777777</v>
      </c>
      <c r="P22">
        <v>152.77777777777777</v>
      </c>
      <c r="Q22">
        <v>152.77777777777777</v>
      </c>
      <c r="R22">
        <v>152.77777777777777</v>
      </c>
      <c r="S22">
        <v>152.77777777777777</v>
      </c>
      <c r="T22">
        <v>152.77777777777777</v>
      </c>
      <c r="U22">
        <v>152.77777777777777</v>
      </c>
      <c r="V22">
        <v>152.77777777777777</v>
      </c>
      <c r="W22">
        <v>152.77777777777777</v>
      </c>
      <c r="X22">
        <v>152.77777777777777</v>
      </c>
      <c r="Y22">
        <v>152.77777777777777</v>
      </c>
      <c r="Z22">
        <v>152.77777777777777</v>
      </c>
      <c r="AA22">
        <v>152.77777777777777</v>
      </c>
      <c r="AB22">
        <v>152.77777777777777</v>
      </c>
      <c r="AC22">
        <v>152.77777777777777</v>
      </c>
      <c r="AD22">
        <v>152.77777777777777</v>
      </c>
      <c r="AE22">
        <v>152.77777777777777</v>
      </c>
      <c r="AF22">
        <v>152.77777777777777</v>
      </c>
      <c r="AG22">
        <v>152.77777777777777</v>
      </c>
      <c r="AH22">
        <v>152.77777777777777</v>
      </c>
      <c r="AI22">
        <v>152.77777777777777</v>
      </c>
      <c r="AJ22">
        <v>152.77777777777777</v>
      </c>
      <c r="AK22">
        <v>152.77777777777777</v>
      </c>
      <c r="AL22">
        <v>152.77777777777777</v>
      </c>
      <c r="AM22">
        <v>152.77777777777777</v>
      </c>
      <c r="AN22">
        <v>1</v>
      </c>
      <c r="AO22" t="s">
        <v>315</v>
      </c>
    </row>
    <row r="23" spans="1:41" x14ac:dyDescent="0.25">
      <c r="A23" t="s">
        <v>73</v>
      </c>
      <c r="B23" t="s">
        <v>39</v>
      </c>
      <c r="C23">
        <f>2041-50</f>
        <v>1991</v>
      </c>
      <c r="D23" t="s">
        <v>13</v>
      </c>
      <c r="E23" t="s">
        <v>6</v>
      </c>
      <c r="F23" t="s">
        <v>322</v>
      </c>
      <c r="G23" t="s">
        <v>305</v>
      </c>
      <c r="H23" t="s">
        <v>310</v>
      </c>
      <c r="I23">
        <v>152.77777777777777</v>
      </c>
      <c r="J23">
        <v>152.77777777777777</v>
      </c>
      <c r="K23">
        <v>152.77777777777777</v>
      </c>
      <c r="L23">
        <v>152.77777777777777</v>
      </c>
      <c r="M23">
        <v>152.77777777777777</v>
      </c>
      <c r="N23">
        <v>152.77777777777777</v>
      </c>
      <c r="O23">
        <v>152.77777777777777</v>
      </c>
      <c r="P23">
        <v>152.77777777777777</v>
      </c>
      <c r="Q23">
        <v>152.77777777777777</v>
      </c>
      <c r="R23">
        <v>152.77777777777777</v>
      </c>
      <c r="S23">
        <v>152.77777777777777</v>
      </c>
      <c r="T23">
        <v>152.77777777777777</v>
      </c>
      <c r="U23">
        <v>152.77777777777777</v>
      </c>
      <c r="V23">
        <v>152.77777777777777</v>
      </c>
      <c r="W23">
        <v>152.77777777777777</v>
      </c>
      <c r="X23">
        <v>152.77777777777777</v>
      </c>
      <c r="Y23">
        <v>152.77777777777777</v>
      </c>
      <c r="Z23">
        <v>152.77777777777777</v>
      </c>
      <c r="AA23">
        <v>152.77777777777777</v>
      </c>
      <c r="AB23">
        <v>152.77777777777777</v>
      </c>
      <c r="AC23">
        <v>152.77777777777777</v>
      </c>
      <c r="AD23">
        <v>152.77777777777777</v>
      </c>
      <c r="AE23">
        <v>152.77777777777777</v>
      </c>
      <c r="AF23">
        <v>152.77777777777777</v>
      </c>
      <c r="AG23">
        <v>152.77777777777777</v>
      </c>
      <c r="AH23">
        <v>152.77777777777777</v>
      </c>
      <c r="AI23">
        <v>152.77777777777777</v>
      </c>
      <c r="AJ23">
        <v>152.77777777777777</v>
      </c>
      <c r="AK23">
        <v>152.77777777777777</v>
      </c>
      <c r="AL23">
        <v>152.77777777777777</v>
      </c>
      <c r="AM23">
        <v>152.77777777777777</v>
      </c>
      <c r="AN23">
        <v>1</v>
      </c>
      <c r="AO23" t="s">
        <v>315</v>
      </c>
    </row>
    <row r="24" spans="1:41" x14ac:dyDescent="0.25">
      <c r="A24" t="s">
        <v>73</v>
      </c>
      <c r="B24" t="s">
        <v>72</v>
      </c>
      <c r="C24">
        <v>1980</v>
      </c>
      <c r="D24" t="s">
        <v>13</v>
      </c>
      <c r="E24" t="s">
        <v>6</v>
      </c>
      <c r="F24" t="s">
        <v>322</v>
      </c>
      <c r="G24" t="s">
        <v>305</v>
      </c>
      <c r="H24" t="s">
        <v>310</v>
      </c>
      <c r="I24">
        <v>152.77777777777777</v>
      </c>
      <c r="J24">
        <v>152.77777777777777</v>
      </c>
      <c r="K24">
        <v>152.77777777777777</v>
      </c>
      <c r="L24">
        <v>152.77777777777777</v>
      </c>
      <c r="M24">
        <v>152.77777777777777</v>
      </c>
      <c r="N24">
        <v>152.77777777777777</v>
      </c>
      <c r="O24">
        <v>152.77777777777777</v>
      </c>
      <c r="P24">
        <v>152.77777777777777</v>
      </c>
      <c r="Q24">
        <v>152.77777777777777</v>
      </c>
      <c r="R24">
        <v>152.77777777777777</v>
      </c>
      <c r="S24">
        <v>152.77777777777777</v>
      </c>
      <c r="T24">
        <v>152.77777777777777</v>
      </c>
      <c r="U24">
        <v>152.77777777777777</v>
      </c>
      <c r="V24">
        <v>152.77777777777777</v>
      </c>
      <c r="W24">
        <v>152.77777777777777</v>
      </c>
      <c r="X24">
        <v>152.77777777777777</v>
      </c>
      <c r="Y24">
        <v>152.77777777777777</v>
      </c>
      <c r="Z24">
        <v>152.77777777777777</v>
      </c>
      <c r="AA24">
        <v>152.77777777777777</v>
      </c>
      <c r="AB24">
        <v>152.77777777777777</v>
      </c>
      <c r="AC24">
        <v>152.77777777777777</v>
      </c>
      <c r="AD24">
        <v>152.77777777777777</v>
      </c>
      <c r="AE24">
        <v>152.77777777777777</v>
      </c>
      <c r="AF24">
        <v>152.77777777777777</v>
      </c>
      <c r="AG24">
        <v>152.77777777777777</v>
      </c>
      <c r="AH24">
        <v>152.77777777777777</v>
      </c>
      <c r="AI24">
        <v>152.77777777777777</v>
      </c>
      <c r="AJ24">
        <v>152.77777777777777</v>
      </c>
      <c r="AK24">
        <v>152.77777777777777</v>
      </c>
      <c r="AL24">
        <v>152.77777777777777</v>
      </c>
      <c r="AM24">
        <v>152.77777777777777</v>
      </c>
      <c r="AN24">
        <v>1</v>
      </c>
      <c r="AO24" t="s">
        <v>315</v>
      </c>
    </row>
    <row r="25" spans="1:41" x14ac:dyDescent="0.25">
      <c r="A25" t="s">
        <v>82</v>
      </c>
      <c r="B25" t="s">
        <v>39</v>
      </c>
      <c r="C25">
        <v>1975</v>
      </c>
      <c r="D25" t="s">
        <v>8</v>
      </c>
      <c r="E25" t="s">
        <v>6</v>
      </c>
      <c r="F25" t="s">
        <v>322</v>
      </c>
      <c r="G25" t="s">
        <v>305</v>
      </c>
      <c r="H25" t="s">
        <v>310</v>
      </c>
      <c r="I25">
        <v>102.77777777777779</v>
      </c>
      <c r="J25">
        <v>102.77777777777779</v>
      </c>
      <c r="K25">
        <v>102.77777777777779</v>
      </c>
      <c r="L25">
        <v>102.77777777777779</v>
      </c>
      <c r="M25">
        <v>102.77777777777779</v>
      </c>
      <c r="N25">
        <v>102.77777777777779</v>
      </c>
      <c r="O25">
        <v>102.77777777777779</v>
      </c>
      <c r="P25">
        <v>102.77777777777779</v>
      </c>
      <c r="Q25">
        <v>102.77777777777779</v>
      </c>
      <c r="R25">
        <v>102.77777777777779</v>
      </c>
      <c r="S25">
        <v>102.77777777777779</v>
      </c>
      <c r="T25">
        <v>102.77777777777779</v>
      </c>
      <c r="U25">
        <v>102.77777777777779</v>
      </c>
      <c r="V25">
        <v>102.77777777777779</v>
      </c>
      <c r="W25">
        <v>102.77777777777779</v>
      </c>
      <c r="X25">
        <v>102.77777777777779</v>
      </c>
      <c r="Y25">
        <v>102.77777777777779</v>
      </c>
      <c r="Z25">
        <v>102.77777777777779</v>
      </c>
      <c r="AA25">
        <v>102.77777777777779</v>
      </c>
      <c r="AB25">
        <v>102.77777777777779</v>
      </c>
      <c r="AC25">
        <v>102.77777777777779</v>
      </c>
      <c r="AD25">
        <v>102.77777777777779</v>
      </c>
      <c r="AE25">
        <v>102.77777777777779</v>
      </c>
      <c r="AF25">
        <v>102.77777777777779</v>
      </c>
      <c r="AG25">
        <v>102.77777777777779</v>
      </c>
      <c r="AH25">
        <v>102.77777777777779</v>
      </c>
      <c r="AI25">
        <v>102.77777777777779</v>
      </c>
      <c r="AJ25">
        <v>102.77777777777779</v>
      </c>
      <c r="AK25">
        <v>102.77777777777779</v>
      </c>
      <c r="AL25">
        <v>102.77777777777779</v>
      </c>
      <c r="AM25">
        <v>102.77777777777779</v>
      </c>
      <c r="AN25">
        <v>1</v>
      </c>
      <c r="AO25" t="s">
        <v>315</v>
      </c>
    </row>
    <row r="26" spans="1:41" x14ac:dyDescent="0.25">
      <c r="A26" t="s">
        <v>84</v>
      </c>
      <c r="B26" t="s">
        <v>39</v>
      </c>
      <c r="C26">
        <v>1977</v>
      </c>
      <c r="D26" t="s">
        <v>8</v>
      </c>
      <c r="E26" t="s">
        <v>6</v>
      </c>
      <c r="F26" t="s">
        <v>322</v>
      </c>
      <c r="G26" t="s">
        <v>305</v>
      </c>
      <c r="H26" t="s">
        <v>310</v>
      </c>
      <c r="I26">
        <v>102.77777777777779</v>
      </c>
      <c r="J26">
        <v>102.77777777777779</v>
      </c>
      <c r="K26">
        <v>102.77777777777779</v>
      </c>
      <c r="L26">
        <v>102.77777777777779</v>
      </c>
      <c r="M26">
        <v>102.77777777777779</v>
      </c>
      <c r="N26">
        <v>102.77777777777779</v>
      </c>
      <c r="O26">
        <v>102.77777777777779</v>
      </c>
      <c r="P26">
        <v>102.77777777777779</v>
      </c>
      <c r="Q26">
        <v>102.77777777777779</v>
      </c>
      <c r="R26">
        <v>102.77777777777779</v>
      </c>
      <c r="S26">
        <v>102.77777777777779</v>
      </c>
      <c r="T26">
        <v>102.77777777777779</v>
      </c>
      <c r="U26">
        <v>102.77777777777779</v>
      </c>
      <c r="V26">
        <v>102.77777777777779</v>
      </c>
      <c r="W26">
        <v>102.77777777777779</v>
      </c>
      <c r="X26">
        <v>102.77777777777779</v>
      </c>
      <c r="Y26">
        <v>102.77777777777779</v>
      </c>
      <c r="Z26">
        <v>102.77777777777779</v>
      </c>
      <c r="AA26">
        <v>102.77777777777779</v>
      </c>
      <c r="AB26">
        <v>102.77777777777779</v>
      </c>
      <c r="AC26">
        <v>102.77777777777779</v>
      </c>
      <c r="AD26">
        <v>102.77777777777779</v>
      </c>
      <c r="AE26">
        <v>102.77777777777779</v>
      </c>
      <c r="AF26">
        <v>102.77777777777779</v>
      </c>
      <c r="AG26">
        <v>102.77777777777779</v>
      </c>
      <c r="AH26">
        <v>102.77777777777779</v>
      </c>
      <c r="AI26">
        <v>102.77777777777779</v>
      </c>
      <c r="AJ26">
        <v>102.77777777777779</v>
      </c>
      <c r="AK26">
        <v>102.77777777777779</v>
      </c>
      <c r="AL26">
        <v>102.77777777777779</v>
      </c>
      <c r="AM26">
        <v>102.77777777777779</v>
      </c>
      <c r="AN26">
        <v>1</v>
      </c>
      <c r="AO26" t="s">
        <v>315</v>
      </c>
    </row>
    <row r="27" spans="1:41" x14ac:dyDescent="0.25">
      <c r="A27" t="s">
        <v>84</v>
      </c>
      <c r="B27" t="s">
        <v>38</v>
      </c>
      <c r="C27">
        <v>2010</v>
      </c>
      <c r="D27" t="s">
        <v>8</v>
      </c>
      <c r="E27" t="s">
        <v>6</v>
      </c>
      <c r="F27" t="s">
        <v>322</v>
      </c>
      <c r="G27" t="s">
        <v>305</v>
      </c>
      <c r="H27" t="s">
        <v>310</v>
      </c>
      <c r="I27">
        <v>102.77777777777779</v>
      </c>
      <c r="J27">
        <v>102.77777777777779</v>
      </c>
      <c r="K27">
        <v>102.77777777777779</v>
      </c>
      <c r="L27">
        <v>102.77777777777779</v>
      </c>
      <c r="M27">
        <v>102.77777777777779</v>
      </c>
      <c r="N27">
        <v>102.77777777777779</v>
      </c>
      <c r="O27">
        <v>102.77777777777779</v>
      </c>
      <c r="P27">
        <v>102.77777777777779</v>
      </c>
      <c r="Q27">
        <v>102.77777777777779</v>
      </c>
      <c r="R27">
        <v>102.77777777777779</v>
      </c>
      <c r="S27">
        <v>102.77777777777779</v>
      </c>
      <c r="T27">
        <v>102.77777777777779</v>
      </c>
      <c r="U27">
        <v>102.77777777777779</v>
      </c>
      <c r="V27">
        <v>102.77777777777779</v>
      </c>
      <c r="W27">
        <v>102.77777777777779</v>
      </c>
      <c r="X27">
        <v>102.77777777777779</v>
      </c>
      <c r="Y27">
        <v>102.77777777777779</v>
      </c>
      <c r="Z27">
        <v>102.77777777777779</v>
      </c>
      <c r="AA27">
        <v>102.77777777777779</v>
      </c>
      <c r="AB27">
        <v>102.77777777777779</v>
      </c>
      <c r="AC27">
        <v>102.77777777777779</v>
      </c>
      <c r="AD27">
        <v>102.77777777777779</v>
      </c>
      <c r="AE27">
        <v>102.77777777777779</v>
      </c>
      <c r="AF27">
        <v>102.77777777777779</v>
      </c>
      <c r="AG27">
        <v>102.77777777777779</v>
      </c>
      <c r="AH27">
        <v>102.77777777777779</v>
      </c>
      <c r="AI27">
        <v>102.77777777777779</v>
      </c>
      <c r="AJ27">
        <v>102.77777777777779</v>
      </c>
      <c r="AK27">
        <v>102.77777777777779</v>
      </c>
      <c r="AL27">
        <v>102.77777777777779</v>
      </c>
      <c r="AM27">
        <v>102.77777777777779</v>
      </c>
      <c r="AN27">
        <v>1</v>
      </c>
      <c r="AO27" t="s">
        <v>315</v>
      </c>
    </row>
    <row r="28" spans="1:41" x14ac:dyDescent="0.25">
      <c r="A28" t="s">
        <v>86</v>
      </c>
      <c r="B28" t="s">
        <v>38</v>
      </c>
      <c r="C28">
        <f>2026-50</f>
        <v>1976</v>
      </c>
      <c r="D28" t="s">
        <v>8</v>
      </c>
      <c r="E28" t="s">
        <v>6</v>
      </c>
      <c r="F28" t="s">
        <v>322</v>
      </c>
      <c r="G28" t="s">
        <v>305</v>
      </c>
      <c r="H28" t="s">
        <v>310</v>
      </c>
      <c r="I28">
        <v>102.77777777777779</v>
      </c>
      <c r="J28">
        <v>102.77777777777779</v>
      </c>
      <c r="K28">
        <v>102.77777777777779</v>
      </c>
      <c r="L28">
        <v>102.77777777777779</v>
      </c>
      <c r="M28">
        <v>102.77777777777779</v>
      </c>
      <c r="N28">
        <v>102.77777777777779</v>
      </c>
      <c r="O28">
        <v>102.77777777777779</v>
      </c>
      <c r="P28">
        <v>102.77777777777779</v>
      </c>
      <c r="Q28">
        <v>102.77777777777779</v>
      </c>
      <c r="R28">
        <v>102.77777777777779</v>
      </c>
      <c r="S28">
        <v>102.77777777777779</v>
      </c>
      <c r="T28">
        <v>102.77777777777779</v>
      </c>
      <c r="U28">
        <v>102.77777777777779</v>
      </c>
      <c r="V28">
        <v>102.77777777777779</v>
      </c>
      <c r="W28">
        <v>102.77777777777779</v>
      </c>
      <c r="X28">
        <v>102.77777777777779</v>
      </c>
      <c r="Y28">
        <v>102.77777777777779</v>
      </c>
      <c r="Z28">
        <v>102.77777777777779</v>
      </c>
      <c r="AA28">
        <v>102.77777777777779</v>
      </c>
      <c r="AB28">
        <v>102.77777777777779</v>
      </c>
      <c r="AC28">
        <v>102.77777777777779</v>
      </c>
      <c r="AD28">
        <v>102.77777777777779</v>
      </c>
      <c r="AE28">
        <v>102.77777777777779</v>
      </c>
      <c r="AF28">
        <v>102.77777777777779</v>
      </c>
      <c r="AG28">
        <v>102.77777777777779</v>
      </c>
      <c r="AH28">
        <v>102.77777777777779</v>
      </c>
      <c r="AI28">
        <v>102.77777777777779</v>
      </c>
      <c r="AJ28">
        <v>102.77777777777779</v>
      </c>
      <c r="AK28">
        <v>102.77777777777779</v>
      </c>
      <c r="AL28">
        <v>102.77777777777779</v>
      </c>
      <c r="AM28">
        <v>102.77777777777779</v>
      </c>
      <c r="AN28">
        <v>1</v>
      </c>
      <c r="AO28" t="s">
        <v>315</v>
      </c>
    </row>
    <row r="29" spans="1:41" x14ac:dyDescent="0.25">
      <c r="A29" t="s">
        <v>86</v>
      </c>
      <c r="B29" t="s">
        <v>38</v>
      </c>
      <c r="C29">
        <v>1978</v>
      </c>
      <c r="D29" t="s">
        <v>8</v>
      </c>
      <c r="E29" t="s">
        <v>6</v>
      </c>
      <c r="F29" t="s">
        <v>322</v>
      </c>
      <c r="G29" t="s">
        <v>305</v>
      </c>
      <c r="H29" t="s">
        <v>310</v>
      </c>
      <c r="I29">
        <v>102.77777777777779</v>
      </c>
      <c r="J29">
        <v>102.77777777777779</v>
      </c>
      <c r="K29">
        <v>102.77777777777779</v>
      </c>
      <c r="L29">
        <v>102.77777777777779</v>
      </c>
      <c r="M29">
        <v>102.77777777777779</v>
      </c>
      <c r="N29">
        <v>102.77777777777779</v>
      </c>
      <c r="O29">
        <v>102.77777777777779</v>
      </c>
      <c r="P29">
        <v>102.77777777777779</v>
      </c>
      <c r="Q29">
        <v>102.77777777777779</v>
      </c>
      <c r="R29">
        <v>102.77777777777779</v>
      </c>
      <c r="S29">
        <v>102.77777777777779</v>
      </c>
      <c r="T29">
        <v>102.77777777777779</v>
      </c>
      <c r="U29">
        <v>102.77777777777779</v>
      </c>
      <c r="V29">
        <v>102.77777777777779</v>
      </c>
      <c r="W29">
        <v>102.77777777777779</v>
      </c>
      <c r="X29">
        <v>102.77777777777779</v>
      </c>
      <c r="Y29">
        <v>102.77777777777779</v>
      </c>
      <c r="Z29">
        <v>102.77777777777779</v>
      </c>
      <c r="AA29">
        <v>102.77777777777779</v>
      </c>
      <c r="AB29">
        <v>102.77777777777779</v>
      </c>
      <c r="AC29">
        <v>102.77777777777779</v>
      </c>
      <c r="AD29">
        <v>102.77777777777779</v>
      </c>
      <c r="AE29">
        <v>102.77777777777779</v>
      </c>
      <c r="AF29">
        <v>102.77777777777779</v>
      </c>
      <c r="AG29">
        <v>102.77777777777779</v>
      </c>
      <c r="AH29">
        <v>102.77777777777779</v>
      </c>
      <c r="AI29">
        <v>102.77777777777779</v>
      </c>
      <c r="AJ29">
        <v>102.77777777777779</v>
      </c>
      <c r="AK29">
        <v>102.77777777777779</v>
      </c>
      <c r="AL29">
        <v>102.77777777777779</v>
      </c>
      <c r="AM29">
        <v>102.77777777777779</v>
      </c>
      <c r="AN29">
        <v>1</v>
      </c>
      <c r="AO29"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87E2-9A1C-429C-A7E6-044C2B2D057B}">
  <dimension ref="A1:IT20"/>
  <sheetViews>
    <sheetView workbookViewId="0">
      <selection activeCell="I15" sqref="I15"/>
    </sheetView>
  </sheetViews>
  <sheetFormatPr defaultColWidth="11.42578125" defaultRowHeight="15" x14ac:dyDescent="0.25"/>
  <cols>
    <col min="1" max="1" width="19.140625" style="6" customWidth="1"/>
    <col min="2" max="2" width="14.140625" style="6" bestFit="1" customWidth="1"/>
    <col min="3" max="3" width="16.140625" style="6" customWidth="1"/>
    <col min="4" max="4" width="22.85546875" style="6" customWidth="1"/>
    <col min="5" max="254" width="11.42578125" style="6"/>
    <col min="1022" max="1024" width="11.5703125" customWidth="1"/>
  </cols>
  <sheetData>
    <row r="1" spans="1:6" ht="15.75" x14ac:dyDescent="0.25">
      <c r="A1" s="5" t="s">
        <v>1</v>
      </c>
      <c r="B1" s="5" t="s">
        <v>17</v>
      </c>
      <c r="C1" s="5" t="s">
        <v>18</v>
      </c>
      <c r="D1" s="5" t="s">
        <v>172</v>
      </c>
      <c r="E1" s="5" t="s">
        <v>22</v>
      </c>
      <c r="F1" s="5" t="s">
        <v>23</v>
      </c>
    </row>
    <row r="2" spans="1:6" x14ac:dyDescent="0.25">
      <c r="A2" s="4" t="s">
        <v>46</v>
      </c>
      <c r="B2" s="4" t="s">
        <v>47</v>
      </c>
      <c r="C2" s="42"/>
      <c r="D2" s="4">
        <v>45</v>
      </c>
      <c r="E2" s="4" t="s">
        <v>175</v>
      </c>
      <c r="F2" s="4">
        <v>1</v>
      </c>
    </row>
    <row r="3" spans="1:6" x14ac:dyDescent="0.25">
      <c r="A3" s="4" t="s">
        <v>62</v>
      </c>
      <c r="B3" s="4" t="s">
        <v>38</v>
      </c>
      <c r="C3" s="42" t="s">
        <v>27</v>
      </c>
      <c r="D3" s="4">
        <v>45</v>
      </c>
      <c r="E3" s="4" t="s">
        <v>171</v>
      </c>
      <c r="F3" s="4">
        <v>1</v>
      </c>
    </row>
    <row r="4" spans="1:6" x14ac:dyDescent="0.25">
      <c r="A4" s="4" t="s">
        <v>45</v>
      </c>
      <c r="B4" s="4" t="s">
        <v>47</v>
      </c>
      <c r="C4" s="42" t="s">
        <v>33</v>
      </c>
      <c r="D4" s="4">
        <v>50</v>
      </c>
      <c r="E4" s="4"/>
      <c r="F4" s="4">
        <v>1</v>
      </c>
    </row>
    <row r="5" spans="1:6" x14ac:dyDescent="0.25">
      <c r="A5" s="4" t="s">
        <v>65</v>
      </c>
      <c r="B5" s="4" t="s">
        <v>38</v>
      </c>
      <c r="C5" s="42" t="s">
        <v>33</v>
      </c>
      <c r="D5" s="4">
        <v>50</v>
      </c>
      <c r="E5" s="4"/>
      <c r="F5" s="4">
        <v>1</v>
      </c>
    </row>
    <row r="6" spans="1:6" x14ac:dyDescent="0.25">
      <c r="A6" s="4" t="s">
        <v>66</v>
      </c>
      <c r="B6" s="4" t="s">
        <v>38</v>
      </c>
      <c r="C6" s="42" t="s">
        <v>33</v>
      </c>
      <c r="D6" s="4">
        <v>50</v>
      </c>
      <c r="E6" s="4"/>
      <c r="F6" s="4">
        <v>1</v>
      </c>
    </row>
    <row r="7" spans="1:6" x14ac:dyDescent="0.25">
      <c r="A7" s="4" t="s">
        <v>67</v>
      </c>
      <c r="B7" s="4" t="s">
        <v>38</v>
      </c>
      <c r="C7" s="42" t="s">
        <v>33</v>
      </c>
      <c r="D7" s="4">
        <v>50</v>
      </c>
      <c r="E7" s="4"/>
      <c r="F7" s="4">
        <v>1</v>
      </c>
    </row>
    <row r="8" spans="1:6" x14ac:dyDescent="0.25">
      <c r="A8" s="4" t="s">
        <v>70</v>
      </c>
      <c r="B8" s="4" t="s">
        <v>236</v>
      </c>
      <c r="C8" s="4" t="s">
        <v>171</v>
      </c>
      <c r="D8" s="4">
        <v>60</v>
      </c>
      <c r="E8" s="4" t="s">
        <v>171</v>
      </c>
      <c r="F8" s="4">
        <v>1</v>
      </c>
    </row>
    <row r="9" spans="1:6" x14ac:dyDescent="0.25">
      <c r="A9" s="4" t="s">
        <v>73</v>
      </c>
      <c r="B9" s="4" t="s">
        <v>237</v>
      </c>
      <c r="C9" s="4"/>
      <c r="D9" s="4">
        <v>50</v>
      </c>
      <c r="E9" s="4" t="s">
        <v>173</v>
      </c>
      <c r="F9" s="4">
        <v>1</v>
      </c>
    </row>
    <row r="10" spans="1:6" x14ac:dyDescent="0.25">
      <c r="A10" s="4" t="s">
        <v>75</v>
      </c>
      <c r="B10" s="4" t="s">
        <v>233</v>
      </c>
      <c r="C10" s="42" t="s">
        <v>33</v>
      </c>
      <c r="D10" s="49">
        <v>100</v>
      </c>
      <c r="E10" s="4" t="s">
        <v>171</v>
      </c>
      <c r="F10" s="4">
        <v>1</v>
      </c>
    </row>
    <row r="11" spans="1:6" x14ac:dyDescent="0.25">
      <c r="A11" s="4" t="s">
        <v>77</v>
      </c>
      <c r="B11" s="4" t="s">
        <v>78</v>
      </c>
      <c r="C11" s="42" t="s">
        <v>33</v>
      </c>
      <c r="D11" s="49">
        <v>100</v>
      </c>
      <c r="E11" s="4"/>
      <c r="F11" s="4">
        <v>1</v>
      </c>
    </row>
    <row r="12" spans="1:6" x14ac:dyDescent="0.25">
      <c r="A12" s="4" t="s">
        <v>79</v>
      </c>
      <c r="B12" s="4" t="s">
        <v>80</v>
      </c>
      <c r="C12" s="42" t="s">
        <v>33</v>
      </c>
      <c r="D12" s="49">
        <v>100</v>
      </c>
      <c r="E12" s="4"/>
      <c r="F12" s="4">
        <v>1</v>
      </c>
    </row>
    <row r="13" spans="1:6" x14ac:dyDescent="0.25">
      <c r="A13" s="4" t="s">
        <v>82</v>
      </c>
      <c r="B13" s="4" t="s">
        <v>39</v>
      </c>
      <c r="C13" s="42" t="s">
        <v>171</v>
      </c>
      <c r="D13" s="4">
        <v>50</v>
      </c>
      <c r="E13" s="4" t="s">
        <v>176</v>
      </c>
      <c r="F13" s="4">
        <v>1</v>
      </c>
    </row>
    <row r="14" spans="1:6" x14ac:dyDescent="0.25">
      <c r="A14" s="4" t="s">
        <v>84</v>
      </c>
      <c r="B14" s="4" t="s">
        <v>47</v>
      </c>
      <c r="C14" s="42" t="s">
        <v>33</v>
      </c>
      <c r="D14" s="4">
        <v>50</v>
      </c>
      <c r="E14" s="4" t="s">
        <v>171</v>
      </c>
      <c r="F14" s="4">
        <v>1</v>
      </c>
    </row>
    <row r="15" spans="1:6" x14ac:dyDescent="0.25">
      <c r="A15" s="4" t="s">
        <v>86</v>
      </c>
      <c r="B15" s="4" t="s">
        <v>38</v>
      </c>
      <c r="C15" s="50" t="s">
        <v>33</v>
      </c>
      <c r="D15" s="4">
        <v>50</v>
      </c>
      <c r="E15" s="4"/>
      <c r="F15" s="4">
        <v>1</v>
      </c>
    </row>
    <row r="16" spans="1:6" x14ac:dyDescent="0.25">
      <c r="A16" s="4" t="s">
        <v>88</v>
      </c>
      <c r="B16" s="4" t="s">
        <v>39</v>
      </c>
      <c r="C16" s="50" t="s">
        <v>27</v>
      </c>
      <c r="D16" s="4">
        <v>60</v>
      </c>
      <c r="E16" s="4"/>
      <c r="F16" s="4">
        <v>1</v>
      </c>
    </row>
    <row r="17" spans="1:6" x14ac:dyDescent="0.25">
      <c r="A17" s="4" t="s">
        <v>91</v>
      </c>
      <c r="B17" s="4" t="s">
        <v>236</v>
      </c>
      <c r="C17" s="50" t="s">
        <v>27</v>
      </c>
      <c r="D17" s="4">
        <v>30</v>
      </c>
      <c r="E17" s="4"/>
      <c r="F17" s="4">
        <v>1</v>
      </c>
    </row>
    <row r="18" spans="1:6" x14ac:dyDescent="0.25">
      <c r="A18" s="4" t="s">
        <v>189</v>
      </c>
      <c r="B18" s="4" t="s">
        <v>289</v>
      </c>
      <c r="C18" s="4" t="s">
        <v>171</v>
      </c>
      <c r="D18" s="4">
        <v>200</v>
      </c>
      <c r="E18" s="4"/>
      <c r="F18" s="4">
        <v>1</v>
      </c>
    </row>
    <row r="19" spans="1:6" x14ac:dyDescent="0.25">
      <c r="A19" s="4" t="s">
        <v>183</v>
      </c>
      <c r="B19" s="4" t="s">
        <v>290</v>
      </c>
      <c r="C19" s="4" t="s">
        <v>171</v>
      </c>
      <c r="D19" s="4">
        <v>200</v>
      </c>
      <c r="E19" s="4"/>
      <c r="F19" s="4">
        <v>1</v>
      </c>
    </row>
    <row r="20" spans="1:6" x14ac:dyDescent="0.25">
      <c r="A20" s="4" t="s">
        <v>187</v>
      </c>
      <c r="B20" s="4" t="s">
        <v>291</v>
      </c>
      <c r="C20" s="4" t="s">
        <v>171</v>
      </c>
      <c r="D20" s="4">
        <v>200</v>
      </c>
      <c r="E20" s="4"/>
      <c r="F20" s="4">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B0213-275B-4124-9C62-FDD16EA29D58}">
  <dimension ref="A1:G20"/>
  <sheetViews>
    <sheetView workbookViewId="0">
      <selection activeCell="D28" sqref="D28"/>
    </sheetView>
  </sheetViews>
  <sheetFormatPr defaultColWidth="11.5703125" defaultRowHeight="15" x14ac:dyDescent="0.25"/>
  <cols>
    <col min="1" max="1" width="23.140625" style="6" customWidth="1"/>
    <col min="2" max="2" width="19.28515625" style="6" customWidth="1"/>
    <col min="3" max="3" width="15.85546875" style="6" customWidth="1"/>
    <col min="4" max="4" width="10.5703125" style="6" customWidth="1"/>
    <col min="5" max="5" width="22.85546875" style="6" customWidth="1"/>
    <col min="6" max="7" width="11.42578125" style="6" customWidth="1"/>
  </cols>
  <sheetData>
    <row r="1" spans="1:7" ht="15.75" x14ac:dyDescent="0.25">
      <c r="A1" s="39" t="s">
        <v>1</v>
      </c>
      <c r="B1" s="39" t="s">
        <v>272</v>
      </c>
      <c r="C1" s="39" t="s">
        <v>273</v>
      </c>
      <c r="D1" s="39" t="s">
        <v>17</v>
      </c>
      <c r="E1" s="39" t="s">
        <v>274</v>
      </c>
      <c r="F1" s="39" t="s">
        <v>22</v>
      </c>
      <c r="G1" s="39" t="s">
        <v>23</v>
      </c>
    </row>
    <row r="2" spans="1:7" x14ac:dyDescent="0.25">
      <c r="A2" s="4" t="s">
        <v>46</v>
      </c>
      <c r="B2" s="50" t="s">
        <v>177</v>
      </c>
      <c r="C2" s="50" t="s">
        <v>54</v>
      </c>
      <c r="D2" s="4" t="s">
        <v>47</v>
      </c>
      <c r="E2" s="60">
        <v>31.536000000000001</v>
      </c>
      <c r="F2" s="52" t="s">
        <v>275</v>
      </c>
      <c r="G2" s="4">
        <v>1</v>
      </c>
    </row>
    <row r="3" spans="1:7" x14ac:dyDescent="0.25">
      <c r="A3" s="4" t="s">
        <v>62</v>
      </c>
      <c r="B3" s="50" t="s">
        <v>177</v>
      </c>
      <c r="C3" s="50" t="s">
        <v>54</v>
      </c>
      <c r="D3" s="4" t="s">
        <v>38</v>
      </c>
      <c r="E3" s="60">
        <v>31.536000000000001</v>
      </c>
      <c r="F3" s="52" t="s">
        <v>275</v>
      </c>
      <c r="G3" s="4">
        <v>1</v>
      </c>
    </row>
    <row r="4" spans="1:7" x14ac:dyDescent="0.25">
      <c r="A4" s="4" t="s">
        <v>45</v>
      </c>
      <c r="B4" s="50" t="s">
        <v>177</v>
      </c>
      <c r="C4" s="50" t="s">
        <v>54</v>
      </c>
      <c r="D4" s="4" t="s">
        <v>47</v>
      </c>
      <c r="E4" s="60">
        <v>31.536000000000001</v>
      </c>
      <c r="F4" s="52" t="s">
        <v>275</v>
      </c>
      <c r="G4" s="4">
        <v>1</v>
      </c>
    </row>
    <row r="5" spans="1:7" x14ac:dyDescent="0.25">
      <c r="A5" s="4" t="s">
        <v>65</v>
      </c>
      <c r="B5" s="50" t="s">
        <v>177</v>
      </c>
      <c r="C5" s="50" t="s">
        <v>54</v>
      </c>
      <c r="D5" s="4" t="s">
        <v>38</v>
      </c>
      <c r="E5" s="60">
        <v>31.536000000000001</v>
      </c>
      <c r="F5" s="52" t="s">
        <v>275</v>
      </c>
      <c r="G5" s="4">
        <v>1</v>
      </c>
    </row>
    <row r="6" spans="1:7" x14ac:dyDescent="0.25">
      <c r="A6" s="4" t="s">
        <v>66</v>
      </c>
      <c r="B6" s="50" t="s">
        <v>177</v>
      </c>
      <c r="C6" s="50" t="s">
        <v>54</v>
      </c>
      <c r="D6" s="4" t="s">
        <v>38</v>
      </c>
      <c r="E6" s="60">
        <v>31.536000000000001</v>
      </c>
      <c r="F6" s="52" t="s">
        <v>275</v>
      </c>
      <c r="G6" s="4">
        <v>1</v>
      </c>
    </row>
    <row r="7" spans="1:7" x14ac:dyDescent="0.25">
      <c r="A7" s="4" t="s">
        <v>67</v>
      </c>
      <c r="B7" s="50" t="s">
        <v>177</v>
      </c>
      <c r="C7" s="50" t="s">
        <v>54</v>
      </c>
      <c r="D7" s="4" t="s">
        <v>38</v>
      </c>
      <c r="E7" s="60">
        <v>31.536000000000001</v>
      </c>
      <c r="F7" s="52" t="s">
        <v>275</v>
      </c>
      <c r="G7" s="4">
        <v>1</v>
      </c>
    </row>
    <row r="8" spans="1:7" x14ac:dyDescent="0.25">
      <c r="A8" s="4" t="s">
        <v>70</v>
      </c>
      <c r="B8" s="50" t="s">
        <v>177</v>
      </c>
      <c r="C8" s="50" t="s">
        <v>54</v>
      </c>
      <c r="D8" s="4" t="s">
        <v>236</v>
      </c>
      <c r="E8" s="60">
        <v>31.536000000000001</v>
      </c>
      <c r="F8" s="52" t="s">
        <v>275</v>
      </c>
      <c r="G8" s="4">
        <v>1</v>
      </c>
    </row>
    <row r="9" spans="1:7" x14ac:dyDescent="0.25">
      <c r="A9" s="4" t="s">
        <v>73</v>
      </c>
      <c r="B9" s="50" t="s">
        <v>177</v>
      </c>
      <c r="C9" s="50" t="s">
        <v>54</v>
      </c>
      <c r="D9" s="4" t="s">
        <v>237</v>
      </c>
      <c r="E9" s="60">
        <v>31.536000000000001</v>
      </c>
      <c r="F9" s="52" t="s">
        <v>275</v>
      </c>
      <c r="G9" s="4">
        <v>1</v>
      </c>
    </row>
    <row r="10" spans="1:7" x14ac:dyDescent="0.25">
      <c r="A10" s="4" t="s">
        <v>75</v>
      </c>
      <c r="B10" s="50" t="s">
        <v>177</v>
      </c>
      <c r="C10" s="50" t="s">
        <v>54</v>
      </c>
      <c r="D10" s="4" t="s">
        <v>233</v>
      </c>
      <c r="E10" s="60">
        <v>31.536000000000001</v>
      </c>
      <c r="F10" s="52" t="s">
        <v>275</v>
      </c>
      <c r="G10" s="4">
        <v>1</v>
      </c>
    </row>
    <row r="11" spans="1:7" x14ac:dyDescent="0.25">
      <c r="A11" s="4" t="s">
        <v>77</v>
      </c>
      <c r="B11" s="50" t="s">
        <v>177</v>
      </c>
      <c r="C11" s="50" t="s">
        <v>54</v>
      </c>
      <c r="D11" s="4" t="s">
        <v>78</v>
      </c>
      <c r="E11" s="60">
        <v>31.536000000000001</v>
      </c>
      <c r="F11" s="52" t="s">
        <v>275</v>
      </c>
      <c r="G11" s="4">
        <v>1</v>
      </c>
    </row>
    <row r="12" spans="1:7" x14ac:dyDescent="0.25">
      <c r="A12" s="4" t="s">
        <v>79</v>
      </c>
      <c r="B12" s="50" t="s">
        <v>177</v>
      </c>
      <c r="C12" s="50" t="s">
        <v>54</v>
      </c>
      <c r="D12" s="4" t="s">
        <v>80</v>
      </c>
      <c r="E12" s="60">
        <v>31.536000000000001</v>
      </c>
      <c r="F12" s="52" t="s">
        <v>275</v>
      </c>
      <c r="G12" s="4">
        <v>1</v>
      </c>
    </row>
    <row r="13" spans="1:7" x14ac:dyDescent="0.25">
      <c r="A13" s="4" t="s">
        <v>82</v>
      </c>
      <c r="B13" s="50" t="s">
        <v>177</v>
      </c>
      <c r="C13" s="50" t="s">
        <v>54</v>
      </c>
      <c r="D13" s="4" t="s">
        <v>39</v>
      </c>
      <c r="E13" s="60">
        <v>31.536000000000001</v>
      </c>
      <c r="F13" s="52" t="s">
        <v>275</v>
      </c>
      <c r="G13" s="4">
        <v>1</v>
      </c>
    </row>
    <row r="14" spans="1:7" x14ac:dyDescent="0.25">
      <c r="A14" s="4" t="s">
        <v>84</v>
      </c>
      <c r="B14" s="50" t="s">
        <v>177</v>
      </c>
      <c r="C14" s="50" t="s">
        <v>54</v>
      </c>
      <c r="D14" s="4" t="s">
        <v>47</v>
      </c>
      <c r="E14" s="60">
        <v>31.536000000000001</v>
      </c>
      <c r="F14" s="52" t="s">
        <v>275</v>
      </c>
      <c r="G14" s="4">
        <v>1</v>
      </c>
    </row>
    <row r="15" spans="1:7" x14ac:dyDescent="0.25">
      <c r="A15" s="4" t="s">
        <v>86</v>
      </c>
      <c r="B15" s="50" t="s">
        <v>177</v>
      </c>
      <c r="C15" s="50" t="s">
        <v>54</v>
      </c>
      <c r="D15" s="4" t="s">
        <v>38</v>
      </c>
      <c r="E15" s="60">
        <v>31.536000000000001</v>
      </c>
      <c r="F15" s="52" t="s">
        <v>275</v>
      </c>
      <c r="G15" s="4">
        <v>1</v>
      </c>
    </row>
    <row r="16" spans="1:7" x14ac:dyDescent="0.25">
      <c r="A16" s="4" t="s">
        <v>88</v>
      </c>
      <c r="B16" s="50" t="s">
        <v>177</v>
      </c>
      <c r="C16" s="50" t="s">
        <v>54</v>
      </c>
      <c r="D16" s="4" t="s">
        <v>39</v>
      </c>
      <c r="E16" s="60">
        <v>31.536000000000001</v>
      </c>
      <c r="F16" s="52" t="s">
        <v>275</v>
      </c>
      <c r="G16" s="4">
        <v>1</v>
      </c>
    </row>
    <row r="17" spans="1:7" x14ac:dyDescent="0.25">
      <c r="A17" s="4" t="s">
        <v>91</v>
      </c>
      <c r="B17" s="50" t="s">
        <v>177</v>
      </c>
      <c r="C17" s="50" t="s">
        <v>54</v>
      </c>
      <c r="D17" s="4" t="s">
        <v>236</v>
      </c>
      <c r="E17" s="60">
        <v>31.536000000000001</v>
      </c>
      <c r="F17" s="52" t="s">
        <v>275</v>
      </c>
      <c r="G17" s="4">
        <v>1</v>
      </c>
    </row>
    <row r="18" spans="1:7" x14ac:dyDescent="0.25">
      <c r="A18" s="4" t="s">
        <v>189</v>
      </c>
      <c r="B18" s="50" t="s">
        <v>177</v>
      </c>
      <c r="C18" s="50" t="s">
        <v>54</v>
      </c>
      <c r="D18" s="4" t="s">
        <v>289</v>
      </c>
      <c r="E18" s="60">
        <v>31.536000000000001</v>
      </c>
      <c r="F18" s="52" t="s">
        <v>275</v>
      </c>
      <c r="G18" s="4">
        <v>1</v>
      </c>
    </row>
    <row r="19" spans="1:7" x14ac:dyDescent="0.25">
      <c r="A19" s="4" t="s">
        <v>183</v>
      </c>
      <c r="B19" s="50" t="s">
        <v>177</v>
      </c>
      <c r="C19" s="50" t="s">
        <v>54</v>
      </c>
      <c r="D19" s="4" t="s">
        <v>290</v>
      </c>
      <c r="E19" s="60">
        <v>31.536000000000001</v>
      </c>
      <c r="F19" s="52" t="s">
        <v>275</v>
      </c>
      <c r="G19" s="4">
        <v>1</v>
      </c>
    </row>
    <row r="20" spans="1:7" x14ac:dyDescent="0.25">
      <c r="A20" s="4" t="s">
        <v>187</v>
      </c>
      <c r="B20" s="50" t="s">
        <v>177</v>
      </c>
      <c r="C20" s="50" t="s">
        <v>54</v>
      </c>
      <c r="D20" s="4" t="s">
        <v>291</v>
      </c>
      <c r="E20" s="60">
        <v>31.536000000000001</v>
      </c>
      <c r="F20" s="52" t="s">
        <v>275</v>
      </c>
      <c r="G20" s="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A251-11BC-4A44-B56D-1D5FC35843E1}">
  <dimension ref="A1:H61"/>
  <sheetViews>
    <sheetView topLeftCell="A7" workbookViewId="0">
      <selection activeCell="C18" sqref="C18"/>
    </sheetView>
  </sheetViews>
  <sheetFormatPr defaultRowHeight="15" x14ac:dyDescent="0.25"/>
  <cols>
    <col min="1" max="1" width="19.85546875" bestFit="1" customWidth="1"/>
    <col min="3" max="3" width="9.42578125" customWidth="1"/>
    <col min="4" max="4" width="14.140625" customWidth="1"/>
    <col min="5" max="5" width="12" customWidth="1"/>
    <col min="6" max="6" width="72" bestFit="1" customWidth="1"/>
  </cols>
  <sheetData>
    <row r="1" spans="1:7" ht="31.5" x14ac:dyDescent="0.25">
      <c r="A1" s="32" t="s">
        <v>1</v>
      </c>
      <c r="B1" s="32" t="s">
        <v>17</v>
      </c>
      <c r="C1" s="32" t="s">
        <v>44</v>
      </c>
      <c r="D1" s="32" t="s">
        <v>18</v>
      </c>
      <c r="E1" s="32" t="s">
        <v>276</v>
      </c>
      <c r="F1" s="32" t="s">
        <v>22</v>
      </c>
      <c r="G1" s="39" t="s">
        <v>23</v>
      </c>
    </row>
    <row r="2" spans="1:7" x14ac:dyDescent="0.25">
      <c r="A2" s="56" t="s">
        <v>46</v>
      </c>
      <c r="B2" s="56" t="s">
        <v>39</v>
      </c>
      <c r="C2" s="56">
        <v>2000</v>
      </c>
      <c r="D2" s="56" t="s">
        <v>171</v>
      </c>
      <c r="E2" s="4">
        <v>0.95</v>
      </c>
      <c r="F2" s="4" t="s">
        <v>279</v>
      </c>
      <c r="G2" s="4">
        <v>1</v>
      </c>
    </row>
    <row r="3" spans="1:7" x14ac:dyDescent="0.25">
      <c r="A3" s="56" t="s">
        <v>46</v>
      </c>
      <c r="B3" s="56" t="s">
        <v>38</v>
      </c>
      <c r="C3" s="56">
        <v>2000</v>
      </c>
      <c r="D3" s="4" t="s">
        <v>278</v>
      </c>
      <c r="E3" s="4">
        <v>0.95</v>
      </c>
      <c r="F3" s="4" t="s">
        <v>171</v>
      </c>
      <c r="G3" s="4">
        <v>1</v>
      </c>
    </row>
    <row r="4" spans="1:7" x14ac:dyDescent="0.25">
      <c r="A4" s="56" t="s">
        <v>62</v>
      </c>
      <c r="B4" s="56" t="s">
        <v>38</v>
      </c>
      <c r="C4" s="56">
        <v>2000</v>
      </c>
      <c r="D4" s="4" t="s">
        <v>278</v>
      </c>
      <c r="E4" s="4">
        <v>0.95</v>
      </c>
      <c r="F4" s="4"/>
      <c r="G4" s="4">
        <v>1</v>
      </c>
    </row>
    <row r="5" spans="1:7" x14ac:dyDescent="0.25">
      <c r="A5" s="56" t="s">
        <v>45</v>
      </c>
      <c r="B5" s="56" t="s">
        <v>39</v>
      </c>
      <c r="C5" s="56">
        <v>1980</v>
      </c>
      <c r="D5" s="4" t="s">
        <v>171</v>
      </c>
      <c r="E5" s="4">
        <v>0.9</v>
      </c>
      <c r="F5" s="4" t="s">
        <v>279</v>
      </c>
      <c r="G5" s="4">
        <v>1</v>
      </c>
    </row>
    <row r="6" spans="1:7" x14ac:dyDescent="0.25">
      <c r="A6" s="56" t="s">
        <v>45</v>
      </c>
      <c r="B6" s="56" t="s">
        <v>38</v>
      </c>
      <c r="C6" s="56">
        <v>1974</v>
      </c>
      <c r="D6" s="4" t="s">
        <v>278</v>
      </c>
      <c r="E6" s="4">
        <v>0.9</v>
      </c>
      <c r="F6" s="4" t="s">
        <v>171</v>
      </c>
      <c r="G6" s="4">
        <v>1</v>
      </c>
    </row>
    <row r="7" spans="1:7" x14ac:dyDescent="0.25">
      <c r="A7" s="56" t="s">
        <v>45</v>
      </c>
      <c r="B7" s="56" t="s">
        <v>38</v>
      </c>
      <c r="C7" s="56">
        <v>1979</v>
      </c>
      <c r="D7" s="4" t="s">
        <v>278</v>
      </c>
      <c r="E7" s="4">
        <v>0.9</v>
      </c>
      <c r="F7" s="4"/>
      <c r="G7" s="4">
        <v>1</v>
      </c>
    </row>
    <row r="8" spans="1:7" x14ac:dyDescent="0.25">
      <c r="A8" s="56" t="s">
        <v>45</v>
      </c>
      <c r="B8" s="56" t="s">
        <v>38</v>
      </c>
      <c r="C8" s="56">
        <v>1980</v>
      </c>
      <c r="D8" s="4" t="s">
        <v>278</v>
      </c>
      <c r="E8" s="4">
        <v>0.9</v>
      </c>
      <c r="F8" s="4"/>
      <c r="G8" s="4">
        <v>1</v>
      </c>
    </row>
    <row r="9" spans="1:7" x14ac:dyDescent="0.25">
      <c r="A9" s="56" t="s">
        <v>65</v>
      </c>
      <c r="B9" s="56" t="s">
        <v>38</v>
      </c>
      <c r="C9" s="56">
        <v>1975</v>
      </c>
      <c r="D9" s="4" t="s">
        <v>278</v>
      </c>
      <c r="E9" s="4">
        <v>0.9</v>
      </c>
      <c r="F9" s="4"/>
      <c r="G9" s="4">
        <v>1</v>
      </c>
    </row>
    <row r="10" spans="1:7" x14ac:dyDescent="0.25">
      <c r="A10" s="56" t="s">
        <v>65</v>
      </c>
      <c r="B10" s="56" t="s">
        <v>38</v>
      </c>
      <c r="C10" s="56">
        <v>1980</v>
      </c>
      <c r="D10" s="4" t="s">
        <v>278</v>
      </c>
      <c r="E10" s="4">
        <v>0.9</v>
      </c>
      <c r="F10" s="4"/>
      <c r="G10" s="4">
        <v>1</v>
      </c>
    </row>
    <row r="11" spans="1:7" x14ac:dyDescent="0.25">
      <c r="A11" s="56" t="s">
        <v>66</v>
      </c>
      <c r="B11" s="56" t="s">
        <v>38</v>
      </c>
      <c r="C11" s="56">
        <v>1975</v>
      </c>
      <c r="D11" s="4" t="s">
        <v>278</v>
      </c>
      <c r="E11" s="4">
        <v>0.9</v>
      </c>
      <c r="F11" s="4"/>
      <c r="G11" s="4">
        <v>1</v>
      </c>
    </row>
    <row r="12" spans="1:7" x14ac:dyDescent="0.25">
      <c r="A12" s="56" t="s">
        <v>67</v>
      </c>
      <c r="B12" s="56" t="s">
        <v>38</v>
      </c>
      <c r="C12" s="56">
        <v>1980</v>
      </c>
      <c r="D12" s="4" t="s">
        <v>278</v>
      </c>
      <c r="E12" s="4">
        <v>0.9</v>
      </c>
      <c r="F12" s="4"/>
      <c r="G12" s="4">
        <v>1</v>
      </c>
    </row>
    <row r="13" spans="1:7" x14ac:dyDescent="0.25">
      <c r="A13" s="56" t="s">
        <v>70</v>
      </c>
      <c r="B13" s="56" t="s">
        <v>39</v>
      </c>
      <c r="C13" s="56">
        <v>1981</v>
      </c>
      <c r="D13" s="4" t="s">
        <v>171</v>
      </c>
      <c r="E13" s="60">
        <f>(248.5+22.7)/(248.5+26.7)</f>
        <v>0.98546511627906974</v>
      </c>
      <c r="F13" s="4" t="s">
        <v>288</v>
      </c>
      <c r="G13" s="4">
        <v>1</v>
      </c>
    </row>
    <row r="14" spans="1:7" x14ac:dyDescent="0.25">
      <c r="A14" s="56" t="s">
        <v>70</v>
      </c>
      <c r="B14" s="56" t="s">
        <v>39</v>
      </c>
      <c r="C14" s="56">
        <v>1976</v>
      </c>
      <c r="D14" s="4" t="s">
        <v>171</v>
      </c>
      <c r="E14" s="60">
        <f>(248.5+22.7)/(248.5+26.7)</f>
        <v>0.98546511627906974</v>
      </c>
      <c r="F14" s="4" t="s">
        <v>288</v>
      </c>
      <c r="G14" s="4">
        <v>1</v>
      </c>
    </row>
    <row r="15" spans="1:7" x14ac:dyDescent="0.25">
      <c r="A15" s="56" t="s">
        <v>70</v>
      </c>
      <c r="B15" s="56" t="s">
        <v>38</v>
      </c>
      <c r="C15" s="56">
        <v>1976</v>
      </c>
      <c r="D15" s="4" t="s">
        <v>278</v>
      </c>
      <c r="E15" s="4">
        <v>0.77</v>
      </c>
      <c r="F15" s="4" t="s">
        <v>171</v>
      </c>
      <c r="G15" s="4">
        <v>1</v>
      </c>
    </row>
    <row r="16" spans="1:7" x14ac:dyDescent="0.25">
      <c r="A16" s="56" t="s">
        <v>70</v>
      </c>
      <c r="B16" s="56" t="s">
        <v>71</v>
      </c>
      <c r="C16" s="56">
        <v>1964</v>
      </c>
      <c r="D16" s="4" t="s">
        <v>131</v>
      </c>
      <c r="E16" s="4">
        <v>1</v>
      </c>
      <c r="F16" s="4"/>
      <c r="G16" s="4">
        <v>1</v>
      </c>
    </row>
    <row r="17" spans="1:7" x14ac:dyDescent="0.25">
      <c r="A17" s="56" t="s">
        <v>70</v>
      </c>
      <c r="B17" s="56" t="s">
        <v>71</v>
      </c>
      <c r="C17" s="56">
        <v>1970</v>
      </c>
      <c r="D17" s="4" t="s">
        <v>131</v>
      </c>
      <c r="E17" s="4">
        <v>1</v>
      </c>
      <c r="F17" s="4"/>
      <c r="G17" s="4">
        <v>1</v>
      </c>
    </row>
    <row r="18" spans="1:7" x14ac:dyDescent="0.25">
      <c r="A18" s="56" t="s">
        <v>70</v>
      </c>
      <c r="B18" s="56" t="s">
        <v>71</v>
      </c>
      <c r="C18" s="56">
        <v>2004</v>
      </c>
      <c r="D18" s="4" t="s">
        <v>131</v>
      </c>
      <c r="E18" s="4">
        <v>1</v>
      </c>
      <c r="F18" s="4"/>
      <c r="G18" s="4">
        <v>1</v>
      </c>
    </row>
    <row r="19" spans="1:7" x14ac:dyDescent="0.25">
      <c r="A19" s="56" t="s">
        <v>70</v>
      </c>
      <c r="B19" s="56" t="s">
        <v>72</v>
      </c>
      <c r="C19" s="56">
        <v>1964</v>
      </c>
      <c r="D19" s="4" t="s">
        <v>280</v>
      </c>
      <c r="E19" s="60">
        <f>(248.5+22.7)/(248.5+26.7)</f>
        <v>0.98546511627906974</v>
      </c>
      <c r="F19" s="4"/>
      <c r="G19" s="4">
        <v>1</v>
      </c>
    </row>
    <row r="20" spans="1:7" x14ac:dyDescent="0.25">
      <c r="A20" s="56" t="s">
        <v>70</v>
      </c>
      <c r="B20" s="56" t="s">
        <v>72</v>
      </c>
      <c r="C20" s="56">
        <v>1970</v>
      </c>
      <c r="D20" s="4" t="s">
        <v>280</v>
      </c>
      <c r="E20" s="60">
        <f>(248.5+22.7)/(248.5+26.7)</f>
        <v>0.98546511627906974</v>
      </c>
      <c r="F20" s="4"/>
      <c r="G20" s="4">
        <v>1</v>
      </c>
    </row>
    <row r="21" spans="1:7" x14ac:dyDescent="0.25">
      <c r="A21" s="56" t="s">
        <v>70</v>
      </c>
      <c r="B21" s="56" t="s">
        <v>72</v>
      </c>
      <c r="C21" s="56">
        <v>2000</v>
      </c>
      <c r="D21" s="4" t="s">
        <v>280</v>
      </c>
      <c r="E21" s="60">
        <f>(248.5+22.7)/(248.5+26.7)</f>
        <v>0.98546511627906974</v>
      </c>
      <c r="F21" s="4"/>
      <c r="G21" s="4">
        <v>1</v>
      </c>
    </row>
    <row r="22" spans="1:7" x14ac:dyDescent="0.25">
      <c r="A22" s="56" t="s">
        <v>70</v>
      </c>
      <c r="B22" s="56" t="s">
        <v>72</v>
      </c>
      <c r="C22" s="56">
        <v>2014</v>
      </c>
      <c r="D22" s="4" t="s">
        <v>280</v>
      </c>
      <c r="E22" s="60">
        <f>(248.5+22.7)/(248.5+26.7)</f>
        <v>0.98546511627906974</v>
      </c>
      <c r="F22" s="4"/>
      <c r="G22" s="4">
        <v>1</v>
      </c>
    </row>
    <row r="23" spans="1:7" x14ac:dyDescent="0.25">
      <c r="A23" s="56" t="s">
        <v>73</v>
      </c>
      <c r="B23" s="56" t="s">
        <v>39</v>
      </c>
      <c r="C23" s="56">
        <f>2041-50</f>
        <v>1991</v>
      </c>
      <c r="D23" s="4" t="s">
        <v>171</v>
      </c>
      <c r="E23" s="4">
        <v>1</v>
      </c>
      <c r="F23" s="4" t="s">
        <v>173</v>
      </c>
      <c r="G23" s="4">
        <v>1</v>
      </c>
    </row>
    <row r="24" spans="1:7" x14ac:dyDescent="0.25">
      <c r="A24" s="56" t="s">
        <v>73</v>
      </c>
      <c r="B24" s="56" t="s">
        <v>72</v>
      </c>
      <c r="C24" s="56">
        <v>1980</v>
      </c>
      <c r="D24" s="4" t="s">
        <v>280</v>
      </c>
      <c r="E24" s="4">
        <v>1</v>
      </c>
      <c r="F24" s="4" t="s">
        <v>171</v>
      </c>
      <c r="G24" s="4">
        <v>1</v>
      </c>
    </row>
    <row r="25" spans="1:7" x14ac:dyDescent="0.25">
      <c r="A25" s="56" t="s">
        <v>75</v>
      </c>
      <c r="B25" s="56" t="s">
        <v>38</v>
      </c>
      <c r="C25" s="56">
        <v>2000</v>
      </c>
      <c r="D25" s="4" t="s">
        <v>278</v>
      </c>
      <c r="E25" s="4">
        <v>0.95</v>
      </c>
      <c r="F25" s="4" t="s">
        <v>171</v>
      </c>
      <c r="G25" s="4">
        <v>1</v>
      </c>
    </row>
    <row r="26" spans="1:7" x14ac:dyDescent="0.25">
      <c r="A26" s="56" t="s">
        <v>75</v>
      </c>
      <c r="B26" s="56" t="s">
        <v>72</v>
      </c>
      <c r="C26" s="56">
        <v>2000</v>
      </c>
      <c r="D26" s="4" t="s">
        <v>280</v>
      </c>
      <c r="E26" s="60">
        <f>(613.4+134+288)/(613.4+137+324.6)</f>
        <v>0.96316279069767452</v>
      </c>
      <c r="F26" s="4" t="s">
        <v>281</v>
      </c>
      <c r="G26" s="4">
        <v>1</v>
      </c>
    </row>
    <row r="27" spans="1:7" x14ac:dyDescent="0.25">
      <c r="A27" s="56" t="s">
        <v>77</v>
      </c>
      <c r="B27" s="56" t="s">
        <v>39</v>
      </c>
      <c r="C27" s="56">
        <v>1968</v>
      </c>
      <c r="D27" s="4" t="s">
        <v>171</v>
      </c>
      <c r="E27" s="4">
        <v>0.95</v>
      </c>
      <c r="F27" s="4" t="s">
        <v>279</v>
      </c>
      <c r="G27" s="4">
        <v>1</v>
      </c>
    </row>
    <row r="28" spans="1:7" x14ac:dyDescent="0.25">
      <c r="A28" s="56" t="s">
        <v>77</v>
      </c>
      <c r="B28" s="56" t="s">
        <v>38</v>
      </c>
      <c r="C28" s="56">
        <v>1978</v>
      </c>
      <c r="D28" s="4" t="s">
        <v>278</v>
      </c>
      <c r="E28" s="4">
        <v>0.95</v>
      </c>
      <c r="F28" s="4" t="s">
        <v>171</v>
      </c>
      <c r="G28" s="4">
        <v>1</v>
      </c>
    </row>
    <row r="29" spans="1:7" x14ac:dyDescent="0.25">
      <c r="A29" s="56" t="s">
        <v>77</v>
      </c>
      <c r="B29" s="56" t="s">
        <v>80</v>
      </c>
      <c r="C29" s="56">
        <v>2019</v>
      </c>
      <c r="D29" s="4" t="s">
        <v>280</v>
      </c>
      <c r="E29" s="60">
        <f>790/824</f>
        <v>0.95873786407766992</v>
      </c>
      <c r="F29" s="4" t="s">
        <v>281</v>
      </c>
      <c r="G29" s="4">
        <v>1</v>
      </c>
    </row>
    <row r="30" spans="1:7" x14ac:dyDescent="0.25">
      <c r="A30" s="56" t="s">
        <v>79</v>
      </c>
      <c r="B30" s="56" t="s">
        <v>80</v>
      </c>
      <c r="C30" s="56">
        <v>1974</v>
      </c>
      <c r="D30" s="4" t="s">
        <v>171</v>
      </c>
      <c r="E30" s="4">
        <v>1</v>
      </c>
      <c r="F30" s="4" t="s">
        <v>287</v>
      </c>
      <c r="G30" s="4">
        <v>1</v>
      </c>
    </row>
    <row r="31" spans="1:7" x14ac:dyDescent="0.25">
      <c r="A31" s="56" t="s">
        <v>82</v>
      </c>
      <c r="B31" s="56" t="s">
        <v>39</v>
      </c>
      <c r="C31" s="56">
        <v>1975</v>
      </c>
      <c r="D31" s="4" t="s">
        <v>171</v>
      </c>
      <c r="E31" s="4">
        <v>1</v>
      </c>
      <c r="F31" s="4" t="s">
        <v>173</v>
      </c>
      <c r="G31" s="4">
        <v>1</v>
      </c>
    </row>
    <row r="32" spans="1:7" x14ac:dyDescent="0.25">
      <c r="A32" s="56" t="s">
        <v>84</v>
      </c>
      <c r="B32" s="56" t="s">
        <v>39</v>
      </c>
      <c r="C32" s="56">
        <v>1977</v>
      </c>
      <c r="D32" s="4" t="s">
        <v>171</v>
      </c>
      <c r="E32" s="4">
        <v>0.93</v>
      </c>
      <c r="F32" s="4" t="s">
        <v>279</v>
      </c>
      <c r="G32" s="4">
        <v>1</v>
      </c>
    </row>
    <row r="33" spans="1:8" x14ac:dyDescent="0.25">
      <c r="A33" s="56" t="s">
        <v>84</v>
      </c>
      <c r="B33" s="56" t="s">
        <v>38</v>
      </c>
      <c r="C33" s="56">
        <v>2010</v>
      </c>
      <c r="D33" s="4" t="s">
        <v>278</v>
      </c>
      <c r="E33" s="4">
        <v>0.93</v>
      </c>
      <c r="F33" s="4" t="s">
        <v>171</v>
      </c>
      <c r="G33" s="4">
        <v>1</v>
      </c>
    </row>
    <row r="34" spans="1:8" x14ac:dyDescent="0.25">
      <c r="A34" s="56" t="s">
        <v>86</v>
      </c>
      <c r="B34" s="56" t="s">
        <v>38</v>
      </c>
      <c r="C34" s="56">
        <f>2026-50</f>
        <v>1976</v>
      </c>
      <c r="D34" s="4" t="s">
        <v>278</v>
      </c>
      <c r="E34" s="4">
        <v>0.73</v>
      </c>
      <c r="F34" s="4"/>
      <c r="G34" s="4">
        <v>1</v>
      </c>
    </row>
    <row r="35" spans="1:8" x14ac:dyDescent="0.25">
      <c r="A35" s="56" t="s">
        <v>86</v>
      </c>
      <c r="B35" s="56" t="s">
        <v>38</v>
      </c>
      <c r="C35" s="56">
        <v>1978</v>
      </c>
      <c r="D35" s="4" t="s">
        <v>278</v>
      </c>
      <c r="E35" s="4">
        <v>0.73</v>
      </c>
      <c r="F35" s="4"/>
      <c r="G35" s="4">
        <v>1</v>
      </c>
    </row>
    <row r="36" spans="1:8" x14ac:dyDescent="0.25">
      <c r="A36" s="56" t="s">
        <v>88</v>
      </c>
      <c r="B36" s="56" t="s">
        <v>39</v>
      </c>
      <c r="C36" s="56">
        <v>1980</v>
      </c>
      <c r="D36" s="4" t="s">
        <v>171</v>
      </c>
      <c r="E36" s="4">
        <v>1</v>
      </c>
      <c r="F36" s="4" t="s">
        <v>173</v>
      </c>
      <c r="G36" s="4">
        <v>1</v>
      </c>
    </row>
    <row r="37" spans="1:8" x14ac:dyDescent="0.25">
      <c r="A37" s="56" t="s">
        <v>91</v>
      </c>
      <c r="B37" s="56" t="s">
        <v>39</v>
      </c>
      <c r="C37" s="56">
        <v>2009</v>
      </c>
      <c r="D37" s="4" t="s">
        <v>104</v>
      </c>
      <c r="E37" s="4">
        <v>0.24</v>
      </c>
      <c r="F37" s="4" t="s">
        <v>171</v>
      </c>
      <c r="G37" s="4">
        <v>1</v>
      </c>
    </row>
    <row r="38" spans="1:8" x14ac:dyDescent="0.25">
      <c r="A38" s="56" t="s">
        <v>91</v>
      </c>
      <c r="B38" s="56" t="s">
        <v>39</v>
      </c>
      <c r="C38" s="56">
        <v>2011</v>
      </c>
      <c r="D38" s="4" t="s">
        <v>104</v>
      </c>
      <c r="E38" s="4">
        <v>0.24</v>
      </c>
      <c r="F38" s="4"/>
      <c r="G38" s="4">
        <v>1</v>
      </c>
    </row>
    <row r="39" spans="1:8" x14ac:dyDescent="0.25">
      <c r="A39" s="56" t="s">
        <v>91</v>
      </c>
      <c r="B39" s="56" t="s">
        <v>39</v>
      </c>
      <c r="C39" s="56">
        <v>2019</v>
      </c>
      <c r="D39" s="4" t="s">
        <v>104</v>
      </c>
      <c r="E39" s="4">
        <v>0.24</v>
      </c>
      <c r="F39" s="4"/>
      <c r="G39" s="4">
        <v>1</v>
      </c>
    </row>
    <row r="40" spans="1:8" x14ac:dyDescent="0.25">
      <c r="A40" s="56" t="s">
        <v>91</v>
      </c>
      <c r="B40" s="56" t="s">
        <v>38</v>
      </c>
      <c r="C40" s="56">
        <v>2005</v>
      </c>
      <c r="D40" s="4" t="s">
        <v>278</v>
      </c>
      <c r="E40" s="4">
        <v>0.19</v>
      </c>
      <c r="F40" s="4"/>
      <c r="G40" s="4">
        <v>1</v>
      </c>
    </row>
    <row r="41" spans="1:8" x14ac:dyDescent="0.25">
      <c r="A41" s="56" t="s">
        <v>91</v>
      </c>
      <c r="B41" s="56" t="s">
        <v>38</v>
      </c>
      <c r="C41" s="56">
        <v>2010</v>
      </c>
      <c r="D41" s="4" t="s">
        <v>278</v>
      </c>
      <c r="E41" s="4">
        <v>0.19</v>
      </c>
      <c r="F41" s="4"/>
      <c r="G41" s="4">
        <v>1</v>
      </c>
    </row>
    <row r="42" spans="1:8" x14ac:dyDescent="0.25">
      <c r="A42" s="56" t="s">
        <v>91</v>
      </c>
      <c r="B42" s="56" t="s">
        <v>38</v>
      </c>
      <c r="C42" s="56">
        <v>2012</v>
      </c>
      <c r="D42" s="4" t="s">
        <v>278</v>
      </c>
      <c r="E42" s="4">
        <v>0.19</v>
      </c>
      <c r="F42" s="4"/>
      <c r="G42" s="4">
        <v>1</v>
      </c>
    </row>
    <row r="43" spans="1:8" x14ac:dyDescent="0.25">
      <c r="A43" s="56" t="s">
        <v>91</v>
      </c>
      <c r="B43" s="56" t="s">
        <v>38</v>
      </c>
      <c r="C43" s="56">
        <v>2015</v>
      </c>
      <c r="D43" s="4" t="s">
        <v>278</v>
      </c>
      <c r="E43" s="4">
        <v>0.19</v>
      </c>
      <c r="F43" s="4"/>
      <c r="G43" s="4">
        <v>1</v>
      </c>
    </row>
    <row r="44" spans="1:8" x14ac:dyDescent="0.25">
      <c r="A44" s="56" t="s">
        <v>91</v>
      </c>
      <c r="B44" s="56" t="s">
        <v>71</v>
      </c>
      <c r="C44" s="56">
        <v>2001</v>
      </c>
      <c r="D44" s="4" t="s">
        <v>131</v>
      </c>
      <c r="E44" s="4">
        <v>0.2</v>
      </c>
      <c r="F44" s="4"/>
      <c r="G44" s="4">
        <v>1</v>
      </c>
      <c r="H44" s="6"/>
    </row>
    <row r="45" spans="1:8" x14ac:dyDescent="0.25">
      <c r="A45" s="56" t="s">
        <v>91</v>
      </c>
      <c r="B45" s="56" t="s">
        <v>71</v>
      </c>
      <c r="C45" s="56">
        <v>2006</v>
      </c>
      <c r="D45" s="4" t="s">
        <v>131</v>
      </c>
      <c r="E45" s="4">
        <v>0.2</v>
      </c>
      <c r="F45" s="4"/>
      <c r="G45" s="4">
        <v>1</v>
      </c>
      <c r="H45" s="6"/>
    </row>
    <row r="46" spans="1:8" x14ac:dyDescent="0.25">
      <c r="A46" s="56" t="s">
        <v>91</v>
      </c>
      <c r="B46" s="56" t="s">
        <v>71</v>
      </c>
      <c r="C46" s="56">
        <v>2011</v>
      </c>
      <c r="D46" s="4" t="s">
        <v>131</v>
      </c>
      <c r="E46" s="4">
        <v>0.2</v>
      </c>
      <c r="F46" s="4"/>
      <c r="G46" s="4">
        <v>1</v>
      </c>
    </row>
    <row r="47" spans="1:8" x14ac:dyDescent="0.25">
      <c r="A47" s="56" t="s">
        <v>91</v>
      </c>
      <c r="B47" s="56" t="s">
        <v>72</v>
      </c>
      <c r="C47" s="56">
        <v>2009</v>
      </c>
      <c r="D47" s="4" t="s">
        <v>280</v>
      </c>
      <c r="E47" s="4">
        <v>0.22</v>
      </c>
      <c r="F47" s="4"/>
      <c r="G47" s="4">
        <v>1</v>
      </c>
    </row>
    <row r="48" spans="1:8" x14ac:dyDescent="0.25">
      <c r="A48" s="56" t="s">
        <v>189</v>
      </c>
      <c r="B48" s="56" t="s">
        <v>190</v>
      </c>
      <c r="C48" s="56">
        <v>2000</v>
      </c>
      <c r="D48" s="47" t="s">
        <v>171</v>
      </c>
      <c r="E48" s="4">
        <v>0</v>
      </c>
      <c r="F48" s="4" t="s">
        <v>282</v>
      </c>
      <c r="G48" s="4">
        <v>1</v>
      </c>
    </row>
    <row r="49" spans="1:7" x14ac:dyDescent="0.25">
      <c r="A49" s="56" t="s">
        <v>189</v>
      </c>
      <c r="B49" s="56" t="s">
        <v>188</v>
      </c>
      <c r="C49" s="56">
        <v>2000</v>
      </c>
      <c r="D49" s="56"/>
      <c r="E49" s="4">
        <v>0</v>
      </c>
      <c r="F49" s="48" t="s">
        <v>284</v>
      </c>
      <c r="G49" s="4">
        <v>1</v>
      </c>
    </row>
    <row r="50" spans="1:7" x14ac:dyDescent="0.25">
      <c r="A50" s="56" t="s">
        <v>189</v>
      </c>
      <c r="B50" s="56" t="s">
        <v>192</v>
      </c>
      <c r="C50" s="56">
        <v>2000</v>
      </c>
      <c r="D50" s="56"/>
      <c r="E50" s="60">
        <f>0.22/0.3</f>
        <v>0.73333333333333339</v>
      </c>
      <c r="F50" s="4" t="s">
        <v>285</v>
      </c>
      <c r="G50" s="4">
        <v>1</v>
      </c>
    </row>
    <row r="51" spans="1:7" x14ac:dyDescent="0.25">
      <c r="A51" s="56" t="s">
        <v>189</v>
      </c>
      <c r="B51" s="56" t="s">
        <v>191</v>
      </c>
      <c r="C51" s="56">
        <v>2000</v>
      </c>
      <c r="D51" s="56"/>
      <c r="E51" s="4">
        <v>0</v>
      </c>
      <c r="F51" s="48" t="s">
        <v>284</v>
      </c>
      <c r="G51" s="4">
        <v>1</v>
      </c>
    </row>
    <row r="52" spans="1:7" x14ac:dyDescent="0.25">
      <c r="A52" s="56" t="s">
        <v>189</v>
      </c>
      <c r="B52" s="56" t="s">
        <v>193</v>
      </c>
      <c r="C52" s="56">
        <v>2000</v>
      </c>
      <c r="D52" s="56"/>
      <c r="E52" s="4">
        <v>0</v>
      </c>
      <c r="F52" s="48" t="s">
        <v>283</v>
      </c>
      <c r="G52" s="4">
        <v>1</v>
      </c>
    </row>
    <row r="53" spans="1:7" x14ac:dyDescent="0.25">
      <c r="A53" s="56" t="s">
        <v>189</v>
      </c>
      <c r="B53" s="56" t="s">
        <v>194</v>
      </c>
      <c r="C53" s="56">
        <v>2000</v>
      </c>
      <c r="D53" s="56"/>
      <c r="E53" s="4">
        <f>150/475</f>
        <v>0.31578947368421051</v>
      </c>
      <c r="F53" s="4" t="s">
        <v>298</v>
      </c>
      <c r="G53" s="4">
        <v>1</v>
      </c>
    </row>
    <row r="54" spans="1:7" x14ac:dyDescent="0.25">
      <c r="A54" s="56" t="s">
        <v>189</v>
      </c>
      <c r="B54" s="56" t="s">
        <v>195</v>
      </c>
      <c r="C54" s="56">
        <v>2000</v>
      </c>
      <c r="D54" s="56"/>
      <c r="E54" s="4">
        <v>1</v>
      </c>
      <c r="F54" s="4" t="s">
        <v>171</v>
      </c>
      <c r="G54" s="4">
        <v>1</v>
      </c>
    </row>
    <row r="55" spans="1:7" x14ac:dyDescent="0.25">
      <c r="A55" s="56" t="s">
        <v>189</v>
      </c>
      <c r="B55" s="56" t="s">
        <v>196</v>
      </c>
      <c r="C55" s="56">
        <v>2000</v>
      </c>
      <c r="D55" s="56"/>
      <c r="E55" s="4">
        <v>1</v>
      </c>
      <c r="F55" s="4"/>
      <c r="G55" s="4">
        <v>1</v>
      </c>
    </row>
    <row r="56" spans="1:7" x14ac:dyDescent="0.25">
      <c r="A56" s="4" t="s">
        <v>183</v>
      </c>
      <c r="B56" s="4" t="s">
        <v>182</v>
      </c>
      <c r="C56" s="56">
        <v>2000</v>
      </c>
      <c r="D56" s="56"/>
      <c r="E56" s="4">
        <v>0</v>
      </c>
      <c r="F56" s="4"/>
      <c r="G56" s="4">
        <v>1</v>
      </c>
    </row>
    <row r="57" spans="1:7" x14ac:dyDescent="0.25">
      <c r="A57" s="4" t="s">
        <v>183</v>
      </c>
      <c r="B57" s="4" t="s">
        <v>184</v>
      </c>
      <c r="C57" s="56">
        <v>2000</v>
      </c>
      <c r="D57" s="56"/>
      <c r="E57" s="4">
        <v>0</v>
      </c>
      <c r="F57" s="4"/>
      <c r="G57" s="4">
        <v>1</v>
      </c>
    </row>
    <row r="58" spans="1:7" x14ac:dyDescent="0.25">
      <c r="A58" s="4" t="s">
        <v>183</v>
      </c>
      <c r="B58" s="4" t="s">
        <v>185</v>
      </c>
      <c r="C58" s="56">
        <v>2000</v>
      </c>
      <c r="D58" s="56"/>
      <c r="E58" s="4">
        <v>0</v>
      </c>
      <c r="F58" s="4"/>
      <c r="G58" s="4">
        <v>1</v>
      </c>
    </row>
    <row r="59" spans="1:7" x14ac:dyDescent="0.25">
      <c r="A59" s="4" t="s">
        <v>183</v>
      </c>
      <c r="B59" s="4" t="s">
        <v>186</v>
      </c>
      <c r="C59" s="56">
        <v>2000</v>
      </c>
      <c r="D59" s="56"/>
      <c r="E59" s="4">
        <v>0</v>
      </c>
      <c r="F59" s="4"/>
      <c r="G59" s="4">
        <v>1</v>
      </c>
    </row>
    <row r="60" spans="1:7" x14ac:dyDescent="0.25">
      <c r="A60" s="4" t="s">
        <v>187</v>
      </c>
      <c r="B60" s="4" t="s">
        <v>182</v>
      </c>
      <c r="C60" s="56">
        <v>2000</v>
      </c>
      <c r="D60" s="56"/>
      <c r="E60" s="4">
        <v>0</v>
      </c>
      <c r="F60" s="4"/>
      <c r="G60" s="4">
        <v>1</v>
      </c>
    </row>
    <row r="61" spans="1:7" x14ac:dyDescent="0.25">
      <c r="A61" s="4" t="s">
        <v>187</v>
      </c>
      <c r="B61" s="4" t="s">
        <v>184</v>
      </c>
      <c r="C61" s="56">
        <v>2000</v>
      </c>
      <c r="D61" s="56"/>
      <c r="E61" s="4">
        <v>0</v>
      </c>
      <c r="F61" s="4"/>
      <c r="G61"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Technologies and Commodities</vt:lpstr>
      <vt:lpstr>CostVariable</vt:lpstr>
      <vt:lpstr>CostFixed</vt:lpstr>
      <vt:lpstr>Efficiency</vt:lpstr>
      <vt:lpstr>EmissionActivity</vt:lpstr>
      <vt:lpstr>OutputBasedStandard</vt:lpstr>
      <vt:lpstr>LifetimeTech</vt:lpstr>
      <vt:lpstr>CapacityToActivity</vt:lpstr>
      <vt:lpstr>CapacityCredit</vt:lpstr>
      <vt:lpstr>ExistingCapacity</vt:lpstr>
      <vt:lpstr>Operational Constraints</vt:lpstr>
      <vt:lpstr>Conversion Factors</vt:lpstr>
      <vt:lpstr>OBPS</vt:lpstr>
      <vt:lpstr>Data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dcterms:created xsi:type="dcterms:W3CDTF">2022-07-20T12:48:53Z</dcterms:created>
  <dcterms:modified xsi:type="dcterms:W3CDTF">2022-11-21T19:19:20Z</dcterms:modified>
</cp:coreProperties>
</file>