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era-my.sharepoint.com/personal/malkatheri_netzeroatlantic_ca/Documents/model update/Modelsheets/"/>
    </mc:Choice>
  </mc:AlternateContent>
  <xr:revisionPtr revIDLastSave="7" documentId="13_ncr:1_{CD0418BF-994B-413D-A3FF-995308AAE3CE}" xr6:coauthVersionLast="47" xr6:coauthVersionMax="47" xr10:uidLastSave="{EE826B73-CA75-45C4-BC3D-9EA76D1684C9}"/>
  <bookViews>
    <workbookView xWindow="-108" yWindow="-108" windowWidth="23256" windowHeight="12576" tabRatio="779" firstSheet="1" activeTab="8" xr2:uid="{00000000-000D-0000-FFFF-FFFF00000000}"/>
  </bookViews>
  <sheets>
    <sheet name="Technologies and Commodities" sheetId="1" r:id="rId1"/>
    <sheet name="CostInvest" sheetId="3" r:id="rId2"/>
    <sheet name="CostFixed" sheetId="4" r:id="rId3"/>
    <sheet name="Demand" sheetId="5" r:id="rId4"/>
    <sheet name="Efficiency" sheetId="6" r:id="rId5"/>
    <sheet name="EmissionActivity" sheetId="7" r:id="rId6"/>
    <sheet name="LifetimeTech" sheetId="8" r:id="rId7"/>
    <sheet name="ExistingCapacity" sheetId="9" r:id="rId8"/>
    <sheet name="Conversion Factors" sheetId="10" r:id="rId9"/>
    <sheet name="Sources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7" i="7" l="1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J91" i="7"/>
  <c r="AH89" i="7"/>
  <c r="AB88" i="7"/>
  <c r="V87" i="7"/>
  <c r="AL86" i="7"/>
  <c r="AL91" i="7" s="1"/>
  <c r="AK86" i="7"/>
  <c r="AK91" i="7" s="1"/>
  <c r="AJ86" i="7"/>
  <c r="AJ91" i="7" s="1"/>
  <c r="AI86" i="7"/>
  <c r="AI91" i="7" s="1"/>
  <c r="AH86" i="7"/>
  <c r="AH91" i="7" s="1"/>
  <c r="AG86" i="7"/>
  <c r="AG91" i="7" s="1"/>
  <c r="AF86" i="7"/>
  <c r="AF91" i="7" s="1"/>
  <c r="AE86" i="7"/>
  <c r="AE91" i="7" s="1"/>
  <c r="AD86" i="7"/>
  <c r="AD91" i="7" s="1"/>
  <c r="AC86" i="7"/>
  <c r="AC91" i="7" s="1"/>
  <c r="AB86" i="7"/>
  <c r="AB91" i="7" s="1"/>
  <c r="AA86" i="7"/>
  <c r="AA91" i="7" s="1"/>
  <c r="Z86" i="7"/>
  <c r="Z91" i="7" s="1"/>
  <c r="Y86" i="7"/>
  <c r="Y91" i="7" s="1"/>
  <c r="X86" i="7"/>
  <c r="X91" i="7" s="1"/>
  <c r="W86" i="7"/>
  <c r="W91" i="7" s="1"/>
  <c r="V86" i="7"/>
  <c r="V91" i="7" s="1"/>
  <c r="U86" i="7"/>
  <c r="U91" i="7" s="1"/>
  <c r="T86" i="7"/>
  <c r="T91" i="7" s="1"/>
  <c r="S86" i="7"/>
  <c r="S91" i="7" s="1"/>
  <c r="R86" i="7"/>
  <c r="R91" i="7" s="1"/>
  <c r="Q86" i="7"/>
  <c r="Q91" i="7" s="1"/>
  <c r="P86" i="7"/>
  <c r="P91" i="7" s="1"/>
  <c r="O86" i="7"/>
  <c r="O91" i="7" s="1"/>
  <c r="N86" i="7"/>
  <c r="N91" i="7" s="1"/>
  <c r="M86" i="7"/>
  <c r="M91" i="7" s="1"/>
  <c r="L86" i="7"/>
  <c r="L91" i="7" s="1"/>
  <c r="K86" i="7"/>
  <c r="K91" i="7" s="1"/>
  <c r="J86" i="7"/>
  <c r="I86" i="7"/>
  <c r="I91" i="7" s="1"/>
  <c r="AL85" i="7"/>
  <c r="AL90" i="7" s="1"/>
  <c r="AK85" i="7"/>
  <c r="AK90" i="7" s="1"/>
  <c r="AJ85" i="7"/>
  <c r="AJ90" i="7" s="1"/>
  <c r="AI85" i="7"/>
  <c r="AI90" i="7" s="1"/>
  <c r="AH85" i="7"/>
  <c r="AH90" i="7" s="1"/>
  <c r="AG85" i="7"/>
  <c r="AG90" i="7" s="1"/>
  <c r="AF85" i="7"/>
  <c r="AF90" i="7" s="1"/>
  <c r="AE85" i="7"/>
  <c r="AE90" i="7" s="1"/>
  <c r="AD85" i="7"/>
  <c r="AD90" i="7" s="1"/>
  <c r="AC85" i="7"/>
  <c r="AC90" i="7" s="1"/>
  <c r="AB85" i="7"/>
  <c r="AB90" i="7" s="1"/>
  <c r="AA85" i="7"/>
  <c r="AA90" i="7" s="1"/>
  <c r="Z85" i="7"/>
  <c r="Z90" i="7" s="1"/>
  <c r="Y85" i="7"/>
  <c r="Y90" i="7" s="1"/>
  <c r="X85" i="7"/>
  <c r="X90" i="7" s="1"/>
  <c r="W85" i="7"/>
  <c r="W90" i="7" s="1"/>
  <c r="V85" i="7"/>
  <c r="V90" i="7" s="1"/>
  <c r="U85" i="7"/>
  <c r="U90" i="7" s="1"/>
  <c r="T85" i="7"/>
  <c r="T90" i="7" s="1"/>
  <c r="S85" i="7"/>
  <c r="S90" i="7" s="1"/>
  <c r="R85" i="7"/>
  <c r="R90" i="7" s="1"/>
  <c r="Q85" i="7"/>
  <c r="Q90" i="7" s="1"/>
  <c r="P85" i="7"/>
  <c r="P90" i="7" s="1"/>
  <c r="O85" i="7"/>
  <c r="O90" i="7" s="1"/>
  <c r="N85" i="7"/>
  <c r="N90" i="7" s="1"/>
  <c r="M85" i="7"/>
  <c r="M90" i="7" s="1"/>
  <c r="L85" i="7"/>
  <c r="L90" i="7" s="1"/>
  <c r="K85" i="7"/>
  <c r="K90" i="7" s="1"/>
  <c r="J85" i="7"/>
  <c r="J90" i="7" s="1"/>
  <c r="I85" i="7"/>
  <c r="I90" i="7" s="1"/>
  <c r="AL84" i="7"/>
  <c r="AL89" i="7" s="1"/>
  <c r="AK84" i="7"/>
  <c r="AK89" i="7" s="1"/>
  <c r="AJ84" i="7"/>
  <c r="AJ89" i="7" s="1"/>
  <c r="AI84" i="7"/>
  <c r="AI89" i="7" s="1"/>
  <c r="AH84" i="7"/>
  <c r="AG84" i="7"/>
  <c r="AG89" i="7" s="1"/>
  <c r="AF84" i="7"/>
  <c r="AF89" i="7" s="1"/>
  <c r="AE84" i="7"/>
  <c r="AE89" i="7" s="1"/>
  <c r="AD84" i="7"/>
  <c r="AD89" i="7" s="1"/>
  <c r="AC84" i="7"/>
  <c r="AC89" i="7" s="1"/>
  <c r="AB84" i="7"/>
  <c r="AB89" i="7" s="1"/>
  <c r="AA84" i="7"/>
  <c r="AA89" i="7" s="1"/>
  <c r="Z84" i="7"/>
  <c r="Z89" i="7" s="1"/>
  <c r="Y84" i="7"/>
  <c r="Y89" i="7" s="1"/>
  <c r="X84" i="7"/>
  <c r="X89" i="7" s="1"/>
  <c r="W84" i="7"/>
  <c r="W89" i="7" s="1"/>
  <c r="V84" i="7"/>
  <c r="V89" i="7" s="1"/>
  <c r="U84" i="7"/>
  <c r="U89" i="7" s="1"/>
  <c r="T84" i="7"/>
  <c r="T89" i="7" s="1"/>
  <c r="S84" i="7"/>
  <c r="S89" i="7" s="1"/>
  <c r="R84" i="7"/>
  <c r="R89" i="7" s="1"/>
  <c r="Q84" i="7"/>
  <c r="Q89" i="7" s="1"/>
  <c r="P84" i="7"/>
  <c r="P89" i="7" s="1"/>
  <c r="O84" i="7"/>
  <c r="O89" i="7" s="1"/>
  <c r="N84" i="7"/>
  <c r="N89" i="7" s="1"/>
  <c r="M84" i="7"/>
  <c r="M89" i="7" s="1"/>
  <c r="L84" i="7"/>
  <c r="L89" i="7" s="1"/>
  <c r="K84" i="7"/>
  <c r="K89" i="7" s="1"/>
  <c r="J84" i="7"/>
  <c r="J89" i="7" s="1"/>
  <c r="I84" i="7"/>
  <c r="I89" i="7" s="1"/>
  <c r="AL83" i="7"/>
  <c r="AL88" i="7" s="1"/>
  <c r="AK83" i="7"/>
  <c r="AK88" i="7" s="1"/>
  <c r="AJ83" i="7"/>
  <c r="AJ88" i="7" s="1"/>
  <c r="AI83" i="7"/>
  <c r="AI88" i="7" s="1"/>
  <c r="AH83" i="7"/>
  <c r="AH88" i="7" s="1"/>
  <c r="AG83" i="7"/>
  <c r="AG88" i="7" s="1"/>
  <c r="AF83" i="7"/>
  <c r="AF88" i="7" s="1"/>
  <c r="AE83" i="7"/>
  <c r="AE88" i="7" s="1"/>
  <c r="AD83" i="7"/>
  <c r="AD88" i="7" s="1"/>
  <c r="AC83" i="7"/>
  <c r="AC88" i="7" s="1"/>
  <c r="AB83" i="7"/>
  <c r="AA83" i="7"/>
  <c r="AA88" i="7" s="1"/>
  <c r="Z83" i="7"/>
  <c r="Z88" i="7" s="1"/>
  <c r="Y83" i="7"/>
  <c r="Y88" i="7" s="1"/>
  <c r="X83" i="7"/>
  <c r="X88" i="7" s="1"/>
  <c r="W83" i="7"/>
  <c r="W88" i="7" s="1"/>
  <c r="V83" i="7"/>
  <c r="V88" i="7" s="1"/>
  <c r="U83" i="7"/>
  <c r="U88" i="7" s="1"/>
  <c r="T83" i="7"/>
  <c r="T88" i="7" s="1"/>
  <c r="S83" i="7"/>
  <c r="S88" i="7" s="1"/>
  <c r="R83" i="7"/>
  <c r="R88" i="7" s="1"/>
  <c r="Q83" i="7"/>
  <c r="Q88" i="7" s="1"/>
  <c r="P83" i="7"/>
  <c r="P88" i="7" s="1"/>
  <c r="O83" i="7"/>
  <c r="O88" i="7" s="1"/>
  <c r="N83" i="7"/>
  <c r="N88" i="7" s="1"/>
  <c r="M83" i="7"/>
  <c r="M88" i="7" s="1"/>
  <c r="L83" i="7"/>
  <c r="L88" i="7" s="1"/>
  <c r="K83" i="7"/>
  <c r="K88" i="7" s="1"/>
  <c r="J83" i="7"/>
  <c r="J88" i="7" s="1"/>
  <c r="I83" i="7"/>
  <c r="I88" i="7" s="1"/>
  <c r="AL82" i="7"/>
  <c r="AL87" i="7" s="1"/>
  <c r="AK82" i="7"/>
  <c r="AK87" i="7" s="1"/>
  <c r="AJ82" i="7"/>
  <c r="AJ87" i="7" s="1"/>
  <c r="AI82" i="7"/>
  <c r="AI87" i="7" s="1"/>
  <c r="AH82" i="7"/>
  <c r="AH87" i="7" s="1"/>
  <c r="AG82" i="7"/>
  <c r="AG87" i="7" s="1"/>
  <c r="AF82" i="7"/>
  <c r="AF87" i="7" s="1"/>
  <c r="AE82" i="7"/>
  <c r="AE87" i="7" s="1"/>
  <c r="AD82" i="7"/>
  <c r="AD87" i="7" s="1"/>
  <c r="AC82" i="7"/>
  <c r="AC87" i="7" s="1"/>
  <c r="AB82" i="7"/>
  <c r="AB87" i="7" s="1"/>
  <c r="AA82" i="7"/>
  <c r="AA87" i="7" s="1"/>
  <c r="Z82" i="7"/>
  <c r="Z87" i="7" s="1"/>
  <c r="Y82" i="7"/>
  <c r="Y87" i="7" s="1"/>
  <c r="X82" i="7"/>
  <c r="X87" i="7" s="1"/>
  <c r="W82" i="7"/>
  <c r="W87" i="7" s="1"/>
  <c r="V82" i="7"/>
  <c r="U82" i="7"/>
  <c r="U87" i="7" s="1"/>
  <c r="T82" i="7"/>
  <c r="T87" i="7" s="1"/>
  <c r="S82" i="7"/>
  <c r="S87" i="7" s="1"/>
  <c r="R82" i="7"/>
  <c r="R87" i="7" s="1"/>
  <c r="Q82" i="7"/>
  <c r="Q87" i="7" s="1"/>
  <c r="P82" i="7"/>
  <c r="P87" i="7" s="1"/>
  <c r="O82" i="7"/>
  <c r="O87" i="7" s="1"/>
  <c r="N82" i="7"/>
  <c r="N87" i="7" s="1"/>
  <c r="M82" i="7"/>
  <c r="M87" i="7" s="1"/>
  <c r="L82" i="7"/>
  <c r="L87" i="7" s="1"/>
  <c r="K82" i="7"/>
  <c r="K87" i="7" s="1"/>
  <c r="J82" i="7"/>
  <c r="J87" i="7" s="1"/>
  <c r="I82" i="7"/>
  <c r="I87" i="7" s="1"/>
  <c r="AH81" i="7"/>
  <c r="AB81" i="7"/>
  <c r="V81" i="7"/>
  <c r="P81" i="7"/>
  <c r="J81" i="7"/>
  <c r="AB80" i="7"/>
  <c r="V80" i="7"/>
  <c r="P80" i="7"/>
  <c r="J80" i="7"/>
  <c r="AH79" i="7"/>
  <c r="V79" i="7"/>
  <c r="P79" i="7"/>
  <c r="AH78" i="7"/>
  <c r="AB78" i="7"/>
  <c r="P78" i="7"/>
  <c r="AB77" i="7"/>
  <c r="V77" i="7"/>
  <c r="J77" i="7"/>
  <c r="AL76" i="7"/>
  <c r="AL81" i="7" s="1"/>
  <c r="AK76" i="7"/>
  <c r="AK81" i="7" s="1"/>
  <c r="AJ76" i="7"/>
  <c r="AJ81" i="7" s="1"/>
  <c r="AI76" i="7"/>
  <c r="AI81" i="7" s="1"/>
  <c r="AH76" i="7"/>
  <c r="AG76" i="7"/>
  <c r="AG81" i="7" s="1"/>
  <c r="AF76" i="7"/>
  <c r="AF81" i="7" s="1"/>
  <c r="AE76" i="7"/>
  <c r="AE81" i="7" s="1"/>
  <c r="AD76" i="7"/>
  <c r="AD81" i="7" s="1"/>
  <c r="AC76" i="7"/>
  <c r="AC81" i="7" s="1"/>
  <c r="AB76" i="7"/>
  <c r="AA76" i="7"/>
  <c r="AA81" i="7" s="1"/>
  <c r="Z76" i="7"/>
  <c r="Z81" i="7" s="1"/>
  <c r="Y76" i="7"/>
  <c r="Y81" i="7" s="1"/>
  <c r="X76" i="7"/>
  <c r="X81" i="7" s="1"/>
  <c r="W76" i="7"/>
  <c r="W81" i="7" s="1"/>
  <c r="V76" i="7"/>
  <c r="U76" i="7"/>
  <c r="U81" i="7" s="1"/>
  <c r="T76" i="7"/>
  <c r="T81" i="7" s="1"/>
  <c r="S76" i="7"/>
  <c r="S81" i="7" s="1"/>
  <c r="R76" i="7"/>
  <c r="R81" i="7" s="1"/>
  <c r="Q76" i="7"/>
  <c r="Q81" i="7" s="1"/>
  <c r="P76" i="7"/>
  <c r="O76" i="7"/>
  <c r="O81" i="7" s="1"/>
  <c r="N76" i="7"/>
  <c r="N81" i="7" s="1"/>
  <c r="M76" i="7"/>
  <c r="M81" i="7" s="1"/>
  <c r="L76" i="7"/>
  <c r="L81" i="7" s="1"/>
  <c r="K76" i="7"/>
  <c r="K81" i="7" s="1"/>
  <c r="J76" i="7"/>
  <c r="I76" i="7"/>
  <c r="I81" i="7" s="1"/>
  <c r="AL75" i="7"/>
  <c r="AL80" i="7" s="1"/>
  <c r="AK75" i="7"/>
  <c r="AK80" i="7" s="1"/>
  <c r="AJ75" i="7"/>
  <c r="AJ80" i="7" s="1"/>
  <c r="AI75" i="7"/>
  <c r="AI80" i="7" s="1"/>
  <c r="AH75" i="7"/>
  <c r="AH80" i="7" s="1"/>
  <c r="AG75" i="7"/>
  <c r="AG80" i="7" s="1"/>
  <c r="AF75" i="7"/>
  <c r="AF80" i="7" s="1"/>
  <c r="AE75" i="7"/>
  <c r="AE80" i="7" s="1"/>
  <c r="AD75" i="7"/>
  <c r="AD80" i="7" s="1"/>
  <c r="AC75" i="7"/>
  <c r="AC80" i="7" s="1"/>
  <c r="AB75" i="7"/>
  <c r="AA75" i="7"/>
  <c r="AA80" i="7" s="1"/>
  <c r="Z75" i="7"/>
  <c r="Z80" i="7" s="1"/>
  <c r="Y75" i="7"/>
  <c r="Y80" i="7" s="1"/>
  <c r="X75" i="7"/>
  <c r="X80" i="7" s="1"/>
  <c r="W75" i="7"/>
  <c r="W80" i="7" s="1"/>
  <c r="V75" i="7"/>
  <c r="U75" i="7"/>
  <c r="U80" i="7" s="1"/>
  <c r="T75" i="7"/>
  <c r="T80" i="7" s="1"/>
  <c r="S75" i="7"/>
  <c r="S80" i="7" s="1"/>
  <c r="R75" i="7"/>
  <c r="R80" i="7" s="1"/>
  <c r="Q75" i="7"/>
  <c r="Q80" i="7" s="1"/>
  <c r="P75" i="7"/>
  <c r="O75" i="7"/>
  <c r="O80" i="7" s="1"/>
  <c r="N75" i="7"/>
  <c r="N80" i="7" s="1"/>
  <c r="M75" i="7"/>
  <c r="M80" i="7" s="1"/>
  <c r="L75" i="7"/>
  <c r="L80" i="7" s="1"/>
  <c r="K75" i="7"/>
  <c r="K80" i="7" s="1"/>
  <c r="J75" i="7"/>
  <c r="I75" i="7"/>
  <c r="I80" i="7" s="1"/>
  <c r="AL74" i="7"/>
  <c r="AL79" i="7" s="1"/>
  <c r="AK74" i="7"/>
  <c r="AK79" i="7" s="1"/>
  <c r="AJ74" i="7"/>
  <c r="AJ79" i="7" s="1"/>
  <c r="AI74" i="7"/>
  <c r="AI79" i="7" s="1"/>
  <c r="AH74" i="7"/>
  <c r="AG74" i="7"/>
  <c r="AG79" i="7" s="1"/>
  <c r="AF74" i="7"/>
  <c r="AF79" i="7" s="1"/>
  <c r="AE74" i="7"/>
  <c r="AE79" i="7" s="1"/>
  <c r="AD74" i="7"/>
  <c r="AD79" i="7" s="1"/>
  <c r="AC74" i="7"/>
  <c r="AC79" i="7" s="1"/>
  <c r="AB74" i="7"/>
  <c r="AB79" i="7" s="1"/>
  <c r="AA74" i="7"/>
  <c r="AA79" i="7" s="1"/>
  <c r="Z74" i="7"/>
  <c r="Z79" i="7" s="1"/>
  <c r="Y74" i="7"/>
  <c r="Y79" i="7" s="1"/>
  <c r="X74" i="7"/>
  <c r="X79" i="7" s="1"/>
  <c r="W74" i="7"/>
  <c r="W79" i="7" s="1"/>
  <c r="V74" i="7"/>
  <c r="U74" i="7"/>
  <c r="U79" i="7" s="1"/>
  <c r="T74" i="7"/>
  <c r="T79" i="7" s="1"/>
  <c r="S74" i="7"/>
  <c r="S79" i="7" s="1"/>
  <c r="R74" i="7"/>
  <c r="R79" i="7" s="1"/>
  <c r="Q74" i="7"/>
  <c r="Q79" i="7" s="1"/>
  <c r="P74" i="7"/>
  <c r="O74" i="7"/>
  <c r="O79" i="7" s="1"/>
  <c r="N74" i="7"/>
  <c r="N79" i="7" s="1"/>
  <c r="M74" i="7"/>
  <c r="M79" i="7" s="1"/>
  <c r="L74" i="7"/>
  <c r="L79" i="7" s="1"/>
  <c r="K74" i="7"/>
  <c r="K79" i="7" s="1"/>
  <c r="J74" i="7"/>
  <c r="J79" i="7" s="1"/>
  <c r="I74" i="7"/>
  <c r="I79" i="7" s="1"/>
  <c r="AL73" i="7"/>
  <c r="AL78" i="7" s="1"/>
  <c r="AK73" i="7"/>
  <c r="AK78" i="7" s="1"/>
  <c r="AJ73" i="7"/>
  <c r="AJ78" i="7" s="1"/>
  <c r="AI73" i="7"/>
  <c r="AI78" i="7" s="1"/>
  <c r="AH73" i="7"/>
  <c r="AG73" i="7"/>
  <c r="AG78" i="7" s="1"/>
  <c r="AF73" i="7"/>
  <c r="AF78" i="7" s="1"/>
  <c r="AE73" i="7"/>
  <c r="AE78" i="7" s="1"/>
  <c r="AD73" i="7"/>
  <c r="AD78" i="7" s="1"/>
  <c r="AC73" i="7"/>
  <c r="AC78" i="7" s="1"/>
  <c r="AB73" i="7"/>
  <c r="AA73" i="7"/>
  <c r="AA78" i="7" s="1"/>
  <c r="Z73" i="7"/>
  <c r="Z78" i="7" s="1"/>
  <c r="Y73" i="7"/>
  <c r="Y78" i="7" s="1"/>
  <c r="X73" i="7"/>
  <c r="X78" i="7" s="1"/>
  <c r="W73" i="7"/>
  <c r="W78" i="7" s="1"/>
  <c r="V73" i="7"/>
  <c r="V78" i="7" s="1"/>
  <c r="U73" i="7"/>
  <c r="U78" i="7" s="1"/>
  <c r="T73" i="7"/>
  <c r="T78" i="7" s="1"/>
  <c r="S73" i="7"/>
  <c r="S78" i="7" s="1"/>
  <c r="R73" i="7"/>
  <c r="R78" i="7" s="1"/>
  <c r="Q73" i="7"/>
  <c r="Q78" i="7" s="1"/>
  <c r="P73" i="7"/>
  <c r="O73" i="7"/>
  <c r="O78" i="7" s="1"/>
  <c r="N73" i="7"/>
  <c r="N78" i="7" s="1"/>
  <c r="M73" i="7"/>
  <c r="M78" i="7" s="1"/>
  <c r="L73" i="7"/>
  <c r="L78" i="7" s="1"/>
  <c r="K73" i="7"/>
  <c r="K78" i="7" s="1"/>
  <c r="J73" i="7"/>
  <c r="J78" i="7" s="1"/>
  <c r="I73" i="7"/>
  <c r="I78" i="7" s="1"/>
  <c r="AL72" i="7"/>
  <c r="AL77" i="7" s="1"/>
  <c r="AK72" i="7"/>
  <c r="AK77" i="7" s="1"/>
  <c r="AJ72" i="7"/>
  <c r="AJ77" i="7" s="1"/>
  <c r="AI72" i="7"/>
  <c r="AI77" i="7" s="1"/>
  <c r="AH72" i="7"/>
  <c r="AH77" i="7" s="1"/>
  <c r="AG72" i="7"/>
  <c r="AG77" i="7" s="1"/>
  <c r="AF72" i="7"/>
  <c r="AF77" i="7" s="1"/>
  <c r="AE72" i="7"/>
  <c r="AE77" i="7" s="1"/>
  <c r="AD72" i="7"/>
  <c r="AD77" i="7" s="1"/>
  <c r="AC72" i="7"/>
  <c r="AC77" i="7" s="1"/>
  <c r="AB72" i="7"/>
  <c r="AA72" i="7"/>
  <c r="AA77" i="7" s="1"/>
  <c r="Z72" i="7"/>
  <c r="Z77" i="7" s="1"/>
  <c r="Y72" i="7"/>
  <c r="Y77" i="7" s="1"/>
  <c r="X72" i="7"/>
  <c r="X77" i="7" s="1"/>
  <c r="W72" i="7"/>
  <c r="W77" i="7" s="1"/>
  <c r="V72" i="7"/>
  <c r="U72" i="7"/>
  <c r="U77" i="7" s="1"/>
  <c r="T72" i="7"/>
  <c r="T77" i="7" s="1"/>
  <c r="S72" i="7"/>
  <c r="S77" i="7" s="1"/>
  <c r="R72" i="7"/>
  <c r="R77" i="7" s="1"/>
  <c r="Q72" i="7"/>
  <c r="Q77" i="7" s="1"/>
  <c r="P72" i="7"/>
  <c r="P77" i="7" s="1"/>
  <c r="O72" i="7"/>
  <c r="O77" i="7" s="1"/>
  <c r="N72" i="7"/>
  <c r="N77" i="7" s="1"/>
  <c r="M72" i="7"/>
  <c r="M77" i="7" s="1"/>
  <c r="L72" i="7"/>
  <c r="L77" i="7" s="1"/>
  <c r="K72" i="7"/>
  <c r="K77" i="7" s="1"/>
  <c r="J72" i="7"/>
  <c r="I72" i="7"/>
  <c r="I77" i="7" s="1"/>
  <c r="AJ71" i="7"/>
  <c r="AD71" i="7"/>
  <c r="R71" i="7"/>
  <c r="L71" i="7"/>
  <c r="AD70" i="7"/>
  <c r="X70" i="7"/>
  <c r="L70" i="7"/>
  <c r="AJ69" i="7"/>
  <c r="X69" i="7"/>
  <c r="R69" i="7"/>
  <c r="AJ68" i="7"/>
  <c r="AD68" i="7"/>
  <c r="R68" i="7"/>
  <c r="L68" i="7"/>
  <c r="AD67" i="7"/>
  <c r="X67" i="7"/>
  <c r="R67" i="7"/>
  <c r="P67" i="7"/>
  <c r="L67" i="7"/>
  <c r="AL66" i="7"/>
  <c r="AL71" i="7" s="1"/>
  <c r="AK66" i="7"/>
  <c r="AK71" i="7" s="1"/>
  <c r="AJ66" i="7"/>
  <c r="AI66" i="7"/>
  <c r="AI71" i="7" s="1"/>
  <c r="AH66" i="7"/>
  <c r="AH71" i="7" s="1"/>
  <c r="AG66" i="7"/>
  <c r="AG71" i="7" s="1"/>
  <c r="AF66" i="7"/>
  <c r="AF71" i="7" s="1"/>
  <c r="AE66" i="7"/>
  <c r="AE71" i="7" s="1"/>
  <c r="AD66" i="7"/>
  <c r="AC66" i="7"/>
  <c r="AC71" i="7" s="1"/>
  <c r="AB66" i="7"/>
  <c r="AB71" i="7" s="1"/>
  <c r="AA66" i="7"/>
  <c r="AA71" i="7" s="1"/>
  <c r="Z66" i="7"/>
  <c r="Z71" i="7" s="1"/>
  <c r="Y66" i="7"/>
  <c r="Y71" i="7" s="1"/>
  <c r="X66" i="7"/>
  <c r="X71" i="7" s="1"/>
  <c r="W66" i="7"/>
  <c r="W71" i="7" s="1"/>
  <c r="V66" i="7"/>
  <c r="V71" i="7" s="1"/>
  <c r="U66" i="7"/>
  <c r="U71" i="7" s="1"/>
  <c r="T66" i="7"/>
  <c r="T71" i="7" s="1"/>
  <c r="S66" i="7"/>
  <c r="S71" i="7" s="1"/>
  <c r="R66" i="7"/>
  <c r="Q66" i="7"/>
  <c r="Q71" i="7" s="1"/>
  <c r="P66" i="7"/>
  <c r="P71" i="7" s="1"/>
  <c r="O66" i="7"/>
  <c r="O71" i="7" s="1"/>
  <c r="N66" i="7"/>
  <c r="N71" i="7" s="1"/>
  <c r="M66" i="7"/>
  <c r="M71" i="7" s="1"/>
  <c r="L66" i="7"/>
  <c r="K66" i="7"/>
  <c r="K71" i="7" s="1"/>
  <c r="J66" i="7"/>
  <c r="J71" i="7" s="1"/>
  <c r="I66" i="7"/>
  <c r="I71" i="7" s="1"/>
  <c r="AL65" i="7"/>
  <c r="AL70" i="7" s="1"/>
  <c r="AK65" i="7"/>
  <c r="AK70" i="7" s="1"/>
  <c r="AJ65" i="7"/>
  <c r="AJ70" i="7" s="1"/>
  <c r="AI65" i="7"/>
  <c r="AI70" i="7" s="1"/>
  <c r="AH65" i="7"/>
  <c r="AH70" i="7" s="1"/>
  <c r="AG65" i="7"/>
  <c r="AG70" i="7" s="1"/>
  <c r="AF65" i="7"/>
  <c r="AF70" i="7" s="1"/>
  <c r="AE65" i="7"/>
  <c r="AE70" i="7" s="1"/>
  <c r="AD65" i="7"/>
  <c r="AC65" i="7"/>
  <c r="AC70" i="7" s="1"/>
  <c r="AB65" i="7"/>
  <c r="AB70" i="7" s="1"/>
  <c r="AA65" i="7"/>
  <c r="AA70" i="7" s="1"/>
  <c r="Z65" i="7"/>
  <c r="Z70" i="7" s="1"/>
  <c r="Y65" i="7"/>
  <c r="Y70" i="7" s="1"/>
  <c r="X65" i="7"/>
  <c r="W65" i="7"/>
  <c r="W70" i="7" s="1"/>
  <c r="V65" i="7"/>
  <c r="V70" i="7" s="1"/>
  <c r="U65" i="7"/>
  <c r="U70" i="7" s="1"/>
  <c r="T65" i="7"/>
  <c r="T70" i="7" s="1"/>
  <c r="S65" i="7"/>
  <c r="S70" i="7" s="1"/>
  <c r="R65" i="7"/>
  <c r="R70" i="7" s="1"/>
  <c r="Q65" i="7"/>
  <c r="Q70" i="7" s="1"/>
  <c r="P65" i="7"/>
  <c r="P70" i="7" s="1"/>
  <c r="O65" i="7"/>
  <c r="O70" i="7" s="1"/>
  <c r="N65" i="7"/>
  <c r="N70" i="7" s="1"/>
  <c r="M65" i="7"/>
  <c r="M70" i="7" s="1"/>
  <c r="L65" i="7"/>
  <c r="K65" i="7"/>
  <c r="K70" i="7" s="1"/>
  <c r="J65" i="7"/>
  <c r="J70" i="7" s="1"/>
  <c r="I65" i="7"/>
  <c r="I70" i="7" s="1"/>
  <c r="AL64" i="7"/>
  <c r="AL69" i="7" s="1"/>
  <c r="AK64" i="7"/>
  <c r="AK69" i="7" s="1"/>
  <c r="AJ64" i="7"/>
  <c r="AI64" i="7"/>
  <c r="AI69" i="7" s="1"/>
  <c r="AH64" i="7"/>
  <c r="AH69" i="7" s="1"/>
  <c r="AG64" i="7"/>
  <c r="AG69" i="7" s="1"/>
  <c r="AF64" i="7"/>
  <c r="AF69" i="7" s="1"/>
  <c r="AE64" i="7"/>
  <c r="AE69" i="7" s="1"/>
  <c r="AD64" i="7"/>
  <c r="AD69" i="7" s="1"/>
  <c r="AC64" i="7"/>
  <c r="AC69" i="7" s="1"/>
  <c r="AB64" i="7"/>
  <c r="AB69" i="7" s="1"/>
  <c r="AA64" i="7"/>
  <c r="AA69" i="7" s="1"/>
  <c r="Z64" i="7"/>
  <c r="Z69" i="7" s="1"/>
  <c r="Y64" i="7"/>
  <c r="Y69" i="7" s="1"/>
  <c r="X64" i="7"/>
  <c r="W64" i="7"/>
  <c r="W69" i="7" s="1"/>
  <c r="V64" i="7"/>
  <c r="V69" i="7" s="1"/>
  <c r="U64" i="7"/>
  <c r="U69" i="7" s="1"/>
  <c r="T64" i="7"/>
  <c r="T69" i="7" s="1"/>
  <c r="S64" i="7"/>
  <c r="S69" i="7" s="1"/>
  <c r="R64" i="7"/>
  <c r="Q64" i="7"/>
  <c r="Q69" i="7" s="1"/>
  <c r="P64" i="7"/>
  <c r="P69" i="7" s="1"/>
  <c r="O64" i="7"/>
  <c r="O69" i="7" s="1"/>
  <c r="N64" i="7"/>
  <c r="N69" i="7" s="1"/>
  <c r="M64" i="7"/>
  <c r="M69" i="7" s="1"/>
  <c r="L64" i="7"/>
  <c r="L69" i="7" s="1"/>
  <c r="K64" i="7"/>
  <c r="K69" i="7" s="1"/>
  <c r="J64" i="7"/>
  <c r="J69" i="7" s="1"/>
  <c r="I64" i="7"/>
  <c r="I69" i="7" s="1"/>
  <c r="AL63" i="7"/>
  <c r="AL68" i="7" s="1"/>
  <c r="AK63" i="7"/>
  <c r="AK68" i="7" s="1"/>
  <c r="AJ63" i="7"/>
  <c r="AI63" i="7"/>
  <c r="AI68" i="7" s="1"/>
  <c r="AH63" i="7"/>
  <c r="AH68" i="7" s="1"/>
  <c r="AG63" i="7"/>
  <c r="AG68" i="7" s="1"/>
  <c r="AF63" i="7"/>
  <c r="AF68" i="7" s="1"/>
  <c r="AE63" i="7"/>
  <c r="AE68" i="7" s="1"/>
  <c r="AD63" i="7"/>
  <c r="AC63" i="7"/>
  <c r="AC68" i="7" s="1"/>
  <c r="AB63" i="7"/>
  <c r="AB68" i="7" s="1"/>
  <c r="AA63" i="7"/>
  <c r="AA68" i="7" s="1"/>
  <c r="Z63" i="7"/>
  <c r="Z68" i="7" s="1"/>
  <c r="Y63" i="7"/>
  <c r="Y68" i="7" s="1"/>
  <c r="X63" i="7"/>
  <c r="X68" i="7" s="1"/>
  <c r="W63" i="7"/>
  <c r="W68" i="7" s="1"/>
  <c r="V63" i="7"/>
  <c r="V68" i="7" s="1"/>
  <c r="U63" i="7"/>
  <c r="U68" i="7" s="1"/>
  <c r="T63" i="7"/>
  <c r="T68" i="7" s="1"/>
  <c r="S63" i="7"/>
  <c r="S68" i="7" s="1"/>
  <c r="R63" i="7"/>
  <c r="Q63" i="7"/>
  <c r="Q68" i="7" s="1"/>
  <c r="P63" i="7"/>
  <c r="P68" i="7" s="1"/>
  <c r="O63" i="7"/>
  <c r="O68" i="7" s="1"/>
  <c r="N63" i="7"/>
  <c r="N68" i="7" s="1"/>
  <c r="M63" i="7"/>
  <c r="M68" i="7" s="1"/>
  <c r="L63" i="7"/>
  <c r="K63" i="7"/>
  <c r="K68" i="7" s="1"/>
  <c r="J63" i="7"/>
  <c r="J68" i="7" s="1"/>
  <c r="I63" i="7"/>
  <c r="I68" i="7" s="1"/>
  <c r="AL62" i="7"/>
  <c r="AL67" i="7" s="1"/>
  <c r="AK62" i="7"/>
  <c r="AK67" i="7" s="1"/>
  <c r="AJ62" i="7"/>
  <c r="AJ67" i="7" s="1"/>
  <c r="AI62" i="7"/>
  <c r="AI67" i="7" s="1"/>
  <c r="AH62" i="7"/>
  <c r="AH67" i="7" s="1"/>
  <c r="AG62" i="7"/>
  <c r="AG67" i="7" s="1"/>
  <c r="AF62" i="7"/>
  <c r="AF67" i="7" s="1"/>
  <c r="AE62" i="7"/>
  <c r="AE67" i="7" s="1"/>
  <c r="AD62" i="7"/>
  <c r="AC62" i="7"/>
  <c r="AC67" i="7" s="1"/>
  <c r="AB62" i="7"/>
  <c r="AB67" i="7" s="1"/>
  <c r="AA62" i="7"/>
  <c r="AA67" i="7" s="1"/>
  <c r="Z62" i="7"/>
  <c r="Z67" i="7" s="1"/>
  <c r="Y62" i="7"/>
  <c r="Y67" i="7" s="1"/>
  <c r="X62" i="7"/>
  <c r="W62" i="7"/>
  <c r="W67" i="7" s="1"/>
  <c r="V62" i="7"/>
  <c r="V67" i="7" s="1"/>
  <c r="U62" i="7"/>
  <c r="U67" i="7" s="1"/>
  <c r="T62" i="7"/>
  <c r="T67" i="7" s="1"/>
  <c r="S62" i="7"/>
  <c r="S67" i="7" s="1"/>
  <c r="R62" i="7"/>
  <c r="Q62" i="7"/>
  <c r="Q67" i="7" s="1"/>
  <c r="P62" i="7"/>
  <c r="O62" i="7"/>
  <c r="O67" i="7" s="1"/>
  <c r="N62" i="7"/>
  <c r="N67" i="7" s="1"/>
  <c r="M62" i="7"/>
  <c r="M67" i="7" s="1"/>
  <c r="L62" i="7"/>
  <c r="K62" i="7"/>
  <c r="K67" i="7" s="1"/>
  <c r="J62" i="7"/>
  <c r="J67" i="7" s="1"/>
  <c r="I62" i="7"/>
  <c r="I67" i="7" s="1"/>
  <c r="AH55" i="7"/>
  <c r="AK52" i="7"/>
  <c r="X51" i="7"/>
  <c r="X61" i="7" s="1"/>
  <c r="K50" i="7"/>
  <c r="K60" i="7" s="1"/>
  <c r="V49" i="7"/>
  <c r="V59" i="7" s="1"/>
  <c r="AH48" i="7"/>
  <c r="AH58" i="7" s="1"/>
  <c r="P48" i="7"/>
  <c r="P58" i="7" s="1"/>
  <c r="AB47" i="7"/>
  <c r="AB57" i="7" s="1"/>
  <c r="M47" i="7"/>
  <c r="M57" i="7" s="1"/>
  <c r="AE46" i="7"/>
  <c r="S46" i="7"/>
  <c r="AK45" i="7"/>
  <c r="Y45" i="7"/>
  <c r="M45" i="7"/>
  <c r="AE44" i="7"/>
  <c r="S44" i="7"/>
  <c r="AK43" i="7"/>
  <c r="Y43" i="7"/>
  <c r="M43" i="7"/>
  <c r="AH42" i="7"/>
  <c r="Y42" i="7"/>
  <c r="P42" i="7"/>
  <c r="AL41" i="7"/>
  <c r="AL56" i="7" s="1"/>
  <c r="AK41" i="7"/>
  <c r="AK56" i="7" s="1"/>
  <c r="AJ41" i="7"/>
  <c r="AJ56" i="7" s="1"/>
  <c r="AI41" i="7"/>
  <c r="AI56" i="7" s="1"/>
  <c r="AH41" i="7"/>
  <c r="AH56" i="7" s="1"/>
  <c r="AG41" i="7"/>
  <c r="AG56" i="7" s="1"/>
  <c r="AF41" i="7"/>
  <c r="AF56" i="7" s="1"/>
  <c r="AE41" i="7"/>
  <c r="AE56" i="7" s="1"/>
  <c r="AD41" i="7"/>
  <c r="AD56" i="7" s="1"/>
  <c r="AC41" i="7"/>
  <c r="AC56" i="7" s="1"/>
  <c r="AB41" i="7"/>
  <c r="AB56" i="7" s="1"/>
  <c r="AA41" i="7"/>
  <c r="AA56" i="7" s="1"/>
  <c r="Z41" i="7"/>
  <c r="Z56" i="7" s="1"/>
  <c r="Y41" i="7"/>
  <c r="Y56" i="7" s="1"/>
  <c r="X41" i="7"/>
  <c r="X56" i="7" s="1"/>
  <c r="W41" i="7"/>
  <c r="W56" i="7" s="1"/>
  <c r="V41" i="7"/>
  <c r="V56" i="7" s="1"/>
  <c r="U41" i="7"/>
  <c r="U56" i="7" s="1"/>
  <c r="T41" i="7"/>
  <c r="T56" i="7" s="1"/>
  <c r="S41" i="7"/>
  <c r="S56" i="7" s="1"/>
  <c r="R41" i="7"/>
  <c r="R56" i="7" s="1"/>
  <c r="Q41" i="7"/>
  <c r="Q56" i="7" s="1"/>
  <c r="P41" i="7"/>
  <c r="P56" i="7" s="1"/>
  <c r="O41" i="7"/>
  <c r="O56" i="7" s="1"/>
  <c r="N41" i="7"/>
  <c r="N56" i="7" s="1"/>
  <c r="M41" i="7"/>
  <c r="M56" i="7" s="1"/>
  <c r="L41" i="7"/>
  <c r="L56" i="7" s="1"/>
  <c r="K41" i="7"/>
  <c r="K56" i="7" s="1"/>
  <c r="J41" i="7"/>
  <c r="J56" i="7" s="1"/>
  <c r="I41" i="7"/>
  <c r="I56" i="7" s="1"/>
  <c r="AL40" i="7"/>
  <c r="AL55" i="7" s="1"/>
  <c r="AK40" i="7"/>
  <c r="AK55" i="7" s="1"/>
  <c r="AJ40" i="7"/>
  <c r="AJ55" i="7" s="1"/>
  <c r="AI40" i="7"/>
  <c r="AI55" i="7" s="1"/>
  <c r="AH40" i="7"/>
  <c r="AG40" i="7"/>
  <c r="AG55" i="7" s="1"/>
  <c r="AF40" i="7"/>
  <c r="AF55" i="7" s="1"/>
  <c r="AE40" i="7"/>
  <c r="AE55" i="7" s="1"/>
  <c r="AD40" i="7"/>
  <c r="AD55" i="7" s="1"/>
  <c r="AC40" i="7"/>
  <c r="AC55" i="7" s="1"/>
  <c r="AB40" i="7"/>
  <c r="AB55" i="7" s="1"/>
  <c r="AA40" i="7"/>
  <c r="AA55" i="7" s="1"/>
  <c r="Z40" i="7"/>
  <c r="Z55" i="7" s="1"/>
  <c r="Y40" i="7"/>
  <c r="Y55" i="7" s="1"/>
  <c r="X40" i="7"/>
  <c r="X55" i="7" s="1"/>
  <c r="W40" i="7"/>
  <c r="W55" i="7" s="1"/>
  <c r="V40" i="7"/>
  <c r="V55" i="7" s="1"/>
  <c r="U40" i="7"/>
  <c r="U55" i="7" s="1"/>
  <c r="T40" i="7"/>
  <c r="T55" i="7" s="1"/>
  <c r="S40" i="7"/>
  <c r="S55" i="7" s="1"/>
  <c r="R40" i="7"/>
  <c r="R55" i="7" s="1"/>
  <c r="Q40" i="7"/>
  <c r="Q55" i="7" s="1"/>
  <c r="P40" i="7"/>
  <c r="P55" i="7" s="1"/>
  <c r="O40" i="7"/>
  <c r="O55" i="7" s="1"/>
  <c r="N40" i="7"/>
  <c r="N55" i="7" s="1"/>
  <c r="M40" i="7"/>
  <c r="M55" i="7" s="1"/>
  <c r="L40" i="7"/>
  <c r="L55" i="7" s="1"/>
  <c r="K40" i="7"/>
  <c r="K55" i="7" s="1"/>
  <c r="J40" i="7"/>
  <c r="J55" i="7" s="1"/>
  <c r="I40" i="7"/>
  <c r="I55" i="7" s="1"/>
  <c r="AL39" i="7"/>
  <c r="AL54" i="7" s="1"/>
  <c r="AK39" i="7"/>
  <c r="AK54" i="7" s="1"/>
  <c r="AJ39" i="7"/>
  <c r="AJ54" i="7" s="1"/>
  <c r="AI39" i="7"/>
  <c r="AI54" i="7" s="1"/>
  <c r="AH39" i="7"/>
  <c r="AH54" i="7" s="1"/>
  <c r="AG39" i="7"/>
  <c r="AG54" i="7" s="1"/>
  <c r="AF39" i="7"/>
  <c r="AF54" i="7" s="1"/>
  <c r="AE39" i="7"/>
  <c r="AE54" i="7" s="1"/>
  <c r="AD39" i="7"/>
  <c r="AD54" i="7" s="1"/>
  <c r="AC39" i="7"/>
  <c r="AC54" i="7" s="1"/>
  <c r="AB39" i="7"/>
  <c r="AB54" i="7" s="1"/>
  <c r="AA39" i="7"/>
  <c r="AA54" i="7" s="1"/>
  <c r="Z39" i="7"/>
  <c r="Z54" i="7" s="1"/>
  <c r="Y39" i="7"/>
  <c r="Y54" i="7" s="1"/>
  <c r="X39" i="7"/>
  <c r="X54" i="7" s="1"/>
  <c r="W39" i="7"/>
  <c r="W54" i="7" s="1"/>
  <c r="V39" i="7"/>
  <c r="V54" i="7" s="1"/>
  <c r="U39" i="7"/>
  <c r="U54" i="7" s="1"/>
  <c r="T39" i="7"/>
  <c r="T54" i="7" s="1"/>
  <c r="S39" i="7"/>
  <c r="S54" i="7" s="1"/>
  <c r="R39" i="7"/>
  <c r="R54" i="7" s="1"/>
  <c r="Q39" i="7"/>
  <c r="Q54" i="7" s="1"/>
  <c r="P39" i="7"/>
  <c r="P54" i="7" s="1"/>
  <c r="O39" i="7"/>
  <c r="O54" i="7" s="1"/>
  <c r="N39" i="7"/>
  <c r="N54" i="7" s="1"/>
  <c r="M39" i="7"/>
  <c r="M54" i="7" s="1"/>
  <c r="L39" i="7"/>
  <c r="L54" i="7" s="1"/>
  <c r="K39" i="7"/>
  <c r="K54" i="7" s="1"/>
  <c r="J39" i="7"/>
  <c r="J54" i="7" s="1"/>
  <c r="I39" i="7"/>
  <c r="I54" i="7" s="1"/>
  <c r="AL38" i="7"/>
  <c r="AL53" i="7" s="1"/>
  <c r="AK38" i="7"/>
  <c r="AK53" i="7" s="1"/>
  <c r="AJ38" i="7"/>
  <c r="AJ53" i="7" s="1"/>
  <c r="AI38" i="7"/>
  <c r="AI53" i="7" s="1"/>
  <c r="AH38" i="7"/>
  <c r="AH53" i="7" s="1"/>
  <c r="AG38" i="7"/>
  <c r="AG53" i="7" s="1"/>
  <c r="AF38" i="7"/>
  <c r="AF53" i="7" s="1"/>
  <c r="AE38" i="7"/>
  <c r="AE53" i="7" s="1"/>
  <c r="AD38" i="7"/>
  <c r="AD53" i="7" s="1"/>
  <c r="AC38" i="7"/>
  <c r="AC53" i="7" s="1"/>
  <c r="AB38" i="7"/>
  <c r="AB53" i="7" s="1"/>
  <c r="AA38" i="7"/>
  <c r="AA53" i="7" s="1"/>
  <c r="Z38" i="7"/>
  <c r="Z53" i="7" s="1"/>
  <c r="Y38" i="7"/>
  <c r="Y53" i="7" s="1"/>
  <c r="X38" i="7"/>
  <c r="X53" i="7" s="1"/>
  <c r="W38" i="7"/>
  <c r="W53" i="7" s="1"/>
  <c r="V38" i="7"/>
  <c r="V53" i="7" s="1"/>
  <c r="U38" i="7"/>
  <c r="U53" i="7" s="1"/>
  <c r="T38" i="7"/>
  <c r="T53" i="7" s="1"/>
  <c r="S38" i="7"/>
  <c r="S53" i="7" s="1"/>
  <c r="R38" i="7"/>
  <c r="R53" i="7" s="1"/>
  <c r="Q38" i="7"/>
  <c r="Q53" i="7" s="1"/>
  <c r="P38" i="7"/>
  <c r="P53" i="7" s="1"/>
  <c r="O38" i="7"/>
  <c r="O53" i="7" s="1"/>
  <c r="N38" i="7"/>
  <c r="N53" i="7" s="1"/>
  <c r="M38" i="7"/>
  <c r="M53" i="7" s="1"/>
  <c r="L38" i="7"/>
  <c r="L53" i="7" s="1"/>
  <c r="K38" i="7"/>
  <c r="K53" i="7" s="1"/>
  <c r="J38" i="7"/>
  <c r="J53" i="7" s="1"/>
  <c r="I38" i="7"/>
  <c r="I53" i="7" s="1"/>
  <c r="AL37" i="7"/>
  <c r="AL52" i="7" s="1"/>
  <c r="AK37" i="7"/>
  <c r="AJ37" i="7"/>
  <c r="AJ52" i="7" s="1"/>
  <c r="AI37" i="7"/>
  <c r="AI52" i="7" s="1"/>
  <c r="AH37" i="7"/>
  <c r="AH52" i="7" s="1"/>
  <c r="AG37" i="7"/>
  <c r="AG52" i="7" s="1"/>
  <c r="AF37" i="7"/>
  <c r="AF52" i="7" s="1"/>
  <c r="AE37" i="7"/>
  <c r="AE52" i="7" s="1"/>
  <c r="AD37" i="7"/>
  <c r="AD52" i="7" s="1"/>
  <c r="AC37" i="7"/>
  <c r="AC52" i="7" s="1"/>
  <c r="AB37" i="7"/>
  <c r="AB52" i="7" s="1"/>
  <c r="AA37" i="7"/>
  <c r="AA52" i="7" s="1"/>
  <c r="Z37" i="7"/>
  <c r="Z52" i="7" s="1"/>
  <c r="Y37" i="7"/>
  <c r="Y52" i="7" s="1"/>
  <c r="X37" i="7"/>
  <c r="X52" i="7" s="1"/>
  <c r="W37" i="7"/>
  <c r="W52" i="7" s="1"/>
  <c r="V37" i="7"/>
  <c r="V52" i="7" s="1"/>
  <c r="U37" i="7"/>
  <c r="U52" i="7" s="1"/>
  <c r="T37" i="7"/>
  <c r="T52" i="7" s="1"/>
  <c r="S37" i="7"/>
  <c r="S52" i="7" s="1"/>
  <c r="R37" i="7"/>
  <c r="R52" i="7" s="1"/>
  <c r="Q37" i="7"/>
  <c r="Q52" i="7" s="1"/>
  <c r="P37" i="7"/>
  <c r="P52" i="7" s="1"/>
  <c r="O37" i="7"/>
  <c r="O52" i="7" s="1"/>
  <c r="N37" i="7"/>
  <c r="N52" i="7" s="1"/>
  <c r="M37" i="7"/>
  <c r="M52" i="7" s="1"/>
  <c r="L37" i="7"/>
  <c r="L52" i="7" s="1"/>
  <c r="K37" i="7"/>
  <c r="K52" i="7" s="1"/>
  <c r="J37" i="7"/>
  <c r="J52" i="7" s="1"/>
  <c r="I37" i="7"/>
  <c r="I52" i="7" s="1"/>
  <c r="AL36" i="7"/>
  <c r="AK36" i="7"/>
  <c r="AK51" i="7" s="1"/>
  <c r="AK61" i="7" s="1"/>
  <c r="AJ36" i="7"/>
  <c r="AJ51" i="7" s="1"/>
  <c r="AJ61" i="7" s="1"/>
  <c r="AI36" i="7"/>
  <c r="AH36" i="7"/>
  <c r="AH51" i="7" s="1"/>
  <c r="AH61" i="7" s="1"/>
  <c r="AG36" i="7"/>
  <c r="AF36" i="7"/>
  <c r="AE36" i="7"/>
  <c r="AE51" i="7" s="1"/>
  <c r="AE61" i="7" s="1"/>
  <c r="AD36" i="7"/>
  <c r="AD51" i="7" s="1"/>
  <c r="AD61" i="7" s="1"/>
  <c r="AC36" i="7"/>
  <c r="AB36" i="7"/>
  <c r="AB51" i="7" s="1"/>
  <c r="AB61" i="7" s="1"/>
  <c r="AA36" i="7"/>
  <c r="Z36" i="7"/>
  <c r="Y36" i="7"/>
  <c r="Y51" i="7" s="1"/>
  <c r="X36" i="7"/>
  <c r="X46" i="7" s="1"/>
  <c r="W36" i="7"/>
  <c r="V36" i="7"/>
  <c r="V51" i="7" s="1"/>
  <c r="V61" i="7" s="1"/>
  <c r="U36" i="7"/>
  <c r="U46" i="7" s="1"/>
  <c r="T36" i="7"/>
  <c r="S36" i="7"/>
  <c r="S51" i="7" s="1"/>
  <c r="S61" i="7" s="1"/>
  <c r="R36" i="7"/>
  <c r="R51" i="7" s="1"/>
  <c r="Q36" i="7"/>
  <c r="Q46" i="7" s="1"/>
  <c r="P36" i="7"/>
  <c r="P51" i="7" s="1"/>
  <c r="P61" i="7" s="1"/>
  <c r="O36" i="7"/>
  <c r="N36" i="7"/>
  <c r="M36" i="7"/>
  <c r="M51" i="7" s="1"/>
  <c r="M61" i="7" s="1"/>
  <c r="L36" i="7"/>
  <c r="L51" i="7" s="1"/>
  <c r="L61" i="7" s="1"/>
  <c r="K36" i="7"/>
  <c r="J36" i="7"/>
  <c r="J51" i="7" s="1"/>
  <c r="J61" i="7" s="1"/>
  <c r="I36" i="7"/>
  <c r="AL35" i="7"/>
  <c r="AK35" i="7"/>
  <c r="AK50" i="7" s="1"/>
  <c r="AK60" i="7" s="1"/>
  <c r="AJ35" i="7"/>
  <c r="AJ50" i="7" s="1"/>
  <c r="AJ60" i="7" s="1"/>
  <c r="AI35" i="7"/>
  <c r="AH35" i="7"/>
  <c r="AH50" i="7" s="1"/>
  <c r="AG35" i="7"/>
  <c r="AG45" i="7" s="1"/>
  <c r="AF35" i="7"/>
  <c r="AE35" i="7"/>
  <c r="AE50" i="7" s="1"/>
  <c r="AE60" i="7" s="1"/>
  <c r="AD35" i="7"/>
  <c r="AD50" i="7" s="1"/>
  <c r="AD60" i="7" s="1"/>
  <c r="AC35" i="7"/>
  <c r="AC45" i="7" s="1"/>
  <c r="AB35" i="7"/>
  <c r="AB50" i="7" s="1"/>
  <c r="AB60" i="7" s="1"/>
  <c r="AA35" i="7"/>
  <c r="Z35" i="7"/>
  <c r="Y35" i="7"/>
  <c r="Y50" i="7" s="1"/>
  <c r="Y60" i="7" s="1"/>
  <c r="X35" i="7"/>
  <c r="X50" i="7" s="1"/>
  <c r="X60" i="7" s="1"/>
  <c r="W35" i="7"/>
  <c r="V35" i="7"/>
  <c r="V45" i="7" s="1"/>
  <c r="U35" i="7"/>
  <c r="T35" i="7"/>
  <c r="S35" i="7"/>
  <c r="S50" i="7" s="1"/>
  <c r="R35" i="7"/>
  <c r="R50" i="7" s="1"/>
  <c r="R60" i="7" s="1"/>
  <c r="Q35" i="7"/>
  <c r="P35" i="7"/>
  <c r="P50" i="7" s="1"/>
  <c r="P60" i="7" s="1"/>
  <c r="O35" i="7"/>
  <c r="O45" i="7" s="1"/>
  <c r="N35" i="7"/>
  <c r="M35" i="7"/>
  <c r="M50" i="7" s="1"/>
  <c r="M60" i="7" s="1"/>
  <c r="L35" i="7"/>
  <c r="L50" i="7" s="1"/>
  <c r="K35" i="7"/>
  <c r="K45" i="7" s="1"/>
  <c r="J35" i="7"/>
  <c r="J50" i="7" s="1"/>
  <c r="J60" i="7" s="1"/>
  <c r="I35" i="7"/>
  <c r="AL34" i="7"/>
  <c r="AK34" i="7"/>
  <c r="AK44" i="7" s="1"/>
  <c r="AJ34" i="7"/>
  <c r="AJ49" i="7" s="1"/>
  <c r="AJ59" i="7" s="1"/>
  <c r="AI34" i="7"/>
  <c r="AH34" i="7"/>
  <c r="AH49" i="7" s="1"/>
  <c r="AH59" i="7" s="1"/>
  <c r="AG34" i="7"/>
  <c r="AF34" i="7"/>
  <c r="AE34" i="7"/>
  <c r="AE49" i="7" s="1"/>
  <c r="AE59" i="7" s="1"/>
  <c r="AD34" i="7"/>
  <c r="AD49" i="7" s="1"/>
  <c r="AD59" i="7" s="1"/>
  <c r="AC34" i="7"/>
  <c r="AB34" i="7"/>
  <c r="AB44" i="7" s="1"/>
  <c r="AA34" i="7"/>
  <c r="Z34" i="7"/>
  <c r="Y34" i="7"/>
  <c r="Y44" i="7" s="1"/>
  <c r="X34" i="7"/>
  <c r="X49" i="7" s="1"/>
  <c r="X59" i="7" s="1"/>
  <c r="W34" i="7"/>
  <c r="V34" i="7"/>
  <c r="V44" i="7" s="1"/>
  <c r="U34" i="7"/>
  <c r="T34" i="7"/>
  <c r="S34" i="7"/>
  <c r="S49" i="7" s="1"/>
  <c r="S59" i="7" s="1"/>
  <c r="R34" i="7"/>
  <c r="R49" i="7" s="1"/>
  <c r="R59" i="7" s="1"/>
  <c r="Q34" i="7"/>
  <c r="P34" i="7"/>
  <c r="P49" i="7" s="1"/>
  <c r="P59" i="7" s="1"/>
  <c r="O34" i="7"/>
  <c r="N34" i="7"/>
  <c r="M34" i="7"/>
  <c r="M49" i="7" s="1"/>
  <c r="M59" i="7" s="1"/>
  <c r="L34" i="7"/>
  <c r="L49" i="7" s="1"/>
  <c r="L59" i="7" s="1"/>
  <c r="K34" i="7"/>
  <c r="J34" i="7"/>
  <c r="J49" i="7" s="1"/>
  <c r="J59" i="7" s="1"/>
  <c r="I34" i="7"/>
  <c r="AL33" i="7"/>
  <c r="AK33" i="7"/>
  <c r="AK48" i="7" s="1"/>
  <c r="AK58" i="7" s="1"/>
  <c r="AJ33" i="7"/>
  <c r="AJ48" i="7" s="1"/>
  <c r="AI33" i="7"/>
  <c r="AH33" i="7"/>
  <c r="AH43" i="7" s="1"/>
  <c r="AG33" i="7"/>
  <c r="AF33" i="7"/>
  <c r="AE33" i="7"/>
  <c r="AE43" i="7" s="1"/>
  <c r="AD33" i="7"/>
  <c r="AD48" i="7" s="1"/>
  <c r="AD58" i="7" s="1"/>
  <c r="AC33" i="7"/>
  <c r="AB33" i="7"/>
  <c r="AB48" i="7" s="1"/>
  <c r="AB58" i="7" s="1"/>
  <c r="AA33" i="7"/>
  <c r="Z33" i="7"/>
  <c r="Y33" i="7"/>
  <c r="Y48" i="7" s="1"/>
  <c r="Y58" i="7" s="1"/>
  <c r="X33" i="7"/>
  <c r="X48" i="7" s="1"/>
  <c r="X58" i="7" s="1"/>
  <c r="W33" i="7"/>
  <c r="V33" i="7"/>
  <c r="V43" i="7" s="1"/>
  <c r="U33" i="7"/>
  <c r="T33" i="7"/>
  <c r="S33" i="7"/>
  <c r="S43" i="7" s="1"/>
  <c r="R33" i="7"/>
  <c r="R48" i="7" s="1"/>
  <c r="R58" i="7" s="1"/>
  <c r="Q33" i="7"/>
  <c r="P33" i="7"/>
  <c r="P43" i="7" s="1"/>
  <c r="O33" i="7"/>
  <c r="N33" i="7"/>
  <c r="M33" i="7"/>
  <c r="M48" i="7" s="1"/>
  <c r="M58" i="7" s="1"/>
  <c r="L33" i="7"/>
  <c r="L48" i="7" s="1"/>
  <c r="L58" i="7" s="1"/>
  <c r="K33" i="7"/>
  <c r="J33" i="7"/>
  <c r="J48" i="7" s="1"/>
  <c r="J58" i="7" s="1"/>
  <c r="I33" i="7"/>
  <c r="I48" i="7" s="1"/>
  <c r="I58" i="7" s="1"/>
  <c r="AL32" i="7"/>
  <c r="AK32" i="7"/>
  <c r="AK47" i="7" s="1"/>
  <c r="AK57" i="7" s="1"/>
  <c r="AJ32" i="7"/>
  <c r="AJ47" i="7" s="1"/>
  <c r="AJ57" i="7" s="1"/>
  <c r="AI32" i="7"/>
  <c r="AH32" i="7"/>
  <c r="AH47" i="7" s="1"/>
  <c r="AH57" i="7" s="1"/>
  <c r="AG32" i="7"/>
  <c r="AG47" i="7" s="1"/>
  <c r="AG57" i="7" s="1"/>
  <c r="AF32" i="7"/>
  <c r="AE32" i="7"/>
  <c r="AE42" i="7" s="1"/>
  <c r="AD32" i="7"/>
  <c r="AD47" i="7" s="1"/>
  <c r="AC32" i="7"/>
  <c r="AB32" i="7"/>
  <c r="AB42" i="7" s="1"/>
  <c r="AA32" i="7"/>
  <c r="AA47" i="7" s="1"/>
  <c r="AA57" i="7" s="1"/>
  <c r="Z32" i="7"/>
  <c r="Y32" i="7"/>
  <c r="Y47" i="7" s="1"/>
  <c r="Y57" i="7" s="1"/>
  <c r="X32" i="7"/>
  <c r="X47" i="7" s="1"/>
  <c r="X57" i="7" s="1"/>
  <c r="W32" i="7"/>
  <c r="V32" i="7"/>
  <c r="V47" i="7" s="1"/>
  <c r="V57" i="7" s="1"/>
  <c r="U32" i="7"/>
  <c r="U47" i="7" s="1"/>
  <c r="U57" i="7" s="1"/>
  <c r="T32" i="7"/>
  <c r="S32" i="7"/>
  <c r="S47" i="7" s="1"/>
  <c r="S57" i="7" s="1"/>
  <c r="R32" i="7"/>
  <c r="R47" i="7" s="1"/>
  <c r="R57" i="7" s="1"/>
  <c r="Q32" i="7"/>
  <c r="P32" i="7"/>
  <c r="P47" i="7" s="1"/>
  <c r="P57" i="7" s="1"/>
  <c r="O32" i="7"/>
  <c r="O47" i="7" s="1"/>
  <c r="O57" i="7" s="1"/>
  <c r="N32" i="7"/>
  <c r="M32" i="7"/>
  <c r="M42" i="7" s="1"/>
  <c r="L32" i="7"/>
  <c r="L42" i="7" s="1"/>
  <c r="K32" i="7"/>
  <c r="K47" i="7" s="1"/>
  <c r="K57" i="7" s="1"/>
  <c r="J32" i="7"/>
  <c r="J47" i="7" s="1"/>
  <c r="J57" i="7" s="1"/>
  <c r="I32" i="7"/>
  <c r="I47" i="7" s="1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AL26" i="7"/>
  <c r="AF26" i="7"/>
  <c r="Z26" i="7"/>
  <c r="T26" i="7"/>
  <c r="AJ25" i="7"/>
  <c r="AD25" i="7"/>
  <c r="X25" i="7"/>
  <c r="R25" i="7"/>
  <c r="AH24" i="7"/>
  <c r="AB24" i="7"/>
  <c r="V24" i="7"/>
  <c r="AL23" i="7"/>
  <c r="AF23" i="7"/>
  <c r="Z23" i="7"/>
  <c r="T23" i="7"/>
  <c r="AJ22" i="7"/>
  <c r="AJ27" i="7" s="1"/>
  <c r="AD22" i="7"/>
  <c r="AD27" i="7" s="1"/>
  <c r="X22" i="7"/>
  <c r="X27" i="7" s="1"/>
  <c r="R22" i="7"/>
  <c r="R27" i="7" s="1"/>
  <c r="AH21" i="7"/>
  <c r="AB21" i="7"/>
  <c r="V21" i="7"/>
  <c r="AL20" i="7"/>
  <c r="AF20" i="7"/>
  <c r="Z20" i="7"/>
  <c r="T20" i="7"/>
  <c r="AJ19" i="7"/>
  <c r="AD19" i="7"/>
  <c r="X19" i="7"/>
  <c r="R19" i="7"/>
  <c r="AH18" i="7"/>
  <c r="AB18" i="7"/>
  <c r="V18" i="7"/>
  <c r="AL17" i="7"/>
  <c r="AF17" i="7"/>
  <c r="Z17" i="7"/>
  <c r="T17" i="7"/>
  <c r="AL16" i="7"/>
  <c r="AL21" i="7" s="1"/>
  <c r="AK16" i="7"/>
  <c r="AK21" i="7" s="1"/>
  <c r="AJ16" i="7"/>
  <c r="AJ26" i="7" s="1"/>
  <c r="AI16" i="7"/>
  <c r="AI26" i="7" s="1"/>
  <c r="AH16" i="7"/>
  <c r="AH26" i="7" s="1"/>
  <c r="AG16" i="7"/>
  <c r="AG26" i="7" s="1"/>
  <c r="AF16" i="7"/>
  <c r="AF21" i="7" s="1"/>
  <c r="AE16" i="7"/>
  <c r="AE21" i="7" s="1"/>
  <c r="AD16" i="7"/>
  <c r="AD26" i="7" s="1"/>
  <c r="AC16" i="7"/>
  <c r="AC26" i="7" s="1"/>
  <c r="AB16" i="7"/>
  <c r="AB26" i="7" s="1"/>
  <c r="AA16" i="7"/>
  <c r="AA26" i="7" s="1"/>
  <c r="Z16" i="7"/>
  <c r="Z21" i="7" s="1"/>
  <c r="Y16" i="7"/>
  <c r="Y21" i="7" s="1"/>
  <c r="X16" i="7"/>
  <c r="X26" i="7" s="1"/>
  <c r="W16" i="7"/>
  <c r="W26" i="7" s="1"/>
  <c r="V16" i="7"/>
  <c r="V26" i="7" s="1"/>
  <c r="U16" i="7"/>
  <c r="U26" i="7" s="1"/>
  <c r="T16" i="7"/>
  <c r="T21" i="7" s="1"/>
  <c r="S16" i="7"/>
  <c r="S21" i="7" s="1"/>
  <c r="R16" i="7"/>
  <c r="R26" i="7" s="1"/>
  <c r="Q16" i="7"/>
  <c r="Q26" i="7" s="1"/>
  <c r="AL15" i="7"/>
  <c r="AL25" i="7" s="1"/>
  <c r="AK15" i="7"/>
  <c r="AK25" i="7" s="1"/>
  <c r="AJ15" i="7"/>
  <c r="AJ20" i="7" s="1"/>
  <c r="AI15" i="7"/>
  <c r="AI20" i="7" s="1"/>
  <c r="AH15" i="7"/>
  <c r="AH25" i="7" s="1"/>
  <c r="AG15" i="7"/>
  <c r="AG25" i="7" s="1"/>
  <c r="AF15" i="7"/>
  <c r="AF25" i="7" s="1"/>
  <c r="AE15" i="7"/>
  <c r="AE25" i="7" s="1"/>
  <c r="AD15" i="7"/>
  <c r="AD20" i="7" s="1"/>
  <c r="AC15" i="7"/>
  <c r="AC20" i="7" s="1"/>
  <c r="AB15" i="7"/>
  <c r="AB25" i="7" s="1"/>
  <c r="AA15" i="7"/>
  <c r="AA25" i="7" s="1"/>
  <c r="Z15" i="7"/>
  <c r="Z25" i="7" s="1"/>
  <c r="Y15" i="7"/>
  <c r="Y25" i="7" s="1"/>
  <c r="X15" i="7"/>
  <c r="X20" i="7" s="1"/>
  <c r="W15" i="7"/>
  <c r="W20" i="7" s="1"/>
  <c r="V15" i="7"/>
  <c r="V25" i="7" s="1"/>
  <c r="U15" i="7"/>
  <c r="U25" i="7" s="1"/>
  <c r="T15" i="7"/>
  <c r="T25" i="7" s="1"/>
  <c r="S15" i="7"/>
  <c r="S25" i="7" s="1"/>
  <c r="R15" i="7"/>
  <c r="R20" i="7" s="1"/>
  <c r="Q15" i="7"/>
  <c r="Q20" i="7" s="1"/>
  <c r="AL14" i="7"/>
  <c r="AL24" i="7" s="1"/>
  <c r="AK14" i="7"/>
  <c r="AK24" i="7" s="1"/>
  <c r="AJ14" i="7"/>
  <c r="AJ24" i="7" s="1"/>
  <c r="AI14" i="7"/>
  <c r="AI24" i="7" s="1"/>
  <c r="AH14" i="7"/>
  <c r="AH19" i="7" s="1"/>
  <c r="AG14" i="7"/>
  <c r="AG19" i="7" s="1"/>
  <c r="AF14" i="7"/>
  <c r="AF24" i="7" s="1"/>
  <c r="AE14" i="7"/>
  <c r="AE24" i="7" s="1"/>
  <c r="AD14" i="7"/>
  <c r="AD24" i="7" s="1"/>
  <c r="AC14" i="7"/>
  <c r="AC24" i="7" s="1"/>
  <c r="AB14" i="7"/>
  <c r="AB19" i="7" s="1"/>
  <c r="AA14" i="7"/>
  <c r="AA19" i="7" s="1"/>
  <c r="Z14" i="7"/>
  <c r="Z24" i="7" s="1"/>
  <c r="Y14" i="7"/>
  <c r="Y24" i="7" s="1"/>
  <c r="X14" i="7"/>
  <c r="X24" i="7" s="1"/>
  <c r="W14" i="7"/>
  <c r="W24" i="7" s="1"/>
  <c r="V14" i="7"/>
  <c r="V19" i="7" s="1"/>
  <c r="U14" i="7"/>
  <c r="U19" i="7" s="1"/>
  <c r="T14" i="7"/>
  <c r="T24" i="7" s="1"/>
  <c r="S14" i="7"/>
  <c r="S24" i="7" s="1"/>
  <c r="R14" i="7"/>
  <c r="R24" i="7" s="1"/>
  <c r="Q14" i="7"/>
  <c r="Q24" i="7" s="1"/>
  <c r="AL13" i="7"/>
  <c r="AL18" i="7" s="1"/>
  <c r="AK13" i="7"/>
  <c r="AK18" i="7" s="1"/>
  <c r="AJ13" i="7"/>
  <c r="AJ23" i="7" s="1"/>
  <c r="AI13" i="7"/>
  <c r="AI23" i="7" s="1"/>
  <c r="AH13" i="7"/>
  <c r="AH23" i="7" s="1"/>
  <c r="AG13" i="7"/>
  <c r="AG23" i="7" s="1"/>
  <c r="AF13" i="7"/>
  <c r="AF18" i="7" s="1"/>
  <c r="AE13" i="7"/>
  <c r="AE18" i="7" s="1"/>
  <c r="AD13" i="7"/>
  <c r="AD23" i="7" s="1"/>
  <c r="AC13" i="7"/>
  <c r="AC23" i="7" s="1"/>
  <c r="AB13" i="7"/>
  <c r="AB23" i="7" s="1"/>
  <c r="AA13" i="7"/>
  <c r="AA23" i="7" s="1"/>
  <c r="Z13" i="7"/>
  <c r="Z18" i="7" s="1"/>
  <c r="Y13" i="7"/>
  <c r="Y18" i="7" s="1"/>
  <c r="X13" i="7"/>
  <c r="X23" i="7" s="1"/>
  <c r="W13" i="7"/>
  <c r="W23" i="7" s="1"/>
  <c r="V13" i="7"/>
  <c r="V23" i="7" s="1"/>
  <c r="U13" i="7"/>
  <c r="U23" i="7" s="1"/>
  <c r="T13" i="7"/>
  <c r="T18" i="7" s="1"/>
  <c r="S13" i="7"/>
  <c r="S18" i="7" s="1"/>
  <c r="R13" i="7"/>
  <c r="R23" i="7" s="1"/>
  <c r="Q13" i="7"/>
  <c r="Q23" i="7" s="1"/>
  <c r="AL12" i="7"/>
  <c r="AL22" i="7" s="1"/>
  <c r="AL27" i="7" s="1"/>
  <c r="AK12" i="7"/>
  <c r="AK22" i="7" s="1"/>
  <c r="AK27" i="7" s="1"/>
  <c r="AJ12" i="7"/>
  <c r="AJ17" i="7" s="1"/>
  <c r="AI12" i="7"/>
  <c r="AI17" i="7" s="1"/>
  <c r="AH12" i="7"/>
  <c r="AH22" i="7" s="1"/>
  <c r="AH27" i="7" s="1"/>
  <c r="AG12" i="7"/>
  <c r="AG22" i="7" s="1"/>
  <c r="AG27" i="7" s="1"/>
  <c r="AF12" i="7"/>
  <c r="AF22" i="7" s="1"/>
  <c r="AF27" i="7" s="1"/>
  <c r="AE12" i="7"/>
  <c r="AE22" i="7" s="1"/>
  <c r="AE27" i="7" s="1"/>
  <c r="AD12" i="7"/>
  <c r="AD17" i="7" s="1"/>
  <c r="AC12" i="7"/>
  <c r="AC17" i="7" s="1"/>
  <c r="AB12" i="7"/>
  <c r="AB22" i="7" s="1"/>
  <c r="AB27" i="7" s="1"/>
  <c r="AA12" i="7"/>
  <c r="AA22" i="7" s="1"/>
  <c r="AA27" i="7" s="1"/>
  <c r="Z12" i="7"/>
  <c r="Z22" i="7" s="1"/>
  <c r="Z27" i="7" s="1"/>
  <c r="Y12" i="7"/>
  <c r="Y22" i="7" s="1"/>
  <c r="Y27" i="7" s="1"/>
  <c r="X12" i="7"/>
  <c r="X17" i="7" s="1"/>
  <c r="W12" i="7"/>
  <c r="W17" i="7" s="1"/>
  <c r="V12" i="7"/>
  <c r="V22" i="7" s="1"/>
  <c r="V27" i="7" s="1"/>
  <c r="U12" i="7"/>
  <c r="U22" i="7" s="1"/>
  <c r="U27" i="7" s="1"/>
  <c r="T12" i="7"/>
  <c r="T22" i="7" s="1"/>
  <c r="T27" i="7" s="1"/>
  <c r="S12" i="7"/>
  <c r="S22" i="7" s="1"/>
  <c r="S27" i="7" s="1"/>
  <c r="R12" i="7"/>
  <c r="R17" i="7" s="1"/>
  <c r="Q12" i="7"/>
  <c r="Q17" i="7" s="1"/>
  <c r="AL11" i="7"/>
  <c r="AF11" i="7"/>
  <c r="Z11" i="7"/>
  <c r="U11" i="7"/>
  <c r="T11" i="7"/>
  <c r="AK10" i="7"/>
  <c r="AJ10" i="7"/>
  <c r="AE10" i="7"/>
  <c r="AD10" i="7"/>
  <c r="Y10" i="7"/>
  <c r="X10" i="7"/>
  <c r="S10" i="7"/>
  <c r="R10" i="7"/>
  <c r="AI9" i="7"/>
  <c r="AH9" i="7"/>
  <c r="AC9" i="7"/>
  <c r="AB9" i="7"/>
  <c r="W9" i="7"/>
  <c r="V9" i="7"/>
  <c r="Q9" i="7"/>
  <c r="AL8" i="7"/>
  <c r="AG8" i="7"/>
  <c r="AF8" i="7"/>
  <c r="AC8" i="7"/>
  <c r="AA8" i="7"/>
  <c r="Z8" i="7"/>
  <c r="W8" i="7"/>
  <c r="U8" i="7"/>
  <c r="T8" i="7"/>
  <c r="Q8" i="7"/>
  <c r="AK7" i="7"/>
  <c r="AJ7" i="7"/>
  <c r="AG7" i="7"/>
  <c r="AE7" i="7"/>
  <c r="AD7" i="7"/>
  <c r="AA7" i="7"/>
  <c r="Y7" i="7"/>
  <c r="X7" i="7"/>
  <c r="U7" i="7"/>
  <c r="S7" i="7"/>
  <c r="R7" i="7"/>
  <c r="AL6" i="7"/>
  <c r="AK6" i="7"/>
  <c r="AK11" i="7" s="1"/>
  <c r="AJ6" i="7"/>
  <c r="AJ11" i="7" s="1"/>
  <c r="AI6" i="7"/>
  <c r="AI11" i="7" s="1"/>
  <c r="AH6" i="7"/>
  <c r="AH11" i="7" s="1"/>
  <c r="AG6" i="7"/>
  <c r="AG11" i="7" s="1"/>
  <c r="AF6" i="7"/>
  <c r="AE6" i="7"/>
  <c r="AE11" i="7" s="1"/>
  <c r="AD6" i="7"/>
  <c r="AD11" i="7" s="1"/>
  <c r="AC6" i="7"/>
  <c r="AC11" i="7" s="1"/>
  <c r="AB6" i="7"/>
  <c r="AB11" i="7" s="1"/>
  <c r="AA6" i="7"/>
  <c r="AA11" i="7" s="1"/>
  <c r="Z6" i="7"/>
  <c r="Y6" i="7"/>
  <c r="Y11" i="7" s="1"/>
  <c r="X6" i="7"/>
  <c r="X11" i="7" s="1"/>
  <c r="W6" i="7"/>
  <c r="W11" i="7" s="1"/>
  <c r="V6" i="7"/>
  <c r="V11" i="7" s="1"/>
  <c r="U6" i="7"/>
  <c r="T6" i="7"/>
  <c r="S6" i="7"/>
  <c r="S11" i="7" s="1"/>
  <c r="R6" i="7"/>
  <c r="R11" i="7" s="1"/>
  <c r="Q6" i="7"/>
  <c r="Q11" i="7" s="1"/>
  <c r="AL5" i="7"/>
  <c r="AL10" i="7" s="1"/>
  <c r="AK5" i="7"/>
  <c r="AJ5" i="7"/>
  <c r="AI5" i="7"/>
  <c r="AI10" i="7" s="1"/>
  <c r="AH5" i="7"/>
  <c r="AH10" i="7" s="1"/>
  <c r="AG5" i="7"/>
  <c r="AG10" i="7" s="1"/>
  <c r="AF5" i="7"/>
  <c r="AF10" i="7" s="1"/>
  <c r="AE5" i="7"/>
  <c r="AD5" i="7"/>
  <c r="AC5" i="7"/>
  <c r="AC10" i="7" s="1"/>
  <c r="AB5" i="7"/>
  <c r="AB10" i="7" s="1"/>
  <c r="AA5" i="7"/>
  <c r="AA10" i="7" s="1"/>
  <c r="Z5" i="7"/>
  <c r="Z10" i="7" s="1"/>
  <c r="Y5" i="7"/>
  <c r="X5" i="7"/>
  <c r="W5" i="7"/>
  <c r="W10" i="7" s="1"/>
  <c r="V5" i="7"/>
  <c r="V10" i="7" s="1"/>
  <c r="U5" i="7"/>
  <c r="U10" i="7" s="1"/>
  <c r="T5" i="7"/>
  <c r="T10" i="7" s="1"/>
  <c r="S5" i="7"/>
  <c r="R5" i="7"/>
  <c r="Q5" i="7"/>
  <c r="Q10" i="7" s="1"/>
  <c r="AL4" i="7"/>
  <c r="AL9" i="7" s="1"/>
  <c r="AK4" i="7"/>
  <c r="AK9" i="7" s="1"/>
  <c r="AJ4" i="7"/>
  <c r="AJ9" i="7" s="1"/>
  <c r="AI4" i="7"/>
  <c r="AH4" i="7"/>
  <c r="AG4" i="7"/>
  <c r="AG9" i="7" s="1"/>
  <c r="AF4" i="7"/>
  <c r="AF9" i="7" s="1"/>
  <c r="AE4" i="7"/>
  <c r="AE9" i="7" s="1"/>
  <c r="AD4" i="7"/>
  <c r="AD9" i="7" s="1"/>
  <c r="AC4" i="7"/>
  <c r="AB4" i="7"/>
  <c r="AA4" i="7"/>
  <c r="AA9" i="7" s="1"/>
  <c r="Z4" i="7"/>
  <c r="Z9" i="7" s="1"/>
  <c r="Y4" i="7"/>
  <c r="Y9" i="7" s="1"/>
  <c r="X4" i="7"/>
  <c r="X9" i="7" s="1"/>
  <c r="W4" i="7"/>
  <c r="V4" i="7"/>
  <c r="U4" i="7"/>
  <c r="U9" i="7" s="1"/>
  <c r="T4" i="7"/>
  <c r="T9" i="7" s="1"/>
  <c r="S4" i="7"/>
  <c r="S9" i="7" s="1"/>
  <c r="R4" i="7"/>
  <c r="R9" i="7" s="1"/>
  <c r="Q4" i="7"/>
  <c r="AL3" i="7"/>
  <c r="AK3" i="7"/>
  <c r="AK8" i="7" s="1"/>
  <c r="AJ3" i="7"/>
  <c r="AJ8" i="7" s="1"/>
  <c r="AI3" i="7"/>
  <c r="AI8" i="7" s="1"/>
  <c r="AH3" i="7"/>
  <c r="AH8" i="7" s="1"/>
  <c r="AG3" i="7"/>
  <c r="AF3" i="7"/>
  <c r="AE3" i="7"/>
  <c r="AE8" i="7" s="1"/>
  <c r="AD3" i="7"/>
  <c r="AD8" i="7" s="1"/>
  <c r="AC3" i="7"/>
  <c r="AB3" i="7"/>
  <c r="AB8" i="7" s="1"/>
  <c r="AA3" i="7"/>
  <c r="Z3" i="7"/>
  <c r="Y3" i="7"/>
  <c r="Y8" i="7" s="1"/>
  <c r="X3" i="7"/>
  <c r="X8" i="7" s="1"/>
  <c r="W3" i="7"/>
  <c r="V3" i="7"/>
  <c r="V8" i="7" s="1"/>
  <c r="U3" i="7"/>
  <c r="T3" i="7"/>
  <c r="S3" i="7"/>
  <c r="S8" i="7" s="1"/>
  <c r="R3" i="7"/>
  <c r="R8" i="7" s="1"/>
  <c r="Q3" i="7"/>
  <c r="AL2" i="7"/>
  <c r="AL7" i="7" s="1"/>
  <c r="AK2" i="7"/>
  <c r="AJ2" i="7"/>
  <c r="AI2" i="7"/>
  <c r="AI7" i="7" s="1"/>
  <c r="AH2" i="7"/>
  <c r="AH7" i="7" s="1"/>
  <c r="AG2" i="7"/>
  <c r="AF2" i="7"/>
  <c r="AF7" i="7" s="1"/>
  <c r="AE2" i="7"/>
  <c r="AD2" i="7"/>
  <c r="AC2" i="7"/>
  <c r="AC7" i="7" s="1"/>
  <c r="AB2" i="7"/>
  <c r="AB7" i="7" s="1"/>
  <c r="AA2" i="7"/>
  <c r="Z2" i="7"/>
  <c r="Z7" i="7" s="1"/>
  <c r="Y2" i="7"/>
  <c r="X2" i="7"/>
  <c r="W2" i="7"/>
  <c r="W7" i="7" s="1"/>
  <c r="V2" i="7"/>
  <c r="V7" i="7" s="1"/>
  <c r="U2" i="7"/>
  <c r="T2" i="7"/>
  <c r="T7" i="7" s="1"/>
  <c r="S2" i="7"/>
  <c r="R2" i="7"/>
  <c r="Q2" i="7"/>
  <c r="Q7" i="7" s="1"/>
  <c r="L2" i="7"/>
  <c r="M2" i="7"/>
  <c r="N2" i="7"/>
  <c r="O2" i="7"/>
  <c r="P2" i="7"/>
  <c r="P7" i="7" s="1"/>
  <c r="L3" i="7"/>
  <c r="M3" i="7"/>
  <c r="N3" i="7"/>
  <c r="O3" i="7"/>
  <c r="P3" i="7"/>
  <c r="L4" i="7"/>
  <c r="L9" i="7" s="1"/>
  <c r="M4" i="7"/>
  <c r="N4" i="7"/>
  <c r="O4" i="7"/>
  <c r="P4" i="7"/>
  <c r="L5" i="7"/>
  <c r="M5" i="7"/>
  <c r="M10" i="7" s="1"/>
  <c r="N5" i="7"/>
  <c r="O5" i="7"/>
  <c r="P5" i="7"/>
  <c r="L6" i="7"/>
  <c r="M6" i="7"/>
  <c r="N6" i="7"/>
  <c r="N11" i="7" s="1"/>
  <c r="O6" i="7"/>
  <c r="P6" i="7"/>
  <c r="L7" i="7"/>
  <c r="M7" i="7"/>
  <c r="N7" i="7"/>
  <c r="O7" i="7"/>
  <c r="L8" i="7"/>
  <c r="M8" i="7"/>
  <c r="N8" i="7"/>
  <c r="O8" i="7"/>
  <c r="P8" i="7"/>
  <c r="M9" i="7"/>
  <c r="N9" i="7"/>
  <c r="O9" i="7"/>
  <c r="P9" i="7"/>
  <c r="L10" i="7"/>
  <c r="N10" i="7"/>
  <c r="O10" i="7"/>
  <c r="P10" i="7"/>
  <c r="L11" i="7"/>
  <c r="M11" i="7"/>
  <c r="O11" i="7"/>
  <c r="P11" i="7"/>
  <c r="L12" i="7"/>
  <c r="M12" i="7"/>
  <c r="M22" i="7" s="1"/>
  <c r="M27" i="7" s="1"/>
  <c r="N12" i="7"/>
  <c r="N22" i="7" s="1"/>
  <c r="N27" i="7" s="1"/>
  <c r="O12" i="7"/>
  <c r="P12" i="7"/>
  <c r="L13" i="7"/>
  <c r="M13" i="7"/>
  <c r="N13" i="7"/>
  <c r="N23" i="7" s="1"/>
  <c r="O13" i="7"/>
  <c r="O23" i="7" s="1"/>
  <c r="P13" i="7"/>
  <c r="L14" i="7"/>
  <c r="M14" i="7"/>
  <c r="N14" i="7"/>
  <c r="O14" i="7"/>
  <c r="O24" i="7" s="1"/>
  <c r="P14" i="7"/>
  <c r="P24" i="7" s="1"/>
  <c r="L15" i="7"/>
  <c r="M15" i="7"/>
  <c r="N15" i="7"/>
  <c r="O15" i="7"/>
  <c r="P15" i="7"/>
  <c r="P25" i="7" s="1"/>
  <c r="L16" i="7"/>
  <c r="L26" i="7" s="1"/>
  <c r="M16" i="7"/>
  <c r="N16" i="7"/>
  <c r="O16" i="7"/>
  <c r="P16" i="7"/>
  <c r="L17" i="7"/>
  <c r="M17" i="7"/>
  <c r="O17" i="7"/>
  <c r="P17" i="7"/>
  <c r="L18" i="7"/>
  <c r="M18" i="7"/>
  <c r="N18" i="7"/>
  <c r="P18" i="7"/>
  <c r="L19" i="7"/>
  <c r="M19" i="7"/>
  <c r="N19" i="7"/>
  <c r="O19" i="7"/>
  <c r="L20" i="7"/>
  <c r="M20" i="7"/>
  <c r="N20" i="7"/>
  <c r="O20" i="7"/>
  <c r="P20" i="7"/>
  <c r="M21" i="7"/>
  <c r="N21" i="7"/>
  <c r="O21" i="7"/>
  <c r="P21" i="7"/>
  <c r="L22" i="7"/>
  <c r="L27" i="7" s="1"/>
  <c r="O22" i="7"/>
  <c r="P22" i="7"/>
  <c r="L23" i="7"/>
  <c r="M23" i="7"/>
  <c r="P23" i="7"/>
  <c r="L24" i="7"/>
  <c r="M24" i="7"/>
  <c r="N24" i="7"/>
  <c r="L25" i="7"/>
  <c r="M25" i="7"/>
  <c r="N25" i="7"/>
  <c r="O25" i="7"/>
  <c r="M26" i="7"/>
  <c r="N26" i="7"/>
  <c r="O26" i="7"/>
  <c r="P26" i="7"/>
  <c r="O27" i="7"/>
  <c r="P27" i="7"/>
  <c r="I2" i="7"/>
  <c r="J2" i="7"/>
  <c r="K2" i="7"/>
  <c r="I3" i="7"/>
  <c r="I8" i="7" s="1"/>
  <c r="J3" i="7"/>
  <c r="J8" i="7" s="1"/>
  <c r="K3" i="7"/>
  <c r="I4" i="7"/>
  <c r="J4" i="7"/>
  <c r="K4" i="7"/>
  <c r="I5" i="7"/>
  <c r="I10" i="7" s="1"/>
  <c r="J5" i="7"/>
  <c r="J10" i="7" s="1"/>
  <c r="K5" i="7"/>
  <c r="I6" i="7"/>
  <c r="J6" i="7"/>
  <c r="K6" i="7"/>
  <c r="I7" i="7"/>
  <c r="J7" i="7"/>
  <c r="K7" i="7"/>
  <c r="K8" i="7"/>
  <c r="I9" i="7"/>
  <c r="J9" i="7"/>
  <c r="K9" i="7"/>
  <c r="K10" i="7"/>
  <c r="I11" i="7"/>
  <c r="J11" i="7"/>
  <c r="K11" i="7"/>
  <c r="I12" i="7"/>
  <c r="J12" i="7"/>
  <c r="K12" i="7"/>
  <c r="I13" i="7"/>
  <c r="I18" i="7" s="1"/>
  <c r="J13" i="7"/>
  <c r="J18" i="7" s="1"/>
  <c r="K13" i="7"/>
  <c r="I14" i="7"/>
  <c r="J14" i="7"/>
  <c r="K14" i="7"/>
  <c r="I15" i="7"/>
  <c r="I20" i="7" s="1"/>
  <c r="J15" i="7"/>
  <c r="J20" i="7" s="1"/>
  <c r="K15" i="7"/>
  <c r="I16" i="7"/>
  <c r="J16" i="7"/>
  <c r="K16" i="7"/>
  <c r="I17" i="7"/>
  <c r="J17" i="7"/>
  <c r="K17" i="7"/>
  <c r="K18" i="7"/>
  <c r="I19" i="7"/>
  <c r="J19" i="7"/>
  <c r="K19" i="7"/>
  <c r="K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I27" i="7"/>
  <c r="J27" i="7"/>
  <c r="K27" i="7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F18" i="5"/>
  <c r="G18" i="5"/>
  <c r="H18" i="5"/>
  <c r="I18" i="5"/>
  <c r="J18" i="5"/>
  <c r="K18" i="5"/>
  <c r="L18" i="5"/>
  <c r="M18" i="5"/>
  <c r="F19" i="5"/>
  <c r="G19" i="5"/>
  <c r="H19" i="5"/>
  <c r="I19" i="5"/>
  <c r="J19" i="5"/>
  <c r="K19" i="5"/>
  <c r="L19" i="5"/>
  <c r="M1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H11" i="5"/>
  <c r="I11" i="5"/>
  <c r="I13" i="5" s="1"/>
  <c r="J11" i="5"/>
  <c r="J12" i="5" s="1"/>
  <c r="K11" i="5"/>
  <c r="L11" i="5"/>
  <c r="M11" i="5"/>
  <c r="N11" i="5"/>
  <c r="O11" i="5"/>
  <c r="O12" i="5" s="1"/>
  <c r="P11" i="5"/>
  <c r="P12" i="5" s="1"/>
  <c r="Q11" i="5"/>
  <c r="R11" i="5"/>
  <c r="S11" i="5"/>
  <c r="T11" i="5"/>
  <c r="U11" i="5"/>
  <c r="U12" i="5" s="1"/>
  <c r="V11" i="5"/>
  <c r="V13" i="5" s="1"/>
  <c r="W11" i="5"/>
  <c r="X11" i="5"/>
  <c r="Y11" i="5"/>
  <c r="Z11" i="5"/>
  <c r="AA11" i="5"/>
  <c r="AA12" i="5" s="1"/>
  <c r="AB11" i="5"/>
  <c r="AB12" i="5" s="1"/>
  <c r="AC11" i="5"/>
  <c r="AD11" i="5"/>
  <c r="AE11" i="5"/>
  <c r="AF11" i="5"/>
  <c r="AG11" i="5"/>
  <c r="AG12" i="5" s="1"/>
  <c r="AH11" i="5"/>
  <c r="AH12" i="5" s="1"/>
  <c r="AI11" i="5"/>
  <c r="F9" i="5"/>
  <c r="G9" i="5"/>
  <c r="F10" i="5"/>
  <c r="G10" i="5"/>
  <c r="F11" i="5"/>
  <c r="F12" i="5" s="1"/>
  <c r="G11" i="5"/>
  <c r="G13" i="5" s="1"/>
  <c r="M13" i="5"/>
  <c r="N13" i="5"/>
  <c r="Q13" i="5"/>
  <c r="R13" i="5"/>
  <c r="S13" i="5"/>
  <c r="T13" i="5"/>
  <c r="W13" i="5"/>
  <c r="X13" i="5"/>
  <c r="Y13" i="5"/>
  <c r="Z13" i="5"/>
  <c r="AC13" i="5"/>
  <c r="AD13" i="5"/>
  <c r="AE13" i="5"/>
  <c r="AF13" i="5"/>
  <c r="AI13" i="5"/>
  <c r="H13" i="5"/>
  <c r="K13" i="5"/>
  <c r="L13" i="5"/>
  <c r="L12" i="5"/>
  <c r="M12" i="5"/>
  <c r="N12" i="5"/>
  <c r="Q12" i="5"/>
  <c r="R12" i="5"/>
  <c r="S12" i="5"/>
  <c r="T12" i="5"/>
  <c r="W12" i="5"/>
  <c r="X12" i="5"/>
  <c r="Y12" i="5"/>
  <c r="Z12" i="5"/>
  <c r="AC12" i="5"/>
  <c r="AD12" i="5"/>
  <c r="AE12" i="5"/>
  <c r="AF12" i="5"/>
  <c r="AI12" i="5"/>
  <c r="H12" i="5"/>
  <c r="K12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F8" i="5"/>
  <c r="G8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F6" i="5"/>
  <c r="G6" i="5"/>
  <c r="F7" i="5"/>
  <c r="G7" i="5"/>
  <c r="H4" i="4"/>
  <c r="H5" i="4" s="1"/>
  <c r="I4" i="4"/>
  <c r="I5" i="4" s="1"/>
  <c r="J4" i="4"/>
  <c r="J5" i="4" s="1"/>
  <c r="K4" i="4"/>
  <c r="K5" i="4" s="1"/>
  <c r="L4" i="4"/>
  <c r="L5" i="4" s="1"/>
  <c r="M4" i="4"/>
  <c r="M5" i="4" s="1"/>
  <c r="N4" i="4"/>
  <c r="N5" i="4" s="1"/>
  <c r="O4" i="4"/>
  <c r="O5" i="4" s="1"/>
  <c r="P4" i="4"/>
  <c r="P5" i="4" s="1"/>
  <c r="Q4" i="4"/>
  <c r="Q5" i="4" s="1"/>
  <c r="R4" i="4"/>
  <c r="R5" i="4" s="1"/>
  <c r="S4" i="4"/>
  <c r="S5" i="4" s="1"/>
  <c r="T4" i="4"/>
  <c r="T5" i="4" s="1"/>
  <c r="U4" i="4"/>
  <c r="U5" i="4" s="1"/>
  <c r="V4" i="4"/>
  <c r="V5" i="4" s="1"/>
  <c r="W4" i="4"/>
  <c r="W5" i="4" s="1"/>
  <c r="X4" i="4"/>
  <c r="X5" i="4" s="1"/>
  <c r="Y4" i="4"/>
  <c r="Y5" i="4" s="1"/>
  <c r="Z4" i="4"/>
  <c r="Z5" i="4" s="1"/>
  <c r="AA4" i="4"/>
  <c r="AA5" i="4" s="1"/>
  <c r="AB4" i="4"/>
  <c r="AB5" i="4" s="1"/>
  <c r="AC4" i="4"/>
  <c r="AC5" i="4" s="1"/>
  <c r="AD4" i="4"/>
  <c r="AD5" i="4" s="1"/>
  <c r="AE4" i="4"/>
  <c r="AE5" i="4" s="1"/>
  <c r="AF4" i="4"/>
  <c r="AF5" i="4" s="1"/>
  <c r="AG4" i="4"/>
  <c r="AG5" i="4" s="1"/>
  <c r="AH4" i="4"/>
  <c r="AH5" i="4" s="1"/>
  <c r="AI4" i="4"/>
  <c r="AI5" i="4" s="1"/>
  <c r="AJ4" i="4"/>
  <c r="AJ5" i="4" s="1"/>
  <c r="AK4" i="4"/>
  <c r="AK5" i="4" s="1"/>
  <c r="C10" i="10"/>
  <c r="I50" i="7" l="1"/>
  <c r="I60" i="7" s="1"/>
  <c r="I45" i="7"/>
  <c r="O51" i="7"/>
  <c r="O61" i="7" s="1"/>
  <c r="O46" i="7"/>
  <c r="AG50" i="7"/>
  <c r="AG60" i="7" s="1"/>
  <c r="N47" i="7"/>
  <c r="N57" i="7" s="1"/>
  <c r="N42" i="7"/>
  <c r="T47" i="7"/>
  <c r="T57" i="7" s="1"/>
  <c r="T42" i="7"/>
  <c r="Z47" i="7"/>
  <c r="Z57" i="7" s="1"/>
  <c r="Z42" i="7"/>
  <c r="AF47" i="7"/>
  <c r="AF57" i="7" s="1"/>
  <c r="AF42" i="7"/>
  <c r="AL47" i="7"/>
  <c r="AL57" i="7" s="1"/>
  <c r="AL42" i="7"/>
  <c r="N48" i="7"/>
  <c r="N58" i="7" s="1"/>
  <c r="N43" i="7"/>
  <c r="T48" i="7"/>
  <c r="T58" i="7" s="1"/>
  <c r="T43" i="7"/>
  <c r="Z48" i="7"/>
  <c r="Z58" i="7" s="1"/>
  <c r="Z43" i="7"/>
  <c r="AF48" i="7"/>
  <c r="AF58" i="7" s="1"/>
  <c r="AF43" i="7"/>
  <c r="AL48" i="7"/>
  <c r="AL58" i="7" s="1"/>
  <c r="AL43" i="7"/>
  <c r="N49" i="7"/>
  <c r="N59" i="7" s="1"/>
  <c r="N44" i="7"/>
  <c r="T49" i="7"/>
  <c r="T59" i="7" s="1"/>
  <c r="T44" i="7"/>
  <c r="Z49" i="7"/>
  <c r="Z59" i="7" s="1"/>
  <c r="Z44" i="7"/>
  <c r="AF49" i="7"/>
  <c r="AF59" i="7" s="1"/>
  <c r="AF44" i="7"/>
  <c r="AL49" i="7"/>
  <c r="AL59" i="7" s="1"/>
  <c r="AL44" i="7"/>
  <c r="N50" i="7"/>
  <c r="N60" i="7" s="1"/>
  <c r="N45" i="7"/>
  <c r="T50" i="7"/>
  <c r="T60" i="7" s="1"/>
  <c r="T45" i="7"/>
  <c r="Z50" i="7"/>
  <c r="Z60" i="7" s="1"/>
  <c r="Z45" i="7"/>
  <c r="AF50" i="7"/>
  <c r="AF60" i="7" s="1"/>
  <c r="AF45" i="7"/>
  <c r="AL50" i="7"/>
  <c r="AL60" i="7" s="1"/>
  <c r="AL45" i="7"/>
  <c r="N51" i="7"/>
  <c r="N61" i="7" s="1"/>
  <c r="N46" i="7"/>
  <c r="T51" i="7"/>
  <c r="T61" i="7" s="1"/>
  <c r="T46" i="7"/>
  <c r="Z51" i="7"/>
  <c r="Z61" i="7" s="1"/>
  <c r="Z46" i="7"/>
  <c r="AF51" i="7"/>
  <c r="AF61" i="7" s="1"/>
  <c r="AF46" i="7"/>
  <c r="AL51" i="7"/>
  <c r="AL61" i="7" s="1"/>
  <c r="AL46" i="7"/>
  <c r="O42" i="7"/>
  <c r="X42" i="7"/>
  <c r="AG42" i="7"/>
  <c r="L43" i="7"/>
  <c r="X43" i="7"/>
  <c r="AJ43" i="7"/>
  <c r="R44" i="7"/>
  <c r="AD44" i="7"/>
  <c r="L45" i="7"/>
  <c r="X45" i="7"/>
  <c r="AJ45" i="7"/>
  <c r="R46" i="7"/>
  <c r="AD46" i="7"/>
  <c r="L47" i="7"/>
  <c r="L57" i="7" s="1"/>
  <c r="AE48" i="7"/>
  <c r="AE58" i="7" s="1"/>
  <c r="AK49" i="7"/>
  <c r="AK59" i="7" s="1"/>
  <c r="AC50" i="7"/>
  <c r="AC60" i="7" s="1"/>
  <c r="U51" i="7"/>
  <c r="U61" i="7" s="1"/>
  <c r="AG49" i="7"/>
  <c r="AG59" i="7" s="1"/>
  <c r="AG44" i="7"/>
  <c r="I51" i="7"/>
  <c r="I61" i="7" s="1"/>
  <c r="I46" i="7"/>
  <c r="I42" i="7"/>
  <c r="AH60" i="7"/>
  <c r="J42" i="7"/>
  <c r="R42" i="7"/>
  <c r="AA42" i="7"/>
  <c r="AJ42" i="7"/>
  <c r="AB43" i="7"/>
  <c r="J44" i="7"/>
  <c r="AH44" i="7"/>
  <c r="P45" i="7"/>
  <c r="AB45" i="7"/>
  <c r="J46" i="7"/>
  <c r="V46" i="7"/>
  <c r="AH46" i="7"/>
  <c r="AE47" i="7"/>
  <c r="AE57" i="7" s="1"/>
  <c r="S48" i="7"/>
  <c r="S58" i="7" s="1"/>
  <c r="Y49" i="7"/>
  <c r="Y59" i="7" s="1"/>
  <c r="O50" i="7"/>
  <c r="O60" i="7" s="1"/>
  <c r="I57" i="7"/>
  <c r="I49" i="7"/>
  <c r="I59" i="7" s="1"/>
  <c r="I44" i="7"/>
  <c r="AA49" i="7"/>
  <c r="AA59" i="7" s="1"/>
  <c r="AA44" i="7"/>
  <c r="U50" i="7"/>
  <c r="U60" i="7" s="1"/>
  <c r="U45" i="7"/>
  <c r="AA51" i="7"/>
  <c r="AA61" i="7" s="1"/>
  <c r="AA46" i="7"/>
  <c r="Q47" i="7"/>
  <c r="Q57" i="7" s="1"/>
  <c r="Q42" i="7"/>
  <c r="W47" i="7"/>
  <c r="W57" i="7" s="1"/>
  <c r="W42" i="7"/>
  <c r="AC47" i="7"/>
  <c r="AC57" i="7" s="1"/>
  <c r="AC42" i="7"/>
  <c r="AI47" i="7"/>
  <c r="AI57" i="7" s="1"/>
  <c r="AI42" i="7"/>
  <c r="K48" i="7"/>
  <c r="K58" i="7" s="1"/>
  <c r="K43" i="7"/>
  <c r="Q48" i="7"/>
  <c r="Q58" i="7" s="1"/>
  <c r="Q43" i="7"/>
  <c r="W48" i="7"/>
  <c r="W58" i="7" s="1"/>
  <c r="W43" i="7"/>
  <c r="AC48" i="7"/>
  <c r="AC58" i="7" s="1"/>
  <c r="AC43" i="7"/>
  <c r="AI48" i="7"/>
  <c r="AI58" i="7" s="1"/>
  <c r="AI43" i="7"/>
  <c r="K49" i="7"/>
  <c r="K59" i="7" s="1"/>
  <c r="K44" i="7"/>
  <c r="Q49" i="7"/>
  <c r="Q59" i="7" s="1"/>
  <c r="Q44" i="7"/>
  <c r="W49" i="7"/>
  <c r="W59" i="7" s="1"/>
  <c r="W44" i="7"/>
  <c r="AC49" i="7"/>
  <c r="AC59" i="7" s="1"/>
  <c r="AC44" i="7"/>
  <c r="AI49" i="7"/>
  <c r="AI59" i="7" s="1"/>
  <c r="AI44" i="7"/>
  <c r="Q45" i="7"/>
  <c r="Q50" i="7"/>
  <c r="Q60" i="7" s="1"/>
  <c r="W50" i="7"/>
  <c r="W60" i="7" s="1"/>
  <c r="W45" i="7"/>
  <c r="AI50" i="7"/>
  <c r="AI60" i="7" s="1"/>
  <c r="AI45" i="7"/>
  <c r="K51" i="7"/>
  <c r="K61" i="7" s="1"/>
  <c r="K46" i="7"/>
  <c r="W46" i="7"/>
  <c r="W51" i="7"/>
  <c r="W61" i="7" s="1"/>
  <c r="AC51" i="7"/>
  <c r="AC61" i="7" s="1"/>
  <c r="AC46" i="7"/>
  <c r="AI51" i="7"/>
  <c r="AI61" i="7" s="1"/>
  <c r="AI46" i="7"/>
  <c r="K42" i="7"/>
  <c r="S42" i="7"/>
  <c r="AK42" i="7"/>
  <c r="R43" i="7"/>
  <c r="AD43" i="7"/>
  <c r="L44" i="7"/>
  <c r="X44" i="7"/>
  <c r="AJ44" i="7"/>
  <c r="R45" i="7"/>
  <c r="AD45" i="7"/>
  <c r="L46" i="7"/>
  <c r="AJ46" i="7"/>
  <c r="V48" i="7"/>
  <c r="V58" i="7" s="1"/>
  <c r="AB49" i="7"/>
  <c r="AB59" i="7" s="1"/>
  <c r="AA50" i="7"/>
  <c r="AA60" i="7" s="1"/>
  <c r="AA45" i="7"/>
  <c r="AD57" i="7"/>
  <c r="AJ58" i="7"/>
  <c r="L60" i="7"/>
  <c r="R61" i="7"/>
  <c r="U42" i="7"/>
  <c r="AD42" i="7"/>
  <c r="I43" i="7"/>
  <c r="M44" i="7"/>
  <c r="S45" i="7"/>
  <c r="AE45" i="7"/>
  <c r="M46" i="7"/>
  <c r="Y46" i="7"/>
  <c r="AK46" i="7"/>
  <c r="V50" i="7"/>
  <c r="V60" i="7" s="1"/>
  <c r="O48" i="7"/>
  <c r="O58" i="7" s="1"/>
  <c r="O43" i="7"/>
  <c r="U48" i="7"/>
  <c r="U58" i="7" s="1"/>
  <c r="U43" i="7"/>
  <c r="AA48" i="7"/>
  <c r="AA58" i="7" s="1"/>
  <c r="AA43" i="7"/>
  <c r="AG48" i="7"/>
  <c r="AG58" i="7" s="1"/>
  <c r="AG43" i="7"/>
  <c r="O49" i="7"/>
  <c r="O59" i="7" s="1"/>
  <c r="O44" i="7"/>
  <c r="U49" i="7"/>
  <c r="U59" i="7" s="1"/>
  <c r="U44" i="7"/>
  <c r="AG51" i="7"/>
  <c r="AG61" i="7" s="1"/>
  <c r="AG46" i="7"/>
  <c r="S60" i="7"/>
  <c r="Y61" i="7"/>
  <c r="V42" i="7"/>
  <c r="J43" i="7"/>
  <c r="P44" i="7"/>
  <c r="J45" i="7"/>
  <c r="AH45" i="7"/>
  <c r="P46" i="7"/>
  <c r="AB46" i="7"/>
  <c r="Q51" i="7"/>
  <c r="Q61" i="7" s="1"/>
  <c r="S17" i="7"/>
  <c r="Y17" i="7"/>
  <c r="AE17" i="7"/>
  <c r="AK17" i="7"/>
  <c r="U18" i="7"/>
  <c r="AA18" i="7"/>
  <c r="AG18" i="7"/>
  <c r="Q19" i="7"/>
  <c r="W19" i="7"/>
  <c r="AC19" i="7"/>
  <c r="AI19" i="7"/>
  <c r="S20" i="7"/>
  <c r="Y20" i="7"/>
  <c r="AE20" i="7"/>
  <c r="AK20" i="7"/>
  <c r="U21" i="7"/>
  <c r="AA21" i="7"/>
  <c r="AG21" i="7"/>
  <c r="Q22" i="7"/>
  <c r="Q27" i="7" s="1"/>
  <c r="W22" i="7"/>
  <c r="W27" i="7" s="1"/>
  <c r="AC22" i="7"/>
  <c r="AC27" i="7" s="1"/>
  <c r="AI22" i="7"/>
  <c r="AI27" i="7" s="1"/>
  <c r="S23" i="7"/>
  <c r="Y23" i="7"/>
  <c r="AE23" i="7"/>
  <c r="AK23" i="7"/>
  <c r="U24" i="7"/>
  <c r="AA24" i="7"/>
  <c r="AG24" i="7"/>
  <c r="Q25" i="7"/>
  <c r="W25" i="7"/>
  <c r="AC25" i="7"/>
  <c r="AI25" i="7"/>
  <c r="S26" i="7"/>
  <c r="Y26" i="7"/>
  <c r="AE26" i="7"/>
  <c r="AK26" i="7"/>
  <c r="U17" i="7"/>
  <c r="AA17" i="7"/>
  <c r="AG17" i="7"/>
  <c r="Q18" i="7"/>
  <c r="W18" i="7"/>
  <c r="AC18" i="7"/>
  <c r="AI18" i="7"/>
  <c r="S19" i="7"/>
  <c r="Y19" i="7"/>
  <c r="AE19" i="7"/>
  <c r="AK19" i="7"/>
  <c r="U20" i="7"/>
  <c r="AA20" i="7"/>
  <c r="AG20" i="7"/>
  <c r="Q21" i="7"/>
  <c r="W21" i="7"/>
  <c r="AC21" i="7"/>
  <c r="AI21" i="7"/>
  <c r="V17" i="7"/>
  <c r="AB17" i="7"/>
  <c r="AH17" i="7"/>
  <c r="R18" i="7"/>
  <c r="X18" i="7"/>
  <c r="AD18" i="7"/>
  <c r="AJ18" i="7"/>
  <c r="T19" i="7"/>
  <c r="Z19" i="7"/>
  <c r="AF19" i="7"/>
  <c r="AL19" i="7"/>
  <c r="V20" i="7"/>
  <c r="AB20" i="7"/>
  <c r="AH20" i="7"/>
  <c r="R21" i="7"/>
  <c r="X21" i="7"/>
  <c r="AD21" i="7"/>
  <c r="AJ21" i="7"/>
  <c r="L21" i="7"/>
  <c r="P19" i="7"/>
  <c r="O18" i="7"/>
  <c r="N17" i="7"/>
  <c r="AB13" i="5"/>
  <c r="I12" i="5"/>
  <c r="AH13" i="5"/>
  <c r="P13" i="5"/>
  <c r="V12" i="5"/>
  <c r="AG13" i="5"/>
  <c r="AA13" i="5"/>
  <c r="U13" i="5"/>
  <c r="O13" i="5"/>
  <c r="J13" i="5"/>
  <c r="F13" i="5"/>
  <c r="G12" i="5"/>
  <c r="H2" i="4" l="1"/>
  <c r="H3" i="4" s="1"/>
  <c r="I2" i="4"/>
  <c r="I3" i="4" s="1"/>
  <c r="J2" i="4"/>
  <c r="J3" i="4" s="1"/>
  <c r="K2" i="4"/>
  <c r="K3" i="4" s="1"/>
  <c r="L2" i="4"/>
  <c r="L3" i="4" s="1"/>
  <c r="M2" i="4"/>
  <c r="M3" i="4" s="1"/>
  <c r="N2" i="4"/>
  <c r="N3" i="4" s="1"/>
  <c r="O2" i="4"/>
  <c r="O3" i="4" s="1"/>
  <c r="P2" i="4"/>
  <c r="P3" i="4" s="1"/>
  <c r="Q2" i="4"/>
  <c r="Q3" i="4" s="1"/>
  <c r="R2" i="4"/>
  <c r="R3" i="4" s="1"/>
  <c r="S2" i="4"/>
  <c r="S3" i="4" s="1"/>
  <c r="T2" i="4"/>
  <c r="T3" i="4" s="1"/>
  <c r="U2" i="4"/>
  <c r="U3" i="4" s="1"/>
  <c r="V2" i="4"/>
  <c r="V3" i="4" s="1"/>
  <c r="W2" i="4"/>
  <c r="W3" i="4" s="1"/>
  <c r="X2" i="4"/>
  <c r="X3" i="4" s="1"/>
  <c r="Y2" i="4"/>
  <c r="Y3" i="4" s="1"/>
  <c r="Z2" i="4"/>
  <c r="Z3" i="4" s="1"/>
  <c r="AA2" i="4"/>
  <c r="AA3" i="4" s="1"/>
  <c r="AB2" i="4"/>
  <c r="AB3" i="4" s="1"/>
  <c r="AC2" i="4"/>
  <c r="AC3" i="4" s="1"/>
  <c r="AD2" i="4"/>
  <c r="AD3" i="4" s="1"/>
  <c r="AE2" i="4"/>
  <c r="AE3" i="4" s="1"/>
  <c r="AF2" i="4"/>
  <c r="AF3" i="4" s="1"/>
  <c r="AG2" i="4"/>
  <c r="AG3" i="4" s="1"/>
  <c r="AH2" i="4"/>
  <c r="AH3" i="4" s="1"/>
  <c r="AI2" i="4"/>
  <c r="AI3" i="4" s="1"/>
  <c r="AJ2" i="4"/>
  <c r="AJ3" i="4" s="1"/>
  <c r="AK2" i="4"/>
  <c r="AK3" i="4" s="1"/>
  <c r="D11" i="10"/>
  <c r="D10" i="10"/>
  <c r="D9" i="10"/>
  <c r="H92" i="7"/>
  <c r="H86" i="7"/>
  <c r="H85" i="7"/>
  <c r="H84" i="7"/>
  <c r="H83" i="7"/>
  <c r="H82" i="7"/>
  <c r="H76" i="7"/>
  <c r="H75" i="7"/>
  <c r="H80" i="7" s="1"/>
  <c r="H74" i="7"/>
  <c r="H73" i="7"/>
  <c r="H72" i="7"/>
  <c r="H66" i="7"/>
  <c r="H65" i="7"/>
  <c r="H64" i="7"/>
  <c r="H63" i="7"/>
  <c r="H62" i="7"/>
  <c r="H41" i="7"/>
  <c r="H40" i="7"/>
  <c r="H39" i="7"/>
  <c r="H38" i="7"/>
  <c r="H37" i="7"/>
  <c r="H52" i="7" s="1"/>
  <c r="H36" i="7"/>
  <c r="H35" i="7"/>
  <c r="H50" i="7" s="1"/>
  <c r="H34" i="7"/>
  <c r="H33" i="7"/>
  <c r="H48" i="7" s="1"/>
  <c r="H32" i="7"/>
  <c r="H16" i="7"/>
  <c r="H26" i="7" s="1"/>
  <c r="H31" i="7" s="1"/>
  <c r="H15" i="7"/>
  <c r="H20" i="7" s="1"/>
  <c r="H14" i="7"/>
  <c r="H19" i="7" s="1"/>
  <c r="H13" i="7"/>
  <c r="H18" i="7" s="1"/>
  <c r="H12" i="7"/>
  <c r="H22" i="7" s="1"/>
  <c r="H27" i="7" s="1"/>
  <c r="H6" i="7"/>
  <c r="H11" i="7" s="1"/>
  <c r="H5" i="7"/>
  <c r="H10" i="7" s="1"/>
  <c r="H4" i="7"/>
  <c r="H9" i="7" s="1"/>
  <c r="H3" i="7"/>
  <c r="H8" i="7" s="1"/>
  <c r="H2" i="7"/>
  <c r="H7" i="7" s="1"/>
  <c r="E11" i="5"/>
  <c r="E10" i="5"/>
  <c r="E9" i="5"/>
  <c r="E8" i="5"/>
  <c r="G4" i="4"/>
  <c r="G5" i="4" s="1"/>
  <c r="G2" i="4"/>
  <c r="G3" i="4" s="1"/>
  <c r="H17" i="7" l="1"/>
  <c r="H21" i="7"/>
  <c r="H77" i="7"/>
  <c r="H54" i="7"/>
  <c r="H90" i="7"/>
  <c r="H69" i="7"/>
  <c r="H49" i="7"/>
  <c r="H45" i="7"/>
  <c r="H78" i="7"/>
  <c r="H79" i="7"/>
  <c r="H81" i="7"/>
  <c r="H70" i="7"/>
  <c r="H24" i="7"/>
  <c r="H29" i="7" s="1"/>
  <c r="H42" i="7"/>
  <c r="H44" i="7"/>
  <c r="H47" i="7"/>
  <c r="H57" i="7" s="1"/>
  <c r="H56" i="7"/>
  <c r="H71" i="7"/>
  <c r="H88" i="7"/>
  <c r="H87" i="7"/>
  <c r="E25" i="5"/>
  <c r="E13" i="5"/>
  <c r="E7" i="5"/>
  <c r="E31" i="5"/>
  <c r="E19" i="5"/>
  <c r="E30" i="5"/>
  <c r="E6" i="5"/>
  <c r="E12" i="5"/>
  <c r="E6" i="9"/>
  <c r="E7" i="9" s="1"/>
  <c r="E18" i="5"/>
  <c r="E24" i="5"/>
  <c r="H23" i="7"/>
  <c r="H28" i="7" s="1"/>
  <c r="H55" i="7"/>
  <c r="H60" i="7" s="1"/>
  <c r="H46" i="7"/>
  <c r="H53" i="7"/>
  <c r="H58" i="7" s="1"/>
  <c r="H68" i="7"/>
  <c r="H51" i="7"/>
  <c r="H43" i="7"/>
  <c r="H91" i="7"/>
  <c r="H25" i="7"/>
  <c r="H30" i="7" s="1"/>
  <c r="H89" i="7"/>
  <c r="H59" i="7" l="1"/>
  <c r="H61" i="7"/>
</calcChain>
</file>

<file path=xl/sharedStrings.xml><?xml version="1.0" encoding="utf-8"?>
<sst xmlns="http://schemas.openxmlformats.org/spreadsheetml/2006/main" count="1052" uniqueCount="131">
  <si>
    <t>Technologies</t>
  </si>
  <si>
    <t>Database Name</t>
  </si>
  <si>
    <t>Description</t>
  </si>
  <si>
    <t>A_CATTLE</t>
  </si>
  <si>
    <t>Cattle</t>
  </si>
  <si>
    <t>A_CATTLE_EX</t>
  </si>
  <si>
    <t>Cattle (Existing)</t>
  </si>
  <si>
    <t>A_CATTLE-AMV</t>
  </si>
  <si>
    <t>Cattle with anti-methanogen vaccination</t>
  </si>
  <si>
    <t>A_MANURE-MGMT</t>
  </si>
  <si>
    <t>Generic manure management process</t>
  </si>
  <si>
    <t>A_MANURE-MGMT-SSD</t>
  </si>
  <si>
    <t>Generic manure management process with a small-scale digester</t>
  </si>
  <si>
    <t>A_SOIL-MGMT</t>
  </si>
  <si>
    <t>Generic agricultural soil management process</t>
  </si>
  <si>
    <t>A_LIMING</t>
  </si>
  <si>
    <t>Generic agricultural liming process</t>
  </si>
  <si>
    <t>A_FUELUSE</t>
  </si>
  <si>
    <t>Generic process representing all on-farm fuel use</t>
  </si>
  <si>
    <t>Commodities</t>
  </si>
  <si>
    <t>ethos</t>
  </si>
  <si>
    <t>Non-physical technology used as a starting point for the commodity/process chains.</t>
  </si>
  <si>
    <t>D_A_CATTLE</t>
  </si>
  <si>
    <t>Demand for cattle.</t>
  </si>
  <si>
    <t>D_A_MANURE</t>
  </si>
  <si>
    <t>Demand for manure management.</t>
  </si>
  <si>
    <t>D_A_SOIL-MGMT</t>
  </si>
  <si>
    <t>Demand for soil management.</t>
  </si>
  <si>
    <t>D_A_LIMING</t>
  </si>
  <si>
    <t>Demand for agricultural liming.</t>
  </si>
  <si>
    <t>D_A_FUELUSE</t>
  </si>
  <si>
    <t>Demand for on-farm fuel use.</t>
  </si>
  <si>
    <t>CO2</t>
  </si>
  <si>
    <t>Carbon dioxide</t>
  </si>
  <si>
    <t>CO2e</t>
  </si>
  <si>
    <t>Carbon dioxide equivalent</t>
  </si>
  <si>
    <t>N2O</t>
  </si>
  <si>
    <t>Nitrous oxide</t>
  </si>
  <si>
    <t>CH4</t>
  </si>
  <si>
    <t>Methane</t>
  </si>
  <si>
    <t>Regions</t>
  </si>
  <si>
    <t>Data Source</t>
  </si>
  <si>
    <t>Unit</t>
  </si>
  <si>
    <t>Currency</t>
  </si>
  <si>
    <t>Notes</t>
  </si>
  <si>
    <t>Include</t>
  </si>
  <si>
    <t>All</t>
  </si>
  <si>
    <t xml:space="preserve"> </t>
  </si>
  <si>
    <t>M$/k head</t>
  </si>
  <si>
    <t>This technology has no capital cost. A small value of 0.1 is used for computational reasons.</t>
  </si>
  <si>
    <t>M$/k TLU</t>
  </si>
  <si>
    <t>M$/normalized unit</t>
  </si>
  <si>
    <t>[2]</t>
  </si>
  <si>
    <t>M$/k head/year</t>
  </si>
  <si>
    <t>Source reports costs in 2018. We assume no change in costs over time.</t>
  </si>
  <si>
    <t>M$/k TLU/year</t>
  </si>
  <si>
    <t>NB</t>
  </si>
  <si>
    <t>[3]</t>
  </si>
  <si>
    <t>k head</t>
  </si>
  <si>
    <t>These values represent the total cattle reported in 2018. No growth in demand is assumed.</t>
  </si>
  <si>
    <t>NS</t>
  </si>
  <si>
    <t>PEI</t>
  </si>
  <si>
    <t>NL+LAB</t>
  </si>
  <si>
    <t>NL</t>
  </si>
  <si>
    <t>LAB</t>
  </si>
  <si>
    <t>[3] [4]</t>
  </si>
  <si>
    <t>k TLU</t>
  </si>
  <si>
    <t>Total amount of manure management required in units of typical livestock units (TLU). To arrive at this number, the total number of cattle in the province [3] are multiplied by 1 (1 cattle = 1 TLU) and the total number of hogs [4] are multiplied by 0.2 (1 hog = 0.2 TLU). It is assumed that only cattle and hog manure is managed.</t>
  </si>
  <si>
    <t>normalized unit</t>
  </si>
  <si>
    <t xml:space="preserve">These values are normalized such that each province sums to 100. </t>
  </si>
  <si>
    <t>These values are normalized such that each province sums to 100. Note: Although an accounting of fuel usd in the agriculture sector is available in [8], this does not allign with emissions reported in [6]. Priority in the agriculture sector is given to emissions over energy/fuel use. Therefore a normalized demand is used over a detailed accounting of fuel use.</t>
  </si>
  <si>
    <t>Input Commodity</t>
  </si>
  <si>
    <t>Output Commodity</t>
  </si>
  <si>
    <t>The productivity of vaccinated cattle is increased by 5%.</t>
  </si>
  <si>
    <t>Emission Commodity</t>
  </si>
  <si>
    <t>[3] [5]</t>
  </si>
  <si>
    <t>kt / k head</t>
  </si>
  <si>
    <t xml:space="preserve">This value is calculated by dividing the region's reported 2019 emissions from "Enteric Fermentation" by the number of cattle in the region. </t>
  </si>
  <si>
    <t>[7]</t>
  </si>
  <si>
    <t>This value is calculated by using warming potentials of 1 for CO2, 25 for CH4 and 298 for N2O.</t>
  </si>
  <si>
    <t>Anti-methanogen vaccination reduce non-CO2 emissions by 10%.</t>
  </si>
  <si>
    <t>[3] [4] [5]</t>
  </si>
  <si>
    <t>kt / k TLU</t>
  </si>
  <si>
    <t>This value is calculated by dividing the region's reported 2019 emissions from "Manure Management" by the number typical livestock units (TLU) in the region (TLU = 1 * # cattle + 0.2 * # hogs).</t>
  </si>
  <si>
    <t>Small-scale digesters reduce non-CO2 emissions by 50%.</t>
  </si>
  <si>
    <t>[5]</t>
  </si>
  <si>
    <t>kt / normalized unit</t>
  </si>
  <si>
    <t>This value is calculated by dividing the region's reported 2019 emissions from "Agricultural Soils" by the normalized demand for soil management in the region.</t>
  </si>
  <si>
    <t>This value is calculated by dividing the region's reported 2019 emissions from "Liming, Urea Application and Other Carbon-containing Fertilizers" by the normalized demand for agricultural liming in the region.</t>
  </si>
  <si>
    <t>[6]</t>
  </si>
  <si>
    <t>This value is calculated by dividing the region's reported 2019 emissions from "On Farm Fuel Use" by the normalized demand for on farm fuel use in the region. Note: [6] only reports emissions in CO2e. It is assumed here that all emissions are from CO2.</t>
  </si>
  <si>
    <t>IMP_DSL_T</t>
  </si>
  <si>
    <t>kt / PJ</t>
  </si>
  <si>
    <t>T_DSL</t>
  </si>
  <si>
    <t>[9]</t>
  </si>
  <si>
    <t>Lifetime (Technical)</t>
  </si>
  <si>
    <t>[1]</t>
  </si>
  <si>
    <t>Years</t>
  </si>
  <si>
    <t>"Beef cattle either live until 1-2 years, when many beef cattle are butchered for the market, or between 5-6 years, when cows and breeding bulls are culled. Most dairy cows live for around six."</t>
  </si>
  <si>
    <t>Generic technology used to calibrate emissions related to existing manure management practices. This lifetime ensures the technology does not retire during the modelling period.</t>
  </si>
  <si>
    <t>Technology costs are given as annual fixed costs. Therefore lifetime does not affect costs. Assume it to be 200.</t>
  </si>
  <si>
    <t>Generic technology used to calibrate emissions related to existing soil management practices. This lifetime ensures the technology does not retire during the modelling period.</t>
  </si>
  <si>
    <t>Generic technology used to calibrate emissions related to agricultural liming practices. This lifetime ensures the technology does not retire during the modelling period.</t>
  </si>
  <si>
    <t>Generic technology used to calibrate emissions related to fuel use in the agriculture sector. This lifetime ensures the technology does not retire during the modelling period.</t>
  </si>
  <si>
    <t>Foreign Exchange Rate</t>
  </si>
  <si>
    <t>CAD/USD</t>
  </si>
  <si>
    <t>[12]</t>
  </si>
  <si>
    <t>Population Shares of Newfoundland and Labrador</t>
  </si>
  <si>
    <t>Region</t>
  </si>
  <si>
    <t>Population (2016)</t>
  </si>
  <si>
    <t>Share</t>
  </si>
  <si>
    <t>[10]</t>
  </si>
  <si>
    <t>Calculated from [10] and [11]</t>
  </si>
  <si>
    <t>[11]</t>
  </si>
  <si>
    <t>Best Farm Animals, "How long do domesticated cows live? Cows lifespan according to us." [Online]. Available: https://bestfarmanimals.com/how-long-do-domesticated-cows-live-cows-lifespan-according-use/</t>
  </si>
  <si>
    <t>[4]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</si>
  <si>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32-10-0200-01 Hogs statistics, supply and disposition of hogs, semi-annual (x 1,000)</t>
    </r>
    <r>
      <rPr>
        <sz val="10"/>
        <rFont val="Arial"/>
        <family val="2"/>
        <charset val="1"/>
      </rPr>
      <t xml:space="preserve"> [Data table]. https://www150.statcan.gc.ca/t1/tbl1/en/tv.action?pid=3210020001</t>
    </r>
  </si>
  <si>
    <t xml:space="preserve">Canada's Official Greenhouse Gas Inventory - GHG_IPCC_Can_Prov_Terr.csv. [Online]. Available: http://donnees.ec.gc.ca/data/substances/monitor/canada-s-official-greenhouse-gas-inventory/GHG_IPCC_Can_Prov_Terr.csv </t>
  </si>
  <si>
    <t>IPCC's Fourth Assessment Report - Errata. [Online]. Available: https://www.ipcc.ch/report/ar4/wg1/</t>
  </si>
  <si>
    <t>[8]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</si>
  <si>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25-10-0029-01 Supply and demand of primary and secondary energy in terajoules, annual</t>
    </r>
    <r>
      <rPr>
        <sz val="10"/>
        <rFont val="Arial"/>
        <family val="2"/>
        <charset val="1"/>
      </rPr>
      <t xml:space="preserve"> [Data table]. https://doi.org/10.25318/2510002901-eng</t>
    </r>
  </si>
  <si>
    <r>
      <rPr>
        <sz val="10"/>
        <rFont val="Arial"/>
        <family val="2"/>
        <charset val="1"/>
      </rPr>
      <t xml:space="preserve">Government of Nova Scotia. (2018). </t>
    </r>
    <r>
      <rPr>
        <i/>
        <sz val="11"/>
        <color rgb="FF000000"/>
        <rFont val="Calibri"/>
        <family val="2"/>
        <charset val="1"/>
      </rPr>
      <t>Standards for Quantification, Reporting, and Verification of Greenhouse Gas Emissions.</t>
    </r>
    <r>
      <rPr>
        <sz val="10"/>
        <rFont val="Arial"/>
        <family val="2"/>
        <charset val="1"/>
      </rPr>
      <t xml:space="preserve"> https://climatechange.novascotia.ca/sites/default/files/uploads/Nova-Scotia-Standards-for-QRV-of-Greenhouse-Gas-Emissions.pdf</t>
    </r>
  </si>
  <si>
    <r>
      <rPr>
        <sz val="10"/>
        <rFont val="Arial"/>
        <family val="2"/>
        <charset val="1"/>
      </rPr>
      <t xml:space="preserve">Statistics Canada. 2017. </t>
    </r>
    <r>
      <rPr>
        <i/>
        <sz val="11"/>
        <color rgb="FF000000"/>
        <rFont val="Calibri"/>
        <family val="2"/>
        <charset val="1"/>
      </rPr>
      <t>Newfoundland and Labrador</t>
    </r>
    <r>
      <rPr>
        <sz val="10"/>
        <rFont val="Arial"/>
        <family val="2"/>
        <charset val="1"/>
      </rPr>
      <t xml:space="preserve"> (table). </t>
    </r>
    <r>
      <rPr>
        <i/>
        <sz val="11"/>
        <color rgb="FF000000"/>
        <rFont val="Calibri"/>
        <family val="2"/>
        <charset val="1"/>
      </rPr>
      <t>Census Profile</t>
    </r>
    <r>
      <rPr>
        <sz val="10"/>
        <rFont val="Arial"/>
        <family val="2"/>
        <charset val="1"/>
      </rPr>
      <t>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  </r>
  </si>
  <si>
    <t>Labrador. (2021). Retrieved May 11, 2021, from https://en.wikipedia.org/wiki/Labrador</t>
  </si>
  <si>
    <t>Canada's Official Greenhouse Gas Inventory - EN_GHG_ECON_Prov_Terr.csv. [Online]. Available: https://donnees.ec.gc.ca/data/substances/monitor/canada-s-official-greenhouse-gas-inventory/D-Tables-Canadian-Economic-Sector-Provinces-Territories/?lang=en</t>
  </si>
  <si>
    <r>
      <t xml:space="preserve">Statistics Canada. (2021). </t>
    </r>
    <r>
      <rPr>
        <i/>
        <sz val="10"/>
        <rFont val="Arial"/>
        <family val="2"/>
        <charset val="1"/>
      </rPr>
      <t>Table: 32-10-0139-01 Cattle statistics, supply and disposition of cattle (x 1,000)</t>
    </r>
    <r>
      <rPr>
        <sz val="10"/>
        <rFont val="Arial"/>
        <family val="2"/>
        <charset val="1"/>
      </rPr>
      <t xml:space="preserve"> [Data table]. https://doi.org/10.25318/3210013901-eng</t>
    </r>
  </si>
  <si>
    <r>
      <t xml:space="preserve">Frank, Stefan, et al. "Structural change as a key component for agricultural non-CO 2 mitigation efforts." </t>
    </r>
    <r>
      <rPr>
        <i/>
        <sz val="10"/>
        <rFont val="Arial"/>
        <family val="2"/>
        <charset val="1"/>
      </rPr>
      <t>Nature communications</t>
    </r>
    <r>
      <rPr>
        <sz val="10"/>
        <rFont val="Arial"/>
        <family val="2"/>
        <charset val="1"/>
      </rPr>
      <t xml:space="preserve"> 9.1 (2018): 1-8.</t>
    </r>
  </si>
  <si>
    <t>Currency Year</t>
  </si>
  <si>
    <t>CAD</t>
  </si>
  <si>
    <t>USD</t>
  </si>
  <si>
    <t>Canada Energy Regulator. Canada's Energy Future 2021 Data Appendices (Evolving Policies).DOI: https://doi.org/10.35002/zjr8-8x75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</si>
</sst>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10" x14ac:knownFonts="1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DDE8CB"/>
        <bgColor rgb="FFDAE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6" fontId="7" fillId="0" borderId="0" applyBorder="0" applyProtection="0"/>
    <xf numFmtId="0" fontId="6" fillId="0" borderId="0" applyBorder="0" applyProtection="0"/>
    <xf numFmtId="0" fontId="1" fillId="0" borderId="0"/>
    <xf numFmtId="0" fontId="7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65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2" fontId="0" fillId="0" borderId="1" xfId="0" applyNumberFormat="1" applyBorder="1"/>
    <xf numFmtId="167" fontId="0" fillId="0" borderId="1" xfId="1" applyNumberFormat="1" applyFont="1" applyBorder="1" applyAlignment="1" applyProtection="1">
      <alignment horizontal="center" vertical="center"/>
    </xf>
    <xf numFmtId="168" fontId="0" fillId="0" borderId="1" xfId="1" applyNumberFormat="1" applyFont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2" applyFont="1" applyBorder="1" applyProtection="1"/>
    <xf numFmtId="0" fontId="8" fillId="2" borderId="1" xfId="0" applyFont="1" applyFill="1" applyBorder="1"/>
    <xf numFmtId="0" fontId="8" fillId="3" borderId="1" xfId="4" applyFont="1" applyFill="1" applyBorder="1"/>
    <xf numFmtId="0" fontId="9" fillId="3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5">
    <cellStyle name="20% - Accent1 2 70" xfId="4" xr:uid="{3B8746CC-634E-4261-A996-8DD2BB2FE75B}"/>
    <cellStyle name="Comma" xfId="1" builtinId="3"/>
    <cellStyle name="Hyperlink" xfId="2" builtinId="8"/>
    <cellStyle name="Normal" xfId="0" builtinId="0"/>
    <cellStyle name="Normal 2" xfId="3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showGridLines="0" zoomScaleNormal="100" workbookViewId="0">
      <selection activeCell="B9" sqref="B9"/>
    </sheetView>
  </sheetViews>
  <sheetFormatPr defaultColWidth="8.6640625" defaultRowHeight="13.2" x14ac:dyDescent="0.25"/>
  <cols>
    <col min="1" max="1" width="22.33203125" customWidth="1"/>
    <col min="2" max="2" width="75.5546875" customWidth="1"/>
  </cols>
  <sheetData>
    <row r="1" spans="1:2" ht="17.399999999999999" x14ac:dyDescent="0.25">
      <c r="A1" s="21" t="s">
        <v>0</v>
      </c>
      <c r="B1" s="21"/>
    </row>
    <row r="2" spans="1:2" ht="15.6" x14ac:dyDescent="0.3">
      <c r="A2" s="20" t="s">
        <v>1</v>
      </c>
      <c r="B2" s="20" t="s">
        <v>2</v>
      </c>
    </row>
    <row r="3" spans="1:2" x14ac:dyDescent="0.25">
      <c r="A3" s="4" t="s">
        <v>3</v>
      </c>
      <c r="B3" s="4" t="s">
        <v>4</v>
      </c>
    </row>
    <row r="4" spans="1:2" x14ac:dyDescent="0.25">
      <c r="A4" s="4" t="s">
        <v>5</v>
      </c>
      <c r="B4" s="4" t="s">
        <v>6</v>
      </c>
    </row>
    <row r="5" spans="1:2" x14ac:dyDescent="0.25">
      <c r="A5" s="4" t="s">
        <v>7</v>
      </c>
      <c r="B5" s="5" t="s">
        <v>8</v>
      </c>
    </row>
    <row r="6" spans="1:2" x14ac:dyDescent="0.25">
      <c r="A6" s="4" t="s">
        <v>9</v>
      </c>
      <c r="B6" s="4" t="s">
        <v>10</v>
      </c>
    </row>
    <row r="7" spans="1:2" x14ac:dyDescent="0.25">
      <c r="A7" s="4" t="s">
        <v>11</v>
      </c>
      <c r="B7" s="4" t="s">
        <v>12</v>
      </c>
    </row>
    <row r="8" spans="1:2" x14ac:dyDescent="0.25">
      <c r="A8" s="4" t="s">
        <v>13</v>
      </c>
      <c r="B8" s="4" t="s">
        <v>14</v>
      </c>
    </row>
    <row r="9" spans="1:2" x14ac:dyDescent="0.25">
      <c r="A9" s="4" t="s">
        <v>15</v>
      </c>
      <c r="B9" s="4" t="s">
        <v>16</v>
      </c>
    </row>
    <row r="10" spans="1:2" x14ac:dyDescent="0.25">
      <c r="A10" s="4" t="s">
        <v>17</v>
      </c>
      <c r="B10" s="4" t="s">
        <v>18</v>
      </c>
    </row>
    <row r="12" spans="1:2" ht="17.399999999999999" x14ac:dyDescent="0.25">
      <c r="A12" s="21" t="s">
        <v>19</v>
      </c>
      <c r="B12" s="21"/>
    </row>
    <row r="13" spans="1:2" ht="15.6" x14ac:dyDescent="0.3">
      <c r="A13" s="20" t="s">
        <v>1</v>
      </c>
      <c r="B13" s="20" t="s">
        <v>2</v>
      </c>
    </row>
    <row r="14" spans="1:2" x14ac:dyDescent="0.25">
      <c r="A14" s="4" t="s">
        <v>20</v>
      </c>
      <c r="B14" s="4" t="s">
        <v>21</v>
      </c>
    </row>
    <row r="15" spans="1:2" x14ac:dyDescent="0.25">
      <c r="A15" s="4" t="s">
        <v>22</v>
      </c>
      <c r="B15" s="4" t="s">
        <v>23</v>
      </c>
    </row>
    <row r="16" spans="1:2" x14ac:dyDescent="0.25">
      <c r="A16" s="4" t="s">
        <v>24</v>
      </c>
      <c r="B16" s="4" t="s">
        <v>25</v>
      </c>
    </row>
    <row r="17" spans="1:2" x14ac:dyDescent="0.25">
      <c r="A17" s="4" t="s">
        <v>26</v>
      </c>
      <c r="B17" s="4" t="s">
        <v>27</v>
      </c>
    </row>
    <row r="18" spans="1:2" x14ac:dyDescent="0.25">
      <c r="A18" s="4" t="s">
        <v>28</v>
      </c>
      <c r="B18" s="4" t="s">
        <v>29</v>
      </c>
    </row>
    <row r="19" spans="1:2" x14ac:dyDescent="0.25">
      <c r="A19" s="4" t="s">
        <v>30</v>
      </c>
      <c r="B19" s="4" t="s">
        <v>31</v>
      </c>
    </row>
    <row r="20" spans="1:2" x14ac:dyDescent="0.25">
      <c r="A20" s="4" t="s">
        <v>20</v>
      </c>
      <c r="B20" s="4" t="s">
        <v>21</v>
      </c>
    </row>
    <row r="21" spans="1:2" x14ac:dyDescent="0.25">
      <c r="A21" s="4" t="s">
        <v>32</v>
      </c>
      <c r="B21" s="4" t="s">
        <v>33</v>
      </c>
    </row>
    <row r="22" spans="1:2" x14ac:dyDescent="0.25">
      <c r="A22" s="4" t="s">
        <v>34</v>
      </c>
      <c r="B22" s="4" t="s">
        <v>35</v>
      </c>
    </row>
    <row r="23" spans="1:2" x14ac:dyDescent="0.25">
      <c r="A23" s="4" t="s">
        <v>36</v>
      </c>
      <c r="B23" s="4" t="s">
        <v>37</v>
      </c>
    </row>
    <row r="24" spans="1:2" x14ac:dyDescent="0.25">
      <c r="A24" s="4" t="s">
        <v>38</v>
      </c>
      <c r="B24" s="4" t="s">
        <v>39</v>
      </c>
    </row>
  </sheetData>
  <mergeCells count="2">
    <mergeCell ref="A1:B1"/>
    <mergeCell ref="A12:B12"/>
  </mergeCell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13"/>
  <sheetViews>
    <sheetView showGridLines="0" topLeftCell="C1" zoomScaleNormal="100" workbookViewId="0">
      <selection activeCell="C13" sqref="C13"/>
    </sheetView>
  </sheetViews>
  <sheetFormatPr defaultColWidth="8.6640625" defaultRowHeight="13.2" x14ac:dyDescent="0.25"/>
  <cols>
    <col min="2" max="2" width="5.88671875" customWidth="1"/>
    <col min="3" max="3" width="255.6640625" bestFit="1" customWidth="1"/>
  </cols>
  <sheetData>
    <row r="1" spans="2:3" ht="15.6" x14ac:dyDescent="0.3">
      <c r="B1" s="27" t="s">
        <v>41</v>
      </c>
      <c r="C1" s="27"/>
    </row>
    <row r="2" spans="2:3" x14ac:dyDescent="0.25">
      <c r="B2" s="4" t="s">
        <v>96</v>
      </c>
      <c r="C2" s="4" t="s">
        <v>114</v>
      </c>
    </row>
    <row r="3" spans="2:3" x14ac:dyDescent="0.25">
      <c r="B3" s="4" t="s">
        <v>52</v>
      </c>
      <c r="C3" s="4" t="s">
        <v>126</v>
      </c>
    </row>
    <row r="4" spans="2:3" x14ac:dyDescent="0.25">
      <c r="B4" s="4" t="s">
        <v>57</v>
      </c>
      <c r="C4" s="4" t="s">
        <v>125</v>
      </c>
    </row>
    <row r="5" spans="2:3" x14ac:dyDescent="0.25">
      <c r="B5" s="4" t="s">
        <v>115</v>
      </c>
      <c r="C5" s="4" t="s">
        <v>116</v>
      </c>
    </row>
    <row r="6" spans="2:3" x14ac:dyDescent="0.25">
      <c r="B6" s="4" t="s">
        <v>85</v>
      </c>
      <c r="C6" s="4" t="s">
        <v>117</v>
      </c>
    </row>
    <row r="7" spans="2:3" x14ac:dyDescent="0.25">
      <c r="B7" s="4" t="s">
        <v>89</v>
      </c>
      <c r="C7" s="4" t="s">
        <v>124</v>
      </c>
    </row>
    <row r="8" spans="2:3" x14ac:dyDescent="0.25">
      <c r="B8" s="4" t="s">
        <v>78</v>
      </c>
      <c r="C8" s="4" t="s">
        <v>118</v>
      </c>
    </row>
    <row r="9" spans="2:3" x14ac:dyDescent="0.25">
      <c r="B9" s="4" t="s">
        <v>119</v>
      </c>
      <c r="C9" s="4" t="s">
        <v>120</v>
      </c>
    </row>
    <row r="10" spans="2:3" ht="14.4" x14ac:dyDescent="0.3">
      <c r="B10" s="4" t="s">
        <v>94</v>
      </c>
      <c r="C10" s="4" t="s">
        <v>121</v>
      </c>
    </row>
    <row r="11" spans="2:3" ht="14.4" x14ac:dyDescent="0.3">
      <c r="B11" s="4" t="s">
        <v>111</v>
      </c>
      <c r="C11" s="4" t="s">
        <v>122</v>
      </c>
    </row>
    <row r="12" spans="2:3" x14ac:dyDescent="0.25">
      <c r="B12" s="4" t="s">
        <v>113</v>
      </c>
      <c r="C12" s="4" t="s">
        <v>123</v>
      </c>
    </row>
    <row r="13" spans="2:3" ht="14.4" x14ac:dyDescent="0.3">
      <c r="B13" s="4" t="s">
        <v>106</v>
      </c>
      <c r="C13" s="18" t="s">
        <v>130</v>
      </c>
    </row>
  </sheetData>
  <mergeCells count="1">
    <mergeCell ref="B1:C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6"/>
  <sheetViews>
    <sheetView showGridLines="0" zoomScaleNormal="100" workbookViewId="0">
      <selection activeCell="AL2" sqref="AL2"/>
    </sheetView>
  </sheetViews>
  <sheetFormatPr defaultColWidth="11.44140625" defaultRowHeight="13.2" x14ac:dyDescent="0.25"/>
  <cols>
    <col min="1" max="1" width="29.109375" customWidth="1"/>
    <col min="3" max="3" width="15" customWidth="1"/>
    <col min="5" max="5" width="15.88671875" customWidth="1"/>
    <col min="2025" max="2025" width="2.33203125" customWidth="1"/>
  </cols>
  <sheetData>
    <row r="1" spans="1:39" ht="17.100000000000001" customHeight="1" x14ac:dyDescent="0.3">
      <c r="A1" s="6" t="s">
        <v>1</v>
      </c>
      <c r="B1" s="6" t="s">
        <v>40</v>
      </c>
      <c r="C1" s="6" t="s">
        <v>41</v>
      </c>
      <c r="D1" s="6" t="s">
        <v>42</v>
      </c>
      <c r="E1" s="6" t="s">
        <v>127</v>
      </c>
      <c r="F1" s="6" t="s">
        <v>43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  <c r="AL1" s="6" t="s">
        <v>44</v>
      </c>
      <c r="AM1" s="6" t="s">
        <v>45</v>
      </c>
    </row>
    <row r="2" spans="1:39" ht="14.7" customHeight="1" x14ac:dyDescent="0.25">
      <c r="A2" s="4" t="s">
        <v>3</v>
      </c>
      <c r="B2" s="4" t="s">
        <v>46</v>
      </c>
      <c r="C2" s="4" t="s">
        <v>47</v>
      </c>
      <c r="D2" s="4" t="s">
        <v>48</v>
      </c>
      <c r="E2" s="4">
        <v>2018</v>
      </c>
      <c r="F2" s="4" t="s">
        <v>128</v>
      </c>
      <c r="G2" s="4">
        <v>0.1</v>
      </c>
      <c r="H2" s="4">
        <v>0.1</v>
      </c>
      <c r="I2" s="4">
        <v>0.1</v>
      </c>
      <c r="J2" s="4">
        <v>0.1</v>
      </c>
      <c r="K2" s="4">
        <v>0.1</v>
      </c>
      <c r="L2" s="4">
        <v>0.1</v>
      </c>
      <c r="M2" s="4">
        <v>0.1</v>
      </c>
      <c r="N2" s="4">
        <v>0.1</v>
      </c>
      <c r="O2" s="4">
        <v>0.1</v>
      </c>
      <c r="P2" s="4">
        <v>0.1</v>
      </c>
      <c r="Q2" s="4">
        <v>0.1</v>
      </c>
      <c r="R2" s="4">
        <v>0.1</v>
      </c>
      <c r="S2" s="4">
        <v>0.1</v>
      </c>
      <c r="T2" s="4">
        <v>0.1</v>
      </c>
      <c r="U2" s="4">
        <v>0.1</v>
      </c>
      <c r="V2" s="4">
        <v>0.1</v>
      </c>
      <c r="W2" s="4">
        <v>0.1</v>
      </c>
      <c r="X2" s="4">
        <v>0.1</v>
      </c>
      <c r="Y2" s="4">
        <v>0.1</v>
      </c>
      <c r="Z2" s="4">
        <v>0.1</v>
      </c>
      <c r="AA2" s="4">
        <v>0.1</v>
      </c>
      <c r="AB2" s="4">
        <v>0.1</v>
      </c>
      <c r="AC2" s="4">
        <v>0.1</v>
      </c>
      <c r="AD2" s="4">
        <v>0.1</v>
      </c>
      <c r="AE2" s="4">
        <v>0.1</v>
      </c>
      <c r="AF2" s="4">
        <v>0.1</v>
      </c>
      <c r="AG2" s="4">
        <v>0.1</v>
      </c>
      <c r="AH2" s="4">
        <v>0.1</v>
      </c>
      <c r="AI2" s="4">
        <v>0.1</v>
      </c>
      <c r="AJ2" s="4">
        <v>0.1</v>
      </c>
      <c r="AK2" s="4">
        <v>0.1</v>
      </c>
      <c r="AL2" s="4" t="s">
        <v>49</v>
      </c>
      <c r="AM2" s="4">
        <v>1</v>
      </c>
    </row>
    <row r="3" spans="1:39" ht="14.7" customHeight="1" x14ac:dyDescent="0.25">
      <c r="A3" s="4" t="s">
        <v>7</v>
      </c>
      <c r="B3" s="4" t="s">
        <v>46</v>
      </c>
      <c r="C3" s="4"/>
      <c r="D3" s="4" t="s">
        <v>48</v>
      </c>
      <c r="E3" s="4">
        <v>2018</v>
      </c>
      <c r="F3" s="4" t="s">
        <v>128</v>
      </c>
      <c r="G3" s="4">
        <v>0.1</v>
      </c>
      <c r="H3" s="4">
        <v>0.1</v>
      </c>
      <c r="I3" s="4">
        <v>0.1</v>
      </c>
      <c r="J3" s="4">
        <v>0.1</v>
      </c>
      <c r="K3" s="4">
        <v>0.1</v>
      </c>
      <c r="L3" s="4">
        <v>0.1</v>
      </c>
      <c r="M3" s="4">
        <v>0.1</v>
      </c>
      <c r="N3" s="4">
        <v>0.1</v>
      </c>
      <c r="O3" s="4">
        <v>0.1</v>
      </c>
      <c r="P3" s="4">
        <v>0.1</v>
      </c>
      <c r="Q3" s="4">
        <v>0.1</v>
      </c>
      <c r="R3" s="4">
        <v>0.1</v>
      </c>
      <c r="S3" s="4">
        <v>0.1</v>
      </c>
      <c r="T3" s="4">
        <v>0.1</v>
      </c>
      <c r="U3" s="4">
        <v>0.1</v>
      </c>
      <c r="V3" s="4">
        <v>0.1</v>
      </c>
      <c r="W3" s="4">
        <v>0.1</v>
      </c>
      <c r="X3" s="4">
        <v>0.1</v>
      </c>
      <c r="Y3" s="4">
        <v>0.1</v>
      </c>
      <c r="Z3" s="4">
        <v>0.1</v>
      </c>
      <c r="AA3" s="4">
        <v>0.1</v>
      </c>
      <c r="AB3" s="4">
        <v>0.1</v>
      </c>
      <c r="AC3" s="4">
        <v>0.1</v>
      </c>
      <c r="AD3" s="4">
        <v>0.1</v>
      </c>
      <c r="AE3" s="4">
        <v>0.1</v>
      </c>
      <c r="AF3" s="4">
        <v>0.1</v>
      </c>
      <c r="AG3" s="4">
        <v>0.1</v>
      </c>
      <c r="AH3" s="4">
        <v>0.1</v>
      </c>
      <c r="AI3" s="4">
        <v>0.1</v>
      </c>
      <c r="AJ3" s="4">
        <v>0.1</v>
      </c>
      <c r="AK3" s="4">
        <v>0.1</v>
      </c>
      <c r="AL3" s="4" t="s">
        <v>49</v>
      </c>
      <c r="AM3" s="4">
        <v>1</v>
      </c>
    </row>
    <row r="4" spans="1:39" ht="14.7" customHeight="1" x14ac:dyDescent="0.25">
      <c r="A4" s="4" t="s">
        <v>9</v>
      </c>
      <c r="B4" s="4" t="s">
        <v>46</v>
      </c>
      <c r="C4" s="4"/>
      <c r="D4" s="4" t="s">
        <v>50</v>
      </c>
      <c r="E4" s="4">
        <v>2018</v>
      </c>
      <c r="F4" s="4" t="s">
        <v>128</v>
      </c>
      <c r="G4" s="4">
        <v>0.1</v>
      </c>
      <c r="H4" s="4">
        <v>0.1</v>
      </c>
      <c r="I4" s="4">
        <v>0.1</v>
      </c>
      <c r="J4" s="4">
        <v>0.1</v>
      </c>
      <c r="K4" s="4">
        <v>0.1</v>
      </c>
      <c r="L4" s="4">
        <v>0.1</v>
      </c>
      <c r="M4" s="4">
        <v>0.1</v>
      </c>
      <c r="N4" s="4">
        <v>0.1</v>
      </c>
      <c r="O4" s="4">
        <v>0.1</v>
      </c>
      <c r="P4" s="4">
        <v>0.1</v>
      </c>
      <c r="Q4" s="4">
        <v>0.1</v>
      </c>
      <c r="R4" s="4">
        <v>0.1</v>
      </c>
      <c r="S4" s="4">
        <v>0.1</v>
      </c>
      <c r="T4" s="4">
        <v>0.1</v>
      </c>
      <c r="U4" s="4">
        <v>0.1</v>
      </c>
      <c r="V4" s="4">
        <v>0.1</v>
      </c>
      <c r="W4" s="4">
        <v>0.1</v>
      </c>
      <c r="X4" s="4">
        <v>0.1</v>
      </c>
      <c r="Y4" s="4">
        <v>0.1</v>
      </c>
      <c r="Z4" s="4">
        <v>0.1</v>
      </c>
      <c r="AA4" s="4">
        <v>0.1</v>
      </c>
      <c r="AB4" s="4">
        <v>0.1</v>
      </c>
      <c r="AC4" s="4">
        <v>0.1</v>
      </c>
      <c r="AD4" s="4">
        <v>0.1</v>
      </c>
      <c r="AE4" s="4">
        <v>0.1</v>
      </c>
      <c r="AF4" s="4">
        <v>0.1</v>
      </c>
      <c r="AG4" s="4">
        <v>0.1</v>
      </c>
      <c r="AH4" s="4">
        <v>0.1</v>
      </c>
      <c r="AI4" s="4">
        <v>0.1</v>
      </c>
      <c r="AJ4" s="4">
        <v>0.1</v>
      </c>
      <c r="AK4" s="4">
        <v>0.1</v>
      </c>
      <c r="AL4" s="4" t="s">
        <v>49</v>
      </c>
      <c r="AM4" s="4">
        <v>1</v>
      </c>
    </row>
    <row r="5" spans="1:39" ht="14.7" customHeight="1" x14ac:dyDescent="0.25">
      <c r="A5" s="4" t="s">
        <v>11</v>
      </c>
      <c r="B5" s="4" t="s">
        <v>46</v>
      </c>
      <c r="C5" s="4"/>
      <c r="D5" s="4" t="s">
        <v>50</v>
      </c>
      <c r="E5" s="4">
        <v>2018</v>
      </c>
      <c r="F5" s="4" t="s">
        <v>128</v>
      </c>
      <c r="G5" s="4">
        <v>0.1</v>
      </c>
      <c r="H5" s="4">
        <v>0.1</v>
      </c>
      <c r="I5" s="4">
        <v>0.1</v>
      </c>
      <c r="J5" s="4">
        <v>0.1</v>
      </c>
      <c r="K5" s="4">
        <v>0.1</v>
      </c>
      <c r="L5" s="4">
        <v>0.1</v>
      </c>
      <c r="M5" s="4">
        <v>0.1</v>
      </c>
      <c r="N5" s="4">
        <v>0.1</v>
      </c>
      <c r="O5" s="4">
        <v>0.1</v>
      </c>
      <c r="P5" s="4">
        <v>0.1</v>
      </c>
      <c r="Q5" s="4">
        <v>0.1</v>
      </c>
      <c r="R5" s="4">
        <v>0.1</v>
      </c>
      <c r="S5" s="4">
        <v>0.1</v>
      </c>
      <c r="T5" s="4">
        <v>0.1</v>
      </c>
      <c r="U5" s="4">
        <v>0.1</v>
      </c>
      <c r="V5" s="4">
        <v>0.1</v>
      </c>
      <c r="W5" s="4">
        <v>0.1</v>
      </c>
      <c r="X5" s="4">
        <v>0.1</v>
      </c>
      <c r="Y5" s="4">
        <v>0.1</v>
      </c>
      <c r="Z5" s="4">
        <v>0.1</v>
      </c>
      <c r="AA5" s="4">
        <v>0.1</v>
      </c>
      <c r="AB5" s="4">
        <v>0.1</v>
      </c>
      <c r="AC5" s="4">
        <v>0.1</v>
      </c>
      <c r="AD5" s="4">
        <v>0.1</v>
      </c>
      <c r="AE5" s="4">
        <v>0.1</v>
      </c>
      <c r="AF5" s="4">
        <v>0.1</v>
      </c>
      <c r="AG5" s="4">
        <v>0.1</v>
      </c>
      <c r="AH5" s="4">
        <v>0.1</v>
      </c>
      <c r="AI5" s="4">
        <v>0.1</v>
      </c>
      <c r="AJ5" s="4">
        <v>0.1</v>
      </c>
      <c r="AK5" s="4">
        <v>0.1</v>
      </c>
      <c r="AL5" s="4" t="s">
        <v>49</v>
      </c>
      <c r="AM5" s="4">
        <v>1</v>
      </c>
    </row>
    <row r="6" spans="1:39" ht="14.7" customHeight="1" x14ac:dyDescent="0.25">
      <c r="A6" s="4" t="s">
        <v>13</v>
      </c>
      <c r="B6" s="4" t="s">
        <v>46</v>
      </c>
      <c r="C6" s="4"/>
      <c r="D6" s="4" t="s">
        <v>51</v>
      </c>
      <c r="E6" s="4">
        <v>2018</v>
      </c>
      <c r="F6" s="4" t="s">
        <v>128</v>
      </c>
      <c r="G6" s="4">
        <v>0.1</v>
      </c>
      <c r="H6" s="4">
        <v>0.1</v>
      </c>
      <c r="I6" s="4">
        <v>0.1</v>
      </c>
      <c r="J6" s="4">
        <v>0.1</v>
      </c>
      <c r="K6" s="4">
        <v>0.1</v>
      </c>
      <c r="L6" s="4">
        <v>0.1</v>
      </c>
      <c r="M6" s="4">
        <v>0.1</v>
      </c>
      <c r="N6" s="4">
        <v>0.1</v>
      </c>
      <c r="O6" s="4">
        <v>0.1</v>
      </c>
      <c r="P6" s="4">
        <v>0.1</v>
      </c>
      <c r="Q6" s="4">
        <v>0.1</v>
      </c>
      <c r="R6" s="4">
        <v>0.1</v>
      </c>
      <c r="S6" s="4">
        <v>0.1</v>
      </c>
      <c r="T6" s="4">
        <v>0.1</v>
      </c>
      <c r="U6" s="4">
        <v>0.1</v>
      </c>
      <c r="V6" s="4">
        <v>0.1</v>
      </c>
      <c r="W6" s="4">
        <v>0.1</v>
      </c>
      <c r="X6" s="4">
        <v>0.1</v>
      </c>
      <c r="Y6" s="4">
        <v>0.1</v>
      </c>
      <c r="Z6" s="4">
        <v>0.1</v>
      </c>
      <c r="AA6" s="4">
        <v>0.1</v>
      </c>
      <c r="AB6" s="4">
        <v>0.1</v>
      </c>
      <c r="AC6" s="4">
        <v>0.1</v>
      </c>
      <c r="AD6" s="4">
        <v>0.1</v>
      </c>
      <c r="AE6" s="4">
        <v>0.1</v>
      </c>
      <c r="AF6" s="4">
        <v>0.1</v>
      </c>
      <c r="AG6" s="4">
        <v>0.1</v>
      </c>
      <c r="AH6" s="4">
        <v>0.1</v>
      </c>
      <c r="AI6" s="4">
        <v>0.1</v>
      </c>
      <c r="AJ6" s="4">
        <v>0.1</v>
      </c>
      <c r="AK6" s="4">
        <v>0.1</v>
      </c>
      <c r="AL6" s="4" t="s">
        <v>49</v>
      </c>
      <c r="AM6" s="4">
        <v>1</v>
      </c>
    </row>
    <row r="7" spans="1:39" ht="14.7" customHeight="1" x14ac:dyDescent="0.25">
      <c r="A7" s="4" t="s">
        <v>17</v>
      </c>
      <c r="B7" s="4" t="s">
        <v>46</v>
      </c>
      <c r="C7" s="4"/>
      <c r="D7" s="4" t="s">
        <v>51</v>
      </c>
      <c r="E7" s="4">
        <v>2018</v>
      </c>
      <c r="F7" s="4" t="s">
        <v>128</v>
      </c>
      <c r="G7" s="4">
        <v>0.1</v>
      </c>
      <c r="H7" s="4">
        <v>0.1</v>
      </c>
      <c r="I7" s="4">
        <v>0.1</v>
      </c>
      <c r="J7" s="4">
        <v>0.1</v>
      </c>
      <c r="K7" s="4">
        <v>0.1</v>
      </c>
      <c r="L7" s="4">
        <v>0.1</v>
      </c>
      <c r="M7" s="4">
        <v>0.1</v>
      </c>
      <c r="N7" s="4">
        <v>0.1</v>
      </c>
      <c r="O7" s="4">
        <v>0.1</v>
      </c>
      <c r="P7" s="4">
        <v>0.1</v>
      </c>
      <c r="Q7" s="4">
        <v>0.1</v>
      </c>
      <c r="R7" s="4">
        <v>0.1</v>
      </c>
      <c r="S7" s="4">
        <v>0.1</v>
      </c>
      <c r="T7" s="4">
        <v>0.1</v>
      </c>
      <c r="U7" s="4">
        <v>0.1</v>
      </c>
      <c r="V7" s="4">
        <v>0.1</v>
      </c>
      <c r="W7" s="4">
        <v>0.1</v>
      </c>
      <c r="X7" s="4">
        <v>0.1</v>
      </c>
      <c r="Y7" s="4">
        <v>0.1</v>
      </c>
      <c r="Z7" s="4">
        <v>0.1</v>
      </c>
      <c r="AA7" s="4">
        <v>0.1</v>
      </c>
      <c r="AB7" s="4">
        <v>0.1</v>
      </c>
      <c r="AC7" s="4">
        <v>0.1</v>
      </c>
      <c r="AD7" s="4">
        <v>0.1</v>
      </c>
      <c r="AE7" s="4">
        <v>0.1</v>
      </c>
      <c r="AF7" s="4">
        <v>0.1</v>
      </c>
      <c r="AG7" s="4">
        <v>0.1</v>
      </c>
      <c r="AH7" s="4">
        <v>0.1</v>
      </c>
      <c r="AI7" s="4">
        <v>0.1</v>
      </c>
      <c r="AJ7" s="4">
        <v>0.1</v>
      </c>
      <c r="AK7" s="4">
        <v>0.1</v>
      </c>
      <c r="AL7" s="4" t="s">
        <v>49</v>
      </c>
      <c r="AM7" s="4">
        <v>1</v>
      </c>
    </row>
    <row r="8" spans="1:39" ht="14.7" customHeight="1" x14ac:dyDescent="0.25"/>
    <row r="9" spans="1:39" ht="14.7" customHeight="1" x14ac:dyDescent="0.25"/>
    <row r="10" spans="1:39" ht="14.7" customHeight="1" x14ac:dyDescent="0.25"/>
    <row r="11" spans="1:39" ht="14.7" customHeight="1" x14ac:dyDescent="0.25"/>
    <row r="12" spans="1:39" ht="14.7" customHeight="1" x14ac:dyDescent="0.25"/>
    <row r="13" spans="1:39" ht="14.7" customHeight="1" x14ac:dyDescent="0.25"/>
    <row r="14" spans="1:39" ht="14.7" customHeight="1" x14ac:dyDescent="0.25"/>
    <row r="15" spans="1:39" ht="14.7" customHeight="1" x14ac:dyDescent="0.25"/>
    <row r="16" spans="1:39" ht="14.7" customHeight="1" x14ac:dyDescent="0.25"/>
    <row r="17" ht="14.7" customHeight="1" x14ac:dyDescent="0.25"/>
    <row r="18" ht="14.7" customHeight="1" x14ac:dyDescent="0.25"/>
    <row r="19" ht="14.7" customHeight="1" x14ac:dyDescent="0.25"/>
    <row r="20" ht="14.7" customHeight="1" x14ac:dyDescent="0.25"/>
    <row r="21" ht="14.7" customHeight="1" x14ac:dyDescent="0.25"/>
    <row r="22" ht="14.7" customHeight="1" x14ac:dyDescent="0.25"/>
    <row r="23" ht="14.7" customHeight="1" x14ac:dyDescent="0.25"/>
    <row r="24" ht="14.7" customHeight="1" x14ac:dyDescent="0.25"/>
    <row r="25" ht="14.7" customHeight="1" x14ac:dyDescent="0.25"/>
    <row r="26" ht="14.7" customHeight="1" x14ac:dyDescent="0.25"/>
    <row r="27" ht="14.7" customHeight="1" x14ac:dyDescent="0.25"/>
    <row r="28" ht="14.7" customHeight="1" x14ac:dyDescent="0.25"/>
    <row r="29" ht="14.7" customHeight="1" x14ac:dyDescent="0.25"/>
    <row r="30" ht="14.7" customHeight="1" x14ac:dyDescent="0.25"/>
    <row r="31" ht="14.7" customHeight="1" x14ac:dyDescent="0.25"/>
    <row r="32" ht="14.7" customHeight="1" x14ac:dyDescent="0.25"/>
    <row r="33" ht="14.7" customHeight="1" x14ac:dyDescent="0.25"/>
    <row r="34" ht="14.7" customHeight="1" x14ac:dyDescent="0.25"/>
    <row r="35" ht="14.7" customHeight="1" x14ac:dyDescent="0.25"/>
    <row r="36" ht="14.7" customHeight="1" x14ac:dyDescent="0.25"/>
    <row r="37" ht="14.7" customHeight="1" x14ac:dyDescent="0.25"/>
    <row r="38" ht="14.7" customHeight="1" x14ac:dyDescent="0.25"/>
    <row r="39" ht="14.7" customHeight="1" x14ac:dyDescent="0.25"/>
    <row r="40" ht="14.7" customHeight="1" x14ac:dyDescent="0.25"/>
    <row r="41" ht="14.7" customHeight="1" x14ac:dyDescent="0.25"/>
    <row r="42" ht="14.7" customHeight="1" x14ac:dyDescent="0.25"/>
    <row r="43" ht="14.7" customHeight="1" x14ac:dyDescent="0.25"/>
    <row r="44" ht="14.7" customHeight="1" x14ac:dyDescent="0.25"/>
    <row r="45" ht="14.7" customHeight="1" x14ac:dyDescent="0.25"/>
    <row r="46" ht="14.7" customHeight="1" x14ac:dyDescent="0.25"/>
    <row r="47" ht="14.7" customHeight="1" x14ac:dyDescent="0.25"/>
    <row r="48" ht="14.7" customHeight="1" x14ac:dyDescent="0.25"/>
    <row r="49" ht="14.7" customHeight="1" x14ac:dyDescent="0.25"/>
    <row r="50" ht="14.7" customHeight="1" x14ac:dyDescent="0.25"/>
    <row r="51" ht="14.7" customHeight="1" x14ac:dyDescent="0.25"/>
    <row r="52" ht="14.7" customHeight="1" x14ac:dyDescent="0.25"/>
    <row r="53" ht="14.7" customHeight="1" x14ac:dyDescent="0.25"/>
    <row r="54" ht="14.7" customHeight="1" x14ac:dyDescent="0.25"/>
    <row r="55" ht="14.7" customHeight="1" x14ac:dyDescent="0.25"/>
    <row r="56" ht="14.7" customHeight="1" x14ac:dyDescent="0.25"/>
    <row r="57" ht="14.7" customHeight="1" x14ac:dyDescent="0.25"/>
    <row r="58" ht="14.7" customHeight="1" x14ac:dyDescent="0.25"/>
    <row r="59" ht="14.7" customHeight="1" x14ac:dyDescent="0.25"/>
    <row r="60" ht="14.7" customHeight="1" x14ac:dyDescent="0.25"/>
    <row r="61" ht="14.7" customHeight="1" x14ac:dyDescent="0.25"/>
    <row r="62" ht="14.7" customHeight="1" x14ac:dyDescent="0.25"/>
    <row r="63" ht="14.7" customHeight="1" x14ac:dyDescent="0.25"/>
    <row r="64" ht="14.7" customHeight="1" x14ac:dyDescent="0.25"/>
    <row r="65" ht="14.7" customHeight="1" x14ac:dyDescent="0.25"/>
    <row r="66" ht="14.7" customHeight="1" x14ac:dyDescent="0.25"/>
    <row r="67" ht="14.7" customHeight="1" x14ac:dyDescent="0.25"/>
    <row r="68" ht="14.7" customHeight="1" x14ac:dyDescent="0.25"/>
    <row r="69" ht="14.7" customHeight="1" x14ac:dyDescent="0.25"/>
    <row r="70" ht="14.7" customHeight="1" x14ac:dyDescent="0.25"/>
    <row r="71" ht="14.7" customHeight="1" x14ac:dyDescent="0.25"/>
    <row r="72" ht="14.7" customHeight="1" x14ac:dyDescent="0.25"/>
    <row r="73" ht="14.7" customHeight="1" x14ac:dyDescent="0.25"/>
    <row r="74" ht="14.7" customHeight="1" x14ac:dyDescent="0.25"/>
    <row r="75" ht="14.7" customHeight="1" x14ac:dyDescent="0.25"/>
    <row r="76" ht="14.7" customHeight="1" x14ac:dyDescent="0.25"/>
    <row r="77" ht="14.7" customHeight="1" x14ac:dyDescent="0.25"/>
    <row r="78" ht="14.7" customHeight="1" x14ac:dyDescent="0.25"/>
    <row r="79" ht="14.7" customHeight="1" x14ac:dyDescent="0.25"/>
    <row r="80" ht="14.7" customHeight="1" x14ac:dyDescent="0.25"/>
    <row r="81" ht="14.7" customHeight="1" x14ac:dyDescent="0.25"/>
    <row r="82" ht="14.7" customHeight="1" x14ac:dyDescent="0.25"/>
    <row r="83" ht="14.7" customHeight="1" x14ac:dyDescent="0.25"/>
    <row r="84" ht="14.7" customHeight="1" x14ac:dyDescent="0.25"/>
    <row r="85" ht="14.7" customHeight="1" x14ac:dyDescent="0.25"/>
    <row r="86" ht="14.7" customHeight="1" x14ac:dyDescent="0.25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7"/>
  <sheetViews>
    <sheetView showGridLines="0" zoomScaleNormal="100" workbookViewId="0">
      <selection activeCell="A4" sqref="A4:A5"/>
    </sheetView>
  </sheetViews>
  <sheetFormatPr defaultColWidth="11.44140625" defaultRowHeight="13.2" x14ac:dyDescent="0.25"/>
  <cols>
    <col min="1" max="1" width="21.44140625" customWidth="1"/>
    <col min="5" max="5" width="16.6640625" customWidth="1"/>
    <col min="38" max="38" width="60.88671875" bestFit="1" customWidth="1"/>
  </cols>
  <sheetData>
    <row r="1" spans="1:39" ht="17.100000000000001" customHeight="1" x14ac:dyDescent="0.3">
      <c r="A1" s="19" t="s">
        <v>1</v>
      </c>
      <c r="B1" s="19" t="s">
        <v>40</v>
      </c>
      <c r="C1" s="19" t="s">
        <v>41</v>
      </c>
      <c r="D1" s="19" t="s">
        <v>42</v>
      </c>
      <c r="E1" s="19" t="s">
        <v>127</v>
      </c>
      <c r="F1" s="19" t="s">
        <v>43</v>
      </c>
      <c r="G1" s="19">
        <v>2020</v>
      </c>
      <c r="H1" s="19">
        <v>2021</v>
      </c>
      <c r="I1" s="19">
        <v>2022</v>
      </c>
      <c r="J1" s="19">
        <v>2023</v>
      </c>
      <c r="K1" s="19">
        <v>2024</v>
      </c>
      <c r="L1" s="19">
        <v>2025</v>
      </c>
      <c r="M1" s="19">
        <v>2026</v>
      </c>
      <c r="N1" s="19">
        <v>2027</v>
      </c>
      <c r="O1" s="19">
        <v>2028</v>
      </c>
      <c r="P1" s="19">
        <v>2029</v>
      </c>
      <c r="Q1" s="19">
        <v>2030</v>
      </c>
      <c r="R1" s="19">
        <v>2031</v>
      </c>
      <c r="S1" s="19">
        <v>2032</v>
      </c>
      <c r="T1" s="19">
        <v>2033</v>
      </c>
      <c r="U1" s="19">
        <v>2034</v>
      </c>
      <c r="V1" s="19">
        <v>2035</v>
      </c>
      <c r="W1" s="19">
        <v>2036</v>
      </c>
      <c r="X1" s="19">
        <v>2037</v>
      </c>
      <c r="Y1" s="19">
        <v>2038</v>
      </c>
      <c r="Z1" s="19">
        <v>2039</v>
      </c>
      <c r="AA1" s="19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  <c r="AL1" s="19" t="s">
        <v>44</v>
      </c>
      <c r="AM1" s="19" t="s">
        <v>45</v>
      </c>
    </row>
    <row r="2" spans="1:39" ht="14.7" customHeight="1" x14ac:dyDescent="0.25">
      <c r="A2" s="22" t="s">
        <v>7</v>
      </c>
      <c r="B2" s="8" t="s">
        <v>46</v>
      </c>
      <c r="C2" s="8" t="s">
        <v>52</v>
      </c>
      <c r="D2" s="8" t="s">
        <v>53</v>
      </c>
      <c r="E2" s="8">
        <v>2018</v>
      </c>
      <c r="F2" s="4" t="s">
        <v>129</v>
      </c>
      <c r="G2" s="7">
        <f t="shared" ref="G2:AK2" si="0">9/1000</f>
        <v>8.9999999999999993E-3</v>
      </c>
      <c r="H2" s="7">
        <f t="shared" si="0"/>
        <v>8.9999999999999993E-3</v>
      </c>
      <c r="I2" s="7">
        <f t="shared" si="0"/>
        <v>8.9999999999999993E-3</v>
      </c>
      <c r="J2" s="7">
        <f t="shared" si="0"/>
        <v>8.9999999999999993E-3</v>
      </c>
      <c r="K2" s="7">
        <f t="shared" si="0"/>
        <v>8.9999999999999993E-3</v>
      </c>
      <c r="L2" s="7">
        <f t="shared" si="0"/>
        <v>8.9999999999999993E-3</v>
      </c>
      <c r="M2" s="7">
        <f t="shared" si="0"/>
        <v>8.9999999999999993E-3</v>
      </c>
      <c r="N2" s="7">
        <f t="shared" si="0"/>
        <v>8.9999999999999993E-3</v>
      </c>
      <c r="O2" s="7">
        <f t="shared" si="0"/>
        <v>8.9999999999999993E-3</v>
      </c>
      <c r="P2" s="7">
        <f t="shared" si="0"/>
        <v>8.9999999999999993E-3</v>
      </c>
      <c r="Q2" s="7">
        <f t="shared" si="0"/>
        <v>8.9999999999999993E-3</v>
      </c>
      <c r="R2" s="7">
        <f t="shared" si="0"/>
        <v>8.9999999999999993E-3</v>
      </c>
      <c r="S2" s="7">
        <f t="shared" si="0"/>
        <v>8.9999999999999993E-3</v>
      </c>
      <c r="T2" s="7">
        <f t="shared" si="0"/>
        <v>8.9999999999999993E-3</v>
      </c>
      <c r="U2" s="7">
        <f t="shared" si="0"/>
        <v>8.9999999999999993E-3</v>
      </c>
      <c r="V2" s="7">
        <f t="shared" si="0"/>
        <v>8.9999999999999993E-3</v>
      </c>
      <c r="W2" s="7">
        <f t="shared" si="0"/>
        <v>8.9999999999999993E-3</v>
      </c>
      <c r="X2" s="7">
        <f t="shared" si="0"/>
        <v>8.9999999999999993E-3</v>
      </c>
      <c r="Y2" s="7">
        <f t="shared" si="0"/>
        <v>8.9999999999999993E-3</v>
      </c>
      <c r="Z2" s="7">
        <f t="shared" si="0"/>
        <v>8.9999999999999993E-3</v>
      </c>
      <c r="AA2" s="7">
        <f t="shared" si="0"/>
        <v>8.9999999999999993E-3</v>
      </c>
      <c r="AB2" s="7">
        <f t="shared" si="0"/>
        <v>8.9999999999999993E-3</v>
      </c>
      <c r="AC2" s="7">
        <f t="shared" si="0"/>
        <v>8.9999999999999993E-3</v>
      </c>
      <c r="AD2" s="7">
        <f t="shared" si="0"/>
        <v>8.9999999999999993E-3</v>
      </c>
      <c r="AE2" s="7">
        <f t="shared" si="0"/>
        <v>8.9999999999999993E-3</v>
      </c>
      <c r="AF2" s="7">
        <f t="shared" si="0"/>
        <v>8.9999999999999993E-3</v>
      </c>
      <c r="AG2" s="7">
        <f t="shared" si="0"/>
        <v>8.9999999999999993E-3</v>
      </c>
      <c r="AH2" s="7">
        <f t="shared" si="0"/>
        <v>8.9999999999999993E-3</v>
      </c>
      <c r="AI2" s="7">
        <f t="shared" si="0"/>
        <v>8.9999999999999993E-3</v>
      </c>
      <c r="AJ2" s="7">
        <f t="shared" si="0"/>
        <v>8.9999999999999993E-3</v>
      </c>
      <c r="AK2" s="7">
        <f t="shared" si="0"/>
        <v>8.9999999999999993E-3</v>
      </c>
      <c r="AL2" s="8" t="s">
        <v>54</v>
      </c>
      <c r="AM2" s="4"/>
    </row>
    <row r="3" spans="1:39" ht="14.7" customHeight="1" x14ac:dyDescent="0.25">
      <c r="A3" s="22"/>
      <c r="B3" s="8" t="s">
        <v>46</v>
      </c>
      <c r="C3" s="8" t="s">
        <v>52</v>
      </c>
      <c r="D3" s="8" t="s">
        <v>53</v>
      </c>
      <c r="E3" s="8">
        <v>2018</v>
      </c>
      <c r="F3" s="4" t="s">
        <v>128</v>
      </c>
      <c r="G3" s="7">
        <f>G2*'Conversion Factors'!C$4</f>
        <v>1.2419999999999999E-2</v>
      </c>
      <c r="H3" s="7">
        <f>H2*'Conversion Factors'!D$4</f>
        <v>1.2149999999999999E-2</v>
      </c>
      <c r="I3" s="7">
        <f>I2*'Conversion Factors'!E$4</f>
        <v>1.206E-2</v>
      </c>
      <c r="J3" s="7">
        <f>J2*'Conversion Factors'!F$4</f>
        <v>1.206E-2</v>
      </c>
      <c r="K3" s="7">
        <f>K2*'Conversion Factors'!G$4</f>
        <v>1.197E-2</v>
      </c>
      <c r="L3" s="7">
        <f>L2*'Conversion Factors'!H$4</f>
        <v>1.188E-2</v>
      </c>
      <c r="M3" s="7">
        <f>M2*'Conversion Factors'!I$4</f>
        <v>1.188E-2</v>
      </c>
      <c r="N3" s="7">
        <f>N2*'Conversion Factors'!J$4</f>
        <v>1.188E-2</v>
      </c>
      <c r="O3" s="7">
        <f>O2*'Conversion Factors'!K$4</f>
        <v>1.188E-2</v>
      </c>
      <c r="P3" s="7">
        <f>P2*'Conversion Factors'!L$4</f>
        <v>1.17E-2</v>
      </c>
      <c r="Q3" s="7">
        <f>Q2*'Conversion Factors'!M$4</f>
        <v>1.17E-2</v>
      </c>
      <c r="R3" s="7">
        <f>R2*'Conversion Factors'!N$4</f>
        <v>1.1609999999999999E-2</v>
      </c>
      <c r="S3" s="7">
        <f>S2*'Conversion Factors'!O$4</f>
        <v>1.1609999999999999E-2</v>
      </c>
      <c r="T3" s="7">
        <f>T2*'Conversion Factors'!P$4</f>
        <v>1.1519999999999999E-2</v>
      </c>
      <c r="U3" s="7">
        <f>U2*'Conversion Factors'!Q$4</f>
        <v>1.1519999999999999E-2</v>
      </c>
      <c r="V3" s="7">
        <f>V2*'Conversion Factors'!R$4</f>
        <v>1.1519999999999999E-2</v>
      </c>
      <c r="W3" s="7">
        <f>W2*'Conversion Factors'!S$4</f>
        <v>1.1519999999999999E-2</v>
      </c>
      <c r="X3" s="7">
        <f>X2*'Conversion Factors'!T$4</f>
        <v>1.1519999999999999E-2</v>
      </c>
      <c r="Y3" s="7">
        <f>Y2*'Conversion Factors'!U$4</f>
        <v>1.1519999999999999E-2</v>
      </c>
      <c r="Z3" s="7">
        <f>Z2*'Conversion Factors'!V$4</f>
        <v>1.1519999999999999E-2</v>
      </c>
      <c r="AA3" s="7">
        <f>AA2*'Conversion Factors'!W$4</f>
        <v>1.1519999999999999E-2</v>
      </c>
      <c r="AB3" s="7">
        <f>AB2*'Conversion Factors'!X$4</f>
        <v>1.1519999999999999E-2</v>
      </c>
      <c r="AC3" s="7">
        <f>AC2*'Conversion Factors'!Y$4</f>
        <v>1.1519999999999999E-2</v>
      </c>
      <c r="AD3" s="7">
        <f>AD2*'Conversion Factors'!Z$4</f>
        <v>1.1519999999999999E-2</v>
      </c>
      <c r="AE3" s="7">
        <f>AE2*'Conversion Factors'!AA$4</f>
        <v>1.1519999999999999E-2</v>
      </c>
      <c r="AF3" s="7">
        <f>AF2*'Conversion Factors'!AB$4</f>
        <v>1.1519999999999999E-2</v>
      </c>
      <c r="AG3" s="7">
        <f>AG2*'Conversion Factors'!AC$4</f>
        <v>1.1519999999999999E-2</v>
      </c>
      <c r="AH3" s="7">
        <f>AH2*'Conversion Factors'!AD$4</f>
        <v>1.1519999999999999E-2</v>
      </c>
      <c r="AI3" s="7">
        <f>AI2*'Conversion Factors'!AE$4</f>
        <v>1.1519999999999999E-2</v>
      </c>
      <c r="AJ3" s="7">
        <f>AJ2*'Conversion Factors'!AF$4</f>
        <v>1.1519999999999999E-2</v>
      </c>
      <c r="AK3" s="7">
        <f>AK2*'Conversion Factors'!AG$4</f>
        <v>1.1519999999999999E-2</v>
      </c>
      <c r="AL3" s="8" t="s">
        <v>54</v>
      </c>
      <c r="AM3" s="4">
        <v>1</v>
      </c>
    </row>
    <row r="4" spans="1:39" ht="14.7" customHeight="1" x14ac:dyDescent="0.25">
      <c r="A4" s="22" t="s">
        <v>11</v>
      </c>
      <c r="B4" s="8" t="s">
        <v>46</v>
      </c>
      <c r="C4" s="8" t="s">
        <v>52</v>
      </c>
      <c r="D4" s="8" t="s">
        <v>55</v>
      </c>
      <c r="E4" s="8">
        <v>2018</v>
      </c>
      <c r="F4" s="4" t="s">
        <v>129</v>
      </c>
      <c r="G4" s="4">
        <f t="shared" ref="G4:AK4" si="1">7/1000</f>
        <v>7.0000000000000001E-3</v>
      </c>
      <c r="H4" s="4">
        <f t="shared" si="1"/>
        <v>7.0000000000000001E-3</v>
      </c>
      <c r="I4" s="4">
        <f t="shared" si="1"/>
        <v>7.0000000000000001E-3</v>
      </c>
      <c r="J4" s="4">
        <f t="shared" si="1"/>
        <v>7.0000000000000001E-3</v>
      </c>
      <c r="K4" s="4">
        <f t="shared" si="1"/>
        <v>7.0000000000000001E-3</v>
      </c>
      <c r="L4" s="4">
        <f t="shared" si="1"/>
        <v>7.0000000000000001E-3</v>
      </c>
      <c r="M4" s="4">
        <f t="shared" si="1"/>
        <v>7.0000000000000001E-3</v>
      </c>
      <c r="N4" s="4">
        <f t="shared" si="1"/>
        <v>7.0000000000000001E-3</v>
      </c>
      <c r="O4" s="4">
        <f t="shared" si="1"/>
        <v>7.0000000000000001E-3</v>
      </c>
      <c r="P4" s="4">
        <f t="shared" si="1"/>
        <v>7.0000000000000001E-3</v>
      </c>
      <c r="Q4" s="4">
        <f t="shared" si="1"/>
        <v>7.0000000000000001E-3</v>
      </c>
      <c r="R4" s="4">
        <f t="shared" si="1"/>
        <v>7.0000000000000001E-3</v>
      </c>
      <c r="S4" s="4">
        <f t="shared" si="1"/>
        <v>7.0000000000000001E-3</v>
      </c>
      <c r="T4" s="4">
        <f t="shared" si="1"/>
        <v>7.0000000000000001E-3</v>
      </c>
      <c r="U4" s="4">
        <f t="shared" si="1"/>
        <v>7.0000000000000001E-3</v>
      </c>
      <c r="V4" s="4">
        <f t="shared" si="1"/>
        <v>7.0000000000000001E-3</v>
      </c>
      <c r="W4" s="4">
        <f t="shared" si="1"/>
        <v>7.0000000000000001E-3</v>
      </c>
      <c r="X4" s="4">
        <f t="shared" si="1"/>
        <v>7.0000000000000001E-3</v>
      </c>
      <c r="Y4" s="4">
        <f t="shared" si="1"/>
        <v>7.0000000000000001E-3</v>
      </c>
      <c r="Z4" s="4">
        <f t="shared" si="1"/>
        <v>7.0000000000000001E-3</v>
      </c>
      <c r="AA4" s="4">
        <f t="shared" si="1"/>
        <v>7.0000000000000001E-3</v>
      </c>
      <c r="AB4" s="4">
        <f t="shared" si="1"/>
        <v>7.0000000000000001E-3</v>
      </c>
      <c r="AC4" s="4">
        <f t="shared" si="1"/>
        <v>7.0000000000000001E-3</v>
      </c>
      <c r="AD4" s="4">
        <f t="shared" si="1"/>
        <v>7.0000000000000001E-3</v>
      </c>
      <c r="AE4" s="4">
        <f t="shared" si="1"/>
        <v>7.0000000000000001E-3</v>
      </c>
      <c r="AF4" s="4">
        <f t="shared" si="1"/>
        <v>7.0000000000000001E-3</v>
      </c>
      <c r="AG4" s="4">
        <f t="shared" si="1"/>
        <v>7.0000000000000001E-3</v>
      </c>
      <c r="AH4" s="4">
        <f t="shared" si="1"/>
        <v>7.0000000000000001E-3</v>
      </c>
      <c r="AI4" s="4">
        <f t="shared" si="1"/>
        <v>7.0000000000000001E-3</v>
      </c>
      <c r="AJ4" s="4">
        <f t="shared" si="1"/>
        <v>7.0000000000000001E-3</v>
      </c>
      <c r="AK4" s="4">
        <f t="shared" si="1"/>
        <v>7.0000000000000001E-3</v>
      </c>
      <c r="AL4" s="8" t="s">
        <v>54</v>
      </c>
      <c r="AM4" s="4"/>
    </row>
    <row r="5" spans="1:39" ht="14.7" customHeight="1" x14ac:dyDescent="0.25">
      <c r="A5" s="22"/>
      <c r="B5" s="8" t="s">
        <v>46</v>
      </c>
      <c r="C5" s="8" t="s">
        <v>52</v>
      </c>
      <c r="D5" s="8" t="s">
        <v>55</v>
      </c>
      <c r="E5" s="8">
        <v>2018</v>
      </c>
      <c r="F5" s="4" t="s">
        <v>128</v>
      </c>
      <c r="G5" s="7">
        <f>G4*'Conversion Factors'!C$4</f>
        <v>9.6600000000000002E-3</v>
      </c>
      <c r="H5" s="7">
        <f>H4*'Conversion Factors'!D$4</f>
        <v>9.4500000000000001E-3</v>
      </c>
      <c r="I5" s="7">
        <f>I4*'Conversion Factors'!E$4</f>
        <v>9.3800000000000012E-3</v>
      </c>
      <c r="J5" s="7">
        <f>J4*'Conversion Factors'!F$4</f>
        <v>9.3800000000000012E-3</v>
      </c>
      <c r="K5" s="7">
        <f>K4*'Conversion Factors'!G$4</f>
        <v>9.3100000000000006E-3</v>
      </c>
      <c r="L5" s="7">
        <f>L4*'Conversion Factors'!H$4</f>
        <v>9.2399999999999999E-3</v>
      </c>
      <c r="M5" s="7">
        <f>M4*'Conversion Factors'!I$4</f>
        <v>9.2399999999999999E-3</v>
      </c>
      <c r="N5" s="7">
        <f>N4*'Conversion Factors'!J$4</f>
        <v>9.2399999999999999E-3</v>
      </c>
      <c r="O5" s="7">
        <f>O4*'Conversion Factors'!K$4</f>
        <v>9.2399999999999999E-3</v>
      </c>
      <c r="P5" s="7">
        <f>P4*'Conversion Factors'!L$4</f>
        <v>9.1000000000000004E-3</v>
      </c>
      <c r="Q5" s="7">
        <f>Q4*'Conversion Factors'!M$4</f>
        <v>9.1000000000000004E-3</v>
      </c>
      <c r="R5" s="7">
        <f>R4*'Conversion Factors'!N$4</f>
        <v>9.0299999999999998E-3</v>
      </c>
      <c r="S5" s="7">
        <f>S4*'Conversion Factors'!O$4</f>
        <v>9.0299999999999998E-3</v>
      </c>
      <c r="T5" s="7">
        <f>T4*'Conversion Factors'!P$4</f>
        <v>8.9600000000000009E-3</v>
      </c>
      <c r="U5" s="7">
        <f>U4*'Conversion Factors'!Q$4</f>
        <v>8.9600000000000009E-3</v>
      </c>
      <c r="V5" s="7">
        <f>V4*'Conversion Factors'!R$4</f>
        <v>8.9600000000000009E-3</v>
      </c>
      <c r="W5" s="7">
        <f>W4*'Conversion Factors'!S$4</f>
        <v>8.9600000000000009E-3</v>
      </c>
      <c r="X5" s="7">
        <f>X4*'Conversion Factors'!T$4</f>
        <v>8.9600000000000009E-3</v>
      </c>
      <c r="Y5" s="7">
        <f>Y4*'Conversion Factors'!U$4</f>
        <v>8.9600000000000009E-3</v>
      </c>
      <c r="Z5" s="7">
        <f>Z4*'Conversion Factors'!V$4</f>
        <v>8.9600000000000009E-3</v>
      </c>
      <c r="AA5" s="7">
        <f>AA4*'Conversion Factors'!W$4</f>
        <v>8.9600000000000009E-3</v>
      </c>
      <c r="AB5" s="7">
        <f>AB4*'Conversion Factors'!X$4</f>
        <v>8.9600000000000009E-3</v>
      </c>
      <c r="AC5" s="7">
        <f>AC4*'Conversion Factors'!Y$4</f>
        <v>8.9600000000000009E-3</v>
      </c>
      <c r="AD5" s="7">
        <f>AD4*'Conversion Factors'!Z$4</f>
        <v>8.9600000000000009E-3</v>
      </c>
      <c r="AE5" s="7">
        <f>AE4*'Conversion Factors'!AA$4</f>
        <v>8.9600000000000009E-3</v>
      </c>
      <c r="AF5" s="7">
        <f>AF4*'Conversion Factors'!AB$4</f>
        <v>8.9600000000000009E-3</v>
      </c>
      <c r="AG5" s="7">
        <f>AG4*'Conversion Factors'!AC$4</f>
        <v>8.9600000000000009E-3</v>
      </c>
      <c r="AH5" s="7">
        <f>AH4*'Conversion Factors'!AD$4</f>
        <v>8.9600000000000009E-3</v>
      </c>
      <c r="AI5" s="7">
        <f>AI4*'Conversion Factors'!AE$4</f>
        <v>8.9600000000000009E-3</v>
      </c>
      <c r="AJ5" s="7">
        <f>AJ4*'Conversion Factors'!AF$4</f>
        <v>8.9600000000000009E-3</v>
      </c>
      <c r="AK5" s="7">
        <f>AK4*'Conversion Factors'!AG$4</f>
        <v>8.9600000000000009E-3</v>
      </c>
      <c r="AL5" s="8" t="s">
        <v>54</v>
      </c>
      <c r="AM5" s="4">
        <v>1</v>
      </c>
    </row>
    <row r="6" spans="1:39" ht="14.7" customHeight="1" x14ac:dyDescent="0.25"/>
    <row r="7" spans="1:39" ht="14.7" customHeight="1" x14ac:dyDescent="0.25"/>
    <row r="8" spans="1:39" ht="14.7" customHeight="1" x14ac:dyDescent="0.25"/>
    <row r="9" spans="1:39" ht="14.7" customHeight="1" x14ac:dyDescent="0.25"/>
    <row r="10" spans="1:39" ht="14.7" customHeight="1" x14ac:dyDescent="0.25"/>
    <row r="11" spans="1:39" ht="14.7" customHeight="1" x14ac:dyDescent="0.25"/>
    <row r="12" spans="1:39" ht="14.7" customHeight="1" x14ac:dyDescent="0.25"/>
    <row r="13" spans="1:39" ht="14.7" customHeight="1" x14ac:dyDescent="0.25"/>
    <row r="14" spans="1:39" ht="14.7" customHeight="1" x14ac:dyDescent="0.25"/>
    <row r="15" spans="1:39" ht="14.7" customHeight="1" x14ac:dyDescent="0.25"/>
    <row r="16" spans="1:39" ht="14.7" customHeight="1" x14ac:dyDescent="0.25"/>
    <row r="17" ht="14.7" customHeight="1" x14ac:dyDescent="0.25"/>
    <row r="18" ht="14.7" customHeight="1" x14ac:dyDescent="0.25"/>
    <row r="19" ht="14.7" customHeight="1" x14ac:dyDescent="0.25"/>
    <row r="20" ht="14.7" customHeight="1" x14ac:dyDescent="0.25"/>
    <row r="21" ht="14.7" customHeight="1" x14ac:dyDescent="0.25"/>
    <row r="22" ht="14.7" customHeight="1" x14ac:dyDescent="0.25"/>
    <row r="23" ht="14.7" customHeight="1" x14ac:dyDescent="0.25"/>
    <row r="24" ht="14.7" customHeight="1" x14ac:dyDescent="0.25"/>
    <row r="25" ht="14.7" customHeight="1" x14ac:dyDescent="0.25"/>
    <row r="26" ht="14.7" customHeight="1" x14ac:dyDescent="0.25"/>
    <row r="27" ht="14.7" customHeight="1" x14ac:dyDescent="0.25"/>
    <row r="28" ht="14.7" customHeight="1" x14ac:dyDescent="0.25"/>
    <row r="29" ht="14.7" customHeight="1" x14ac:dyDescent="0.25"/>
    <row r="30" ht="14.7" customHeight="1" x14ac:dyDescent="0.25"/>
    <row r="31" ht="14.7" customHeight="1" x14ac:dyDescent="0.25"/>
    <row r="32" ht="14.7" customHeight="1" x14ac:dyDescent="0.25"/>
    <row r="33" ht="14.7" customHeight="1" x14ac:dyDescent="0.25"/>
    <row r="34" ht="14.7" customHeight="1" x14ac:dyDescent="0.25"/>
    <row r="35" ht="14.7" customHeight="1" x14ac:dyDescent="0.25"/>
    <row r="36" ht="14.7" customHeight="1" x14ac:dyDescent="0.25"/>
    <row r="37" ht="14.7" customHeight="1" x14ac:dyDescent="0.25"/>
    <row r="38" ht="14.7" customHeight="1" x14ac:dyDescent="0.25"/>
    <row r="39" ht="14.7" customHeight="1" x14ac:dyDescent="0.25"/>
    <row r="40" ht="14.7" customHeight="1" x14ac:dyDescent="0.25"/>
    <row r="41" ht="14.7" customHeight="1" x14ac:dyDescent="0.25"/>
    <row r="42" ht="14.7" customHeight="1" x14ac:dyDescent="0.25"/>
    <row r="43" ht="14.7" customHeight="1" x14ac:dyDescent="0.25"/>
    <row r="44" ht="14.7" customHeight="1" x14ac:dyDescent="0.25"/>
    <row r="45" ht="14.7" customHeight="1" x14ac:dyDescent="0.25"/>
    <row r="46" ht="14.7" customHeight="1" x14ac:dyDescent="0.25"/>
    <row r="47" ht="14.7" customHeight="1" x14ac:dyDescent="0.25"/>
    <row r="48" ht="14.7" customHeight="1" x14ac:dyDescent="0.25"/>
    <row r="49" ht="14.7" customHeight="1" x14ac:dyDescent="0.25"/>
    <row r="50" ht="14.7" customHeight="1" x14ac:dyDescent="0.25"/>
    <row r="51" ht="14.7" customHeight="1" x14ac:dyDescent="0.25"/>
    <row r="52" ht="14.7" customHeight="1" x14ac:dyDescent="0.25"/>
    <row r="53" ht="14.7" customHeight="1" x14ac:dyDescent="0.25"/>
    <row r="54" ht="14.7" customHeight="1" x14ac:dyDescent="0.25"/>
    <row r="55" ht="14.7" customHeight="1" x14ac:dyDescent="0.25"/>
    <row r="56" ht="14.7" customHeight="1" x14ac:dyDescent="0.25"/>
    <row r="57" ht="14.7" customHeight="1" x14ac:dyDescent="0.25"/>
    <row r="58" ht="14.7" customHeight="1" x14ac:dyDescent="0.25"/>
    <row r="59" ht="14.7" customHeight="1" x14ac:dyDescent="0.25"/>
    <row r="60" ht="14.7" customHeight="1" x14ac:dyDescent="0.25"/>
    <row r="61" ht="14.7" customHeight="1" x14ac:dyDescent="0.25"/>
    <row r="62" ht="14.7" customHeight="1" x14ac:dyDescent="0.25"/>
    <row r="63" ht="14.7" customHeight="1" x14ac:dyDescent="0.25"/>
    <row r="64" ht="14.7" customHeight="1" x14ac:dyDescent="0.25"/>
    <row r="65" ht="14.7" customHeight="1" x14ac:dyDescent="0.25"/>
    <row r="66" ht="14.7" customHeight="1" x14ac:dyDescent="0.25"/>
    <row r="67" ht="14.7" customHeight="1" x14ac:dyDescent="0.25"/>
    <row r="68" ht="14.7" customHeight="1" x14ac:dyDescent="0.25"/>
    <row r="69" ht="14.7" customHeight="1" x14ac:dyDescent="0.25"/>
    <row r="70" ht="14.7" customHeight="1" x14ac:dyDescent="0.25"/>
    <row r="71" ht="14.7" customHeight="1" x14ac:dyDescent="0.25"/>
    <row r="72" ht="14.7" customHeight="1" x14ac:dyDescent="0.25"/>
    <row r="73" ht="14.7" customHeight="1" x14ac:dyDescent="0.25"/>
    <row r="74" ht="14.7" customHeight="1" x14ac:dyDescent="0.25"/>
    <row r="75" ht="14.7" customHeight="1" x14ac:dyDescent="0.25"/>
    <row r="76" ht="14.7" customHeight="1" x14ac:dyDescent="0.25"/>
    <row r="77" ht="14.7" customHeight="1" x14ac:dyDescent="0.25"/>
    <row r="78" ht="14.7" customHeight="1" x14ac:dyDescent="0.25"/>
    <row r="79" ht="14.7" customHeight="1" x14ac:dyDescent="0.25"/>
    <row r="80" ht="14.7" customHeight="1" x14ac:dyDescent="0.25"/>
    <row r="81" ht="14.7" customHeight="1" x14ac:dyDescent="0.25"/>
    <row r="82" ht="14.7" customHeight="1" x14ac:dyDescent="0.25"/>
    <row r="83" ht="14.7" customHeight="1" x14ac:dyDescent="0.25"/>
    <row r="84" ht="14.7" customHeight="1" x14ac:dyDescent="0.25"/>
    <row r="85" ht="14.7" customHeight="1" x14ac:dyDescent="0.25"/>
    <row r="86" ht="14.7" customHeight="1" x14ac:dyDescent="0.25"/>
    <row r="87" ht="14.7" customHeight="1" x14ac:dyDescent="0.25"/>
    <row r="88" ht="14.7" customHeight="1" x14ac:dyDescent="0.25"/>
    <row r="89" ht="14.7" customHeight="1" x14ac:dyDescent="0.25"/>
    <row r="90" ht="14.7" customHeight="1" x14ac:dyDescent="0.25"/>
    <row r="91" ht="14.7" customHeight="1" x14ac:dyDescent="0.25"/>
    <row r="92" ht="14.7" customHeight="1" x14ac:dyDescent="0.25"/>
    <row r="93" ht="14.7" customHeight="1" x14ac:dyDescent="0.25"/>
    <row r="94" ht="14.7" customHeight="1" x14ac:dyDescent="0.25"/>
    <row r="95" ht="14.7" customHeight="1" x14ac:dyDescent="0.25"/>
    <row r="96" ht="14.7" customHeight="1" x14ac:dyDescent="0.25"/>
    <row r="97" ht="14.7" customHeight="1" x14ac:dyDescent="0.25"/>
    <row r="98" ht="14.7" customHeight="1" x14ac:dyDescent="0.25"/>
    <row r="99" ht="14.7" customHeight="1" x14ac:dyDescent="0.25"/>
    <row r="100" ht="14.7" customHeight="1" x14ac:dyDescent="0.25"/>
    <row r="101" ht="14.7" customHeight="1" x14ac:dyDescent="0.25"/>
    <row r="102" ht="14.7" customHeight="1" x14ac:dyDescent="0.25"/>
    <row r="103" ht="14.7" customHeight="1" x14ac:dyDescent="0.25"/>
    <row r="104" ht="14.7" customHeight="1" x14ac:dyDescent="0.25"/>
    <row r="105" ht="14.7" customHeight="1" x14ac:dyDescent="0.25"/>
    <row r="106" ht="14.7" customHeight="1" x14ac:dyDescent="0.25"/>
    <row r="107" ht="14.7" customHeight="1" x14ac:dyDescent="0.25"/>
    <row r="108" ht="14.7" customHeight="1" x14ac:dyDescent="0.25"/>
    <row r="109" ht="14.7" customHeight="1" x14ac:dyDescent="0.25"/>
    <row r="110" ht="14.7" customHeight="1" x14ac:dyDescent="0.25"/>
    <row r="111" ht="14.7" customHeight="1" x14ac:dyDescent="0.25"/>
    <row r="112" ht="14.7" customHeight="1" x14ac:dyDescent="0.25"/>
    <row r="113" ht="14.7" customHeight="1" x14ac:dyDescent="0.25"/>
    <row r="114" ht="14.7" customHeight="1" x14ac:dyDescent="0.25"/>
    <row r="115" ht="14.7" customHeight="1" x14ac:dyDescent="0.25"/>
    <row r="116" ht="14.7" customHeight="1" x14ac:dyDescent="0.25"/>
    <row r="117" ht="14.7" customHeight="1" x14ac:dyDescent="0.25"/>
  </sheetData>
  <mergeCells count="2">
    <mergeCell ref="A4:A5"/>
    <mergeCell ref="A2:A3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ignoredErrors>
    <ignoredError sqref="G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9"/>
  <sheetViews>
    <sheetView showGridLines="0" zoomScaleNormal="100" workbookViewId="0">
      <selection activeCell="AJ9" sqref="AJ9"/>
    </sheetView>
  </sheetViews>
  <sheetFormatPr defaultColWidth="11.44140625" defaultRowHeight="13.2" x14ac:dyDescent="0.25"/>
  <cols>
    <col min="1" max="1" width="22.88671875" customWidth="1"/>
    <col min="3" max="3" width="17.44140625" customWidth="1"/>
    <col min="36" max="36" width="255.77734375" bestFit="1" customWidth="1"/>
  </cols>
  <sheetData>
    <row r="1" spans="1:37" ht="17.100000000000001" customHeight="1" x14ac:dyDescent="0.3">
      <c r="A1" s="6" t="s">
        <v>1</v>
      </c>
      <c r="B1" s="6" t="s">
        <v>40</v>
      </c>
      <c r="C1" s="6" t="s">
        <v>41</v>
      </c>
      <c r="D1" s="6" t="s">
        <v>42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6">
        <v>2038</v>
      </c>
      <c r="X1" s="6">
        <v>2039</v>
      </c>
      <c r="Y1" s="6">
        <v>2040</v>
      </c>
      <c r="Z1" s="6">
        <v>2041</v>
      </c>
      <c r="AA1" s="6">
        <v>2042</v>
      </c>
      <c r="AB1" s="6">
        <v>2043</v>
      </c>
      <c r="AC1" s="6">
        <v>2044</v>
      </c>
      <c r="AD1" s="6">
        <v>2045</v>
      </c>
      <c r="AE1" s="6">
        <v>2046</v>
      </c>
      <c r="AF1" s="6">
        <v>2047</v>
      </c>
      <c r="AG1" s="6">
        <v>2048</v>
      </c>
      <c r="AH1" s="6">
        <v>2049</v>
      </c>
      <c r="AI1" s="6">
        <v>2050</v>
      </c>
      <c r="AJ1" s="6" t="s">
        <v>44</v>
      </c>
      <c r="AK1" s="6" t="s">
        <v>45</v>
      </c>
    </row>
    <row r="2" spans="1:37" ht="14.7" customHeight="1" x14ac:dyDescent="0.25">
      <c r="A2" s="22" t="s">
        <v>22</v>
      </c>
      <c r="B2" s="4" t="s">
        <v>56</v>
      </c>
      <c r="C2" s="4" t="s">
        <v>57</v>
      </c>
      <c r="D2" s="4" t="s">
        <v>58</v>
      </c>
      <c r="E2" s="4">
        <v>66.400000000000006</v>
      </c>
      <c r="F2" s="4">
        <v>66.400000000000006</v>
      </c>
      <c r="G2" s="4">
        <v>66.400000000000006</v>
      </c>
      <c r="H2" s="4">
        <v>66.400000000000006</v>
      </c>
      <c r="I2" s="4">
        <v>66.400000000000006</v>
      </c>
      <c r="J2" s="4">
        <v>66.400000000000006</v>
      </c>
      <c r="K2" s="4">
        <v>66.400000000000006</v>
      </c>
      <c r="L2" s="4">
        <v>66.400000000000006</v>
      </c>
      <c r="M2" s="4">
        <v>66.400000000000006</v>
      </c>
      <c r="N2" s="4">
        <v>66.400000000000006</v>
      </c>
      <c r="O2" s="4">
        <v>66.400000000000006</v>
      </c>
      <c r="P2" s="4">
        <v>66.400000000000006</v>
      </c>
      <c r="Q2" s="4">
        <v>66.400000000000006</v>
      </c>
      <c r="R2" s="4">
        <v>66.400000000000006</v>
      </c>
      <c r="S2" s="4">
        <v>66.400000000000006</v>
      </c>
      <c r="T2" s="4">
        <v>66.400000000000006</v>
      </c>
      <c r="U2" s="4">
        <v>66.400000000000006</v>
      </c>
      <c r="V2" s="4">
        <v>66.400000000000006</v>
      </c>
      <c r="W2" s="4">
        <v>66.400000000000006</v>
      </c>
      <c r="X2" s="4">
        <v>66.400000000000006</v>
      </c>
      <c r="Y2" s="4">
        <v>66.400000000000006</v>
      </c>
      <c r="Z2" s="4">
        <v>66.400000000000006</v>
      </c>
      <c r="AA2" s="4">
        <v>66.400000000000006</v>
      </c>
      <c r="AB2" s="4">
        <v>66.400000000000006</v>
      </c>
      <c r="AC2" s="4">
        <v>66.400000000000006</v>
      </c>
      <c r="AD2" s="4">
        <v>66.400000000000006</v>
      </c>
      <c r="AE2" s="4">
        <v>66.400000000000006</v>
      </c>
      <c r="AF2" s="4">
        <v>66.400000000000006</v>
      </c>
      <c r="AG2" s="4">
        <v>66.400000000000006</v>
      </c>
      <c r="AH2" s="4">
        <v>66.400000000000006</v>
      </c>
      <c r="AI2" s="4">
        <v>66.400000000000006</v>
      </c>
      <c r="AJ2" s="4" t="s">
        <v>59</v>
      </c>
      <c r="AK2" s="4">
        <v>1</v>
      </c>
    </row>
    <row r="3" spans="1:37" ht="14.7" customHeight="1" x14ac:dyDescent="0.25">
      <c r="A3" s="22"/>
      <c r="B3" s="4" t="s">
        <v>60</v>
      </c>
      <c r="C3" s="4" t="s">
        <v>57</v>
      </c>
      <c r="D3" s="4" t="s">
        <v>58</v>
      </c>
      <c r="E3" s="4">
        <v>77.3</v>
      </c>
      <c r="F3" s="4">
        <v>77.3</v>
      </c>
      <c r="G3" s="4">
        <v>77.3</v>
      </c>
      <c r="H3" s="4">
        <v>77.3</v>
      </c>
      <c r="I3" s="4">
        <v>77.3</v>
      </c>
      <c r="J3" s="4">
        <v>77.3</v>
      </c>
      <c r="K3" s="4">
        <v>77.3</v>
      </c>
      <c r="L3" s="4">
        <v>77.3</v>
      </c>
      <c r="M3" s="4">
        <v>77.3</v>
      </c>
      <c r="N3" s="4">
        <v>77.3</v>
      </c>
      <c r="O3" s="4">
        <v>77.3</v>
      </c>
      <c r="P3" s="4">
        <v>77.3</v>
      </c>
      <c r="Q3" s="4">
        <v>77.3</v>
      </c>
      <c r="R3" s="4">
        <v>77.3</v>
      </c>
      <c r="S3" s="4">
        <v>77.3</v>
      </c>
      <c r="T3" s="4">
        <v>77.3</v>
      </c>
      <c r="U3" s="4">
        <v>77.3</v>
      </c>
      <c r="V3" s="4">
        <v>77.3</v>
      </c>
      <c r="W3" s="4">
        <v>77.3</v>
      </c>
      <c r="X3" s="4">
        <v>77.3</v>
      </c>
      <c r="Y3" s="4">
        <v>77.3</v>
      </c>
      <c r="Z3" s="4">
        <v>77.3</v>
      </c>
      <c r="AA3" s="4">
        <v>77.3</v>
      </c>
      <c r="AB3" s="4">
        <v>77.3</v>
      </c>
      <c r="AC3" s="4">
        <v>77.3</v>
      </c>
      <c r="AD3" s="4">
        <v>77.3</v>
      </c>
      <c r="AE3" s="4">
        <v>77.3</v>
      </c>
      <c r="AF3" s="4">
        <v>77.3</v>
      </c>
      <c r="AG3" s="4">
        <v>77.3</v>
      </c>
      <c r="AH3" s="4">
        <v>77.3</v>
      </c>
      <c r="AI3" s="4">
        <v>77.3</v>
      </c>
      <c r="AJ3" s="4" t="s">
        <v>59</v>
      </c>
      <c r="AK3" s="4">
        <v>1</v>
      </c>
    </row>
    <row r="4" spans="1:37" ht="14.7" customHeight="1" x14ac:dyDescent="0.25">
      <c r="A4" s="22"/>
      <c r="B4" s="4" t="s">
        <v>61</v>
      </c>
      <c r="C4" s="4" t="s">
        <v>57</v>
      </c>
      <c r="D4" s="4" t="s">
        <v>58</v>
      </c>
      <c r="E4" s="4">
        <v>61</v>
      </c>
      <c r="F4" s="4">
        <v>61</v>
      </c>
      <c r="G4" s="4">
        <v>61</v>
      </c>
      <c r="H4" s="4">
        <v>61</v>
      </c>
      <c r="I4" s="4">
        <v>61</v>
      </c>
      <c r="J4" s="4">
        <v>61</v>
      </c>
      <c r="K4" s="4">
        <v>61</v>
      </c>
      <c r="L4" s="4">
        <v>61</v>
      </c>
      <c r="M4" s="4">
        <v>61</v>
      </c>
      <c r="N4" s="4">
        <v>61</v>
      </c>
      <c r="O4" s="4">
        <v>61</v>
      </c>
      <c r="P4" s="4">
        <v>61</v>
      </c>
      <c r="Q4" s="4">
        <v>61</v>
      </c>
      <c r="R4" s="4">
        <v>61</v>
      </c>
      <c r="S4" s="4">
        <v>61</v>
      </c>
      <c r="T4" s="4">
        <v>61</v>
      </c>
      <c r="U4" s="4">
        <v>61</v>
      </c>
      <c r="V4" s="4">
        <v>61</v>
      </c>
      <c r="W4" s="4">
        <v>61</v>
      </c>
      <c r="X4" s="4">
        <v>61</v>
      </c>
      <c r="Y4" s="4">
        <v>61</v>
      </c>
      <c r="Z4" s="4">
        <v>61</v>
      </c>
      <c r="AA4" s="4">
        <v>61</v>
      </c>
      <c r="AB4" s="4">
        <v>61</v>
      </c>
      <c r="AC4" s="4">
        <v>61</v>
      </c>
      <c r="AD4" s="4">
        <v>61</v>
      </c>
      <c r="AE4" s="4">
        <v>61</v>
      </c>
      <c r="AF4" s="4">
        <v>61</v>
      </c>
      <c r="AG4" s="4">
        <v>61</v>
      </c>
      <c r="AH4" s="4">
        <v>61</v>
      </c>
      <c r="AI4" s="4">
        <v>61</v>
      </c>
      <c r="AJ4" s="4" t="s">
        <v>59</v>
      </c>
      <c r="AK4" s="4">
        <v>1</v>
      </c>
    </row>
    <row r="5" spans="1:37" ht="14.7" customHeight="1" x14ac:dyDescent="0.25">
      <c r="A5" s="22"/>
      <c r="B5" s="4" t="s">
        <v>62</v>
      </c>
      <c r="C5" s="4" t="s">
        <v>57</v>
      </c>
      <c r="D5" s="4" t="s">
        <v>58</v>
      </c>
      <c r="E5" s="4">
        <v>11.3</v>
      </c>
      <c r="F5" s="4">
        <v>11.3</v>
      </c>
      <c r="G5" s="4">
        <v>11.3</v>
      </c>
      <c r="H5" s="4">
        <v>11.3</v>
      </c>
      <c r="I5" s="4">
        <v>11.3</v>
      </c>
      <c r="J5" s="4">
        <v>11.3</v>
      </c>
      <c r="K5" s="4">
        <v>11.3</v>
      </c>
      <c r="L5" s="4">
        <v>11.3</v>
      </c>
      <c r="M5" s="4">
        <v>11.3</v>
      </c>
      <c r="N5" s="4">
        <v>11.3</v>
      </c>
      <c r="O5" s="4">
        <v>11.3</v>
      </c>
      <c r="P5" s="4">
        <v>11.3</v>
      </c>
      <c r="Q5" s="4">
        <v>11.3</v>
      </c>
      <c r="R5" s="4">
        <v>11.3</v>
      </c>
      <c r="S5" s="4">
        <v>11.3</v>
      </c>
      <c r="T5" s="4">
        <v>11.3</v>
      </c>
      <c r="U5" s="4">
        <v>11.3</v>
      </c>
      <c r="V5" s="4">
        <v>11.3</v>
      </c>
      <c r="W5" s="4">
        <v>11.3</v>
      </c>
      <c r="X5" s="4">
        <v>11.3</v>
      </c>
      <c r="Y5" s="4">
        <v>11.3</v>
      </c>
      <c r="Z5" s="4">
        <v>11.3</v>
      </c>
      <c r="AA5" s="4">
        <v>11.3</v>
      </c>
      <c r="AB5" s="4">
        <v>11.3</v>
      </c>
      <c r="AC5" s="4">
        <v>11.3</v>
      </c>
      <c r="AD5" s="4">
        <v>11.3</v>
      </c>
      <c r="AE5" s="4">
        <v>11.3</v>
      </c>
      <c r="AF5" s="4">
        <v>11.3</v>
      </c>
      <c r="AG5" s="4">
        <v>11.3</v>
      </c>
      <c r="AH5" s="4">
        <v>11.3</v>
      </c>
      <c r="AI5" s="4">
        <v>11.3</v>
      </c>
      <c r="AJ5" s="4" t="s">
        <v>59</v>
      </c>
      <c r="AK5" s="4"/>
    </row>
    <row r="6" spans="1:37" ht="14.7" customHeight="1" x14ac:dyDescent="0.25">
      <c r="A6" s="22"/>
      <c r="B6" s="4" t="s">
        <v>63</v>
      </c>
      <c r="C6" s="4" t="s">
        <v>57</v>
      </c>
      <c r="D6" s="4" t="s">
        <v>58</v>
      </c>
      <c r="E6" s="9">
        <f>E5*'Conversion Factors'!$D$10</f>
        <v>10.71004504945647</v>
      </c>
      <c r="F6" s="9">
        <f>F5*'Conversion Factors'!$D$10</f>
        <v>10.71004504945647</v>
      </c>
      <c r="G6" s="9">
        <f>G5*'Conversion Factors'!$D$10</f>
        <v>10.71004504945647</v>
      </c>
      <c r="H6" s="9">
        <f>H5*'Conversion Factors'!$D$10</f>
        <v>10.71004504945647</v>
      </c>
      <c r="I6" s="9">
        <f>I5*'Conversion Factors'!$D$10</f>
        <v>10.71004504945647</v>
      </c>
      <c r="J6" s="9">
        <f>J5*'Conversion Factors'!$D$10</f>
        <v>10.71004504945647</v>
      </c>
      <c r="K6" s="9">
        <f>K5*'Conversion Factors'!$D$10</f>
        <v>10.71004504945647</v>
      </c>
      <c r="L6" s="9">
        <f>L5*'Conversion Factors'!$D$10</f>
        <v>10.71004504945647</v>
      </c>
      <c r="M6" s="9">
        <f>M5*'Conversion Factors'!$D$10</f>
        <v>10.71004504945647</v>
      </c>
      <c r="N6" s="9">
        <f>N5*'Conversion Factors'!$D$10</f>
        <v>10.71004504945647</v>
      </c>
      <c r="O6" s="9">
        <f>O5*'Conversion Factors'!$D$10</f>
        <v>10.71004504945647</v>
      </c>
      <c r="P6" s="9">
        <f>P5*'Conversion Factors'!$D$10</f>
        <v>10.71004504945647</v>
      </c>
      <c r="Q6" s="9">
        <f>Q5*'Conversion Factors'!$D$10</f>
        <v>10.71004504945647</v>
      </c>
      <c r="R6" s="9">
        <f>R5*'Conversion Factors'!$D$10</f>
        <v>10.71004504945647</v>
      </c>
      <c r="S6" s="9">
        <f>S5*'Conversion Factors'!$D$10</f>
        <v>10.71004504945647</v>
      </c>
      <c r="T6" s="9">
        <f>T5*'Conversion Factors'!$D$10</f>
        <v>10.71004504945647</v>
      </c>
      <c r="U6" s="9">
        <f>U5*'Conversion Factors'!$D$10</f>
        <v>10.71004504945647</v>
      </c>
      <c r="V6" s="9">
        <f>V5*'Conversion Factors'!$D$10</f>
        <v>10.71004504945647</v>
      </c>
      <c r="W6" s="9">
        <f>W5*'Conversion Factors'!$D$10</f>
        <v>10.71004504945647</v>
      </c>
      <c r="X6" s="9">
        <f>X5*'Conversion Factors'!$D$10</f>
        <v>10.71004504945647</v>
      </c>
      <c r="Y6" s="9">
        <f>Y5*'Conversion Factors'!$D$10</f>
        <v>10.71004504945647</v>
      </c>
      <c r="Z6" s="9">
        <f>Z5*'Conversion Factors'!$D$10</f>
        <v>10.71004504945647</v>
      </c>
      <c r="AA6" s="9">
        <f>AA5*'Conversion Factors'!$D$10</f>
        <v>10.71004504945647</v>
      </c>
      <c r="AB6" s="9">
        <f>AB5*'Conversion Factors'!$D$10</f>
        <v>10.71004504945647</v>
      </c>
      <c r="AC6" s="9">
        <f>AC5*'Conversion Factors'!$D$10</f>
        <v>10.71004504945647</v>
      </c>
      <c r="AD6" s="9">
        <f>AD5*'Conversion Factors'!$D$10</f>
        <v>10.71004504945647</v>
      </c>
      <c r="AE6" s="9">
        <f>AE5*'Conversion Factors'!$D$10</f>
        <v>10.71004504945647</v>
      </c>
      <c r="AF6" s="9">
        <f>AF5*'Conversion Factors'!$D$10</f>
        <v>10.71004504945647</v>
      </c>
      <c r="AG6" s="9">
        <f>AG5*'Conversion Factors'!$D$10</f>
        <v>10.71004504945647</v>
      </c>
      <c r="AH6" s="9">
        <f>AH5*'Conversion Factors'!$D$10</f>
        <v>10.71004504945647</v>
      </c>
      <c r="AI6" s="9">
        <f>AI5*'Conversion Factors'!$D$10</f>
        <v>10.71004504945647</v>
      </c>
      <c r="AJ6" s="4" t="s">
        <v>59</v>
      </c>
      <c r="AK6" s="4">
        <v>1</v>
      </c>
    </row>
    <row r="7" spans="1:37" ht="14.7" customHeight="1" x14ac:dyDescent="0.25">
      <c r="A7" s="22"/>
      <c r="B7" s="4" t="s">
        <v>64</v>
      </c>
      <c r="C7" s="4" t="s">
        <v>57</v>
      </c>
      <c r="D7" s="4" t="s">
        <v>58</v>
      </c>
      <c r="E7" s="9">
        <f>E5*'Conversion Factors'!$D$11</f>
        <v>0.58995495054353153</v>
      </c>
      <c r="F7" s="9">
        <f>F5*'Conversion Factors'!$D$11</f>
        <v>0.58995495054353153</v>
      </c>
      <c r="G7" s="9">
        <f>G5*'Conversion Factors'!$D$11</f>
        <v>0.58995495054353153</v>
      </c>
      <c r="H7" s="9">
        <f>H5*'Conversion Factors'!$D$11</f>
        <v>0.58995495054353153</v>
      </c>
      <c r="I7" s="9">
        <f>I5*'Conversion Factors'!$D$11</f>
        <v>0.58995495054353153</v>
      </c>
      <c r="J7" s="9">
        <f>J5*'Conversion Factors'!$D$11</f>
        <v>0.58995495054353153</v>
      </c>
      <c r="K7" s="9">
        <f>K5*'Conversion Factors'!$D$11</f>
        <v>0.58995495054353153</v>
      </c>
      <c r="L7" s="9">
        <f>L5*'Conversion Factors'!$D$11</f>
        <v>0.58995495054353153</v>
      </c>
      <c r="M7" s="9">
        <f>M5*'Conversion Factors'!$D$11</f>
        <v>0.58995495054353153</v>
      </c>
      <c r="N7" s="9">
        <f>N5*'Conversion Factors'!$D$11</f>
        <v>0.58995495054353153</v>
      </c>
      <c r="O7" s="9">
        <f>O5*'Conversion Factors'!$D$11</f>
        <v>0.58995495054353153</v>
      </c>
      <c r="P7" s="9">
        <f>P5*'Conversion Factors'!$D$11</f>
        <v>0.58995495054353153</v>
      </c>
      <c r="Q7" s="9">
        <f>Q5*'Conversion Factors'!$D$11</f>
        <v>0.58995495054353153</v>
      </c>
      <c r="R7" s="9">
        <f>R5*'Conversion Factors'!$D$11</f>
        <v>0.58995495054353153</v>
      </c>
      <c r="S7" s="9">
        <f>S5*'Conversion Factors'!$D$11</f>
        <v>0.58995495054353153</v>
      </c>
      <c r="T7" s="9">
        <f>T5*'Conversion Factors'!$D$11</f>
        <v>0.58995495054353153</v>
      </c>
      <c r="U7" s="9">
        <f>U5*'Conversion Factors'!$D$11</f>
        <v>0.58995495054353153</v>
      </c>
      <c r="V7" s="9">
        <f>V5*'Conversion Factors'!$D$11</f>
        <v>0.58995495054353153</v>
      </c>
      <c r="W7" s="9">
        <f>W5*'Conversion Factors'!$D$11</f>
        <v>0.58995495054353153</v>
      </c>
      <c r="X7" s="9">
        <f>X5*'Conversion Factors'!$D$11</f>
        <v>0.58995495054353153</v>
      </c>
      <c r="Y7" s="9">
        <f>Y5*'Conversion Factors'!$D$11</f>
        <v>0.58995495054353153</v>
      </c>
      <c r="Z7" s="9">
        <f>Z5*'Conversion Factors'!$D$11</f>
        <v>0.58995495054353153</v>
      </c>
      <c r="AA7" s="9">
        <f>AA5*'Conversion Factors'!$D$11</f>
        <v>0.58995495054353153</v>
      </c>
      <c r="AB7" s="9">
        <f>AB5*'Conversion Factors'!$D$11</f>
        <v>0.58995495054353153</v>
      </c>
      <c r="AC7" s="9">
        <f>AC5*'Conversion Factors'!$D$11</f>
        <v>0.58995495054353153</v>
      </c>
      <c r="AD7" s="9">
        <f>AD5*'Conversion Factors'!$D$11</f>
        <v>0.58995495054353153</v>
      </c>
      <c r="AE7" s="9">
        <f>AE5*'Conversion Factors'!$D$11</f>
        <v>0.58995495054353153</v>
      </c>
      <c r="AF7" s="9">
        <f>AF5*'Conversion Factors'!$D$11</f>
        <v>0.58995495054353153</v>
      </c>
      <c r="AG7" s="9">
        <f>AG5*'Conversion Factors'!$D$11</f>
        <v>0.58995495054353153</v>
      </c>
      <c r="AH7" s="9">
        <f>AH5*'Conversion Factors'!$D$11</f>
        <v>0.58995495054353153</v>
      </c>
      <c r="AI7" s="9">
        <f>AI5*'Conversion Factors'!$D$11</f>
        <v>0.58995495054353153</v>
      </c>
      <c r="AJ7" s="4" t="s">
        <v>59</v>
      </c>
      <c r="AK7" s="4">
        <v>1</v>
      </c>
    </row>
    <row r="8" spans="1:37" ht="14.7" customHeight="1" x14ac:dyDescent="0.25">
      <c r="A8" s="22" t="s">
        <v>24</v>
      </c>
      <c r="B8" s="4" t="s">
        <v>56</v>
      </c>
      <c r="C8" s="4" t="s">
        <v>65</v>
      </c>
      <c r="D8" s="4" t="s">
        <v>66</v>
      </c>
      <c r="E8" s="4">
        <f t="shared" ref="E8:AI8" si="0">66.4+121.5/5</f>
        <v>90.7</v>
      </c>
      <c r="F8" s="4">
        <f t="shared" si="0"/>
        <v>90.7</v>
      </c>
      <c r="G8" s="4">
        <f t="shared" si="0"/>
        <v>90.7</v>
      </c>
      <c r="H8" s="4">
        <f t="shared" si="0"/>
        <v>90.7</v>
      </c>
      <c r="I8" s="4">
        <f t="shared" si="0"/>
        <v>90.7</v>
      </c>
      <c r="J8" s="4">
        <f t="shared" si="0"/>
        <v>90.7</v>
      </c>
      <c r="K8" s="4">
        <f t="shared" si="0"/>
        <v>90.7</v>
      </c>
      <c r="L8" s="4">
        <f t="shared" si="0"/>
        <v>90.7</v>
      </c>
      <c r="M8" s="4">
        <f t="shared" si="0"/>
        <v>90.7</v>
      </c>
      <c r="N8" s="4">
        <f t="shared" si="0"/>
        <v>90.7</v>
      </c>
      <c r="O8" s="4">
        <f t="shared" si="0"/>
        <v>90.7</v>
      </c>
      <c r="P8" s="4">
        <f t="shared" si="0"/>
        <v>90.7</v>
      </c>
      <c r="Q8" s="4">
        <f t="shared" si="0"/>
        <v>90.7</v>
      </c>
      <c r="R8" s="4">
        <f t="shared" si="0"/>
        <v>90.7</v>
      </c>
      <c r="S8" s="4">
        <f t="shared" si="0"/>
        <v>90.7</v>
      </c>
      <c r="T8" s="4">
        <f t="shared" si="0"/>
        <v>90.7</v>
      </c>
      <c r="U8" s="4">
        <f t="shared" si="0"/>
        <v>90.7</v>
      </c>
      <c r="V8" s="4">
        <f t="shared" si="0"/>
        <v>90.7</v>
      </c>
      <c r="W8" s="4">
        <f t="shared" si="0"/>
        <v>90.7</v>
      </c>
      <c r="X8" s="4">
        <f t="shared" si="0"/>
        <v>90.7</v>
      </c>
      <c r="Y8" s="4">
        <f t="shared" si="0"/>
        <v>90.7</v>
      </c>
      <c r="Z8" s="4">
        <f t="shared" si="0"/>
        <v>90.7</v>
      </c>
      <c r="AA8" s="4">
        <f t="shared" si="0"/>
        <v>90.7</v>
      </c>
      <c r="AB8" s="4">
        <f t="shared" si="0"/>
        <v>90.7</v>
      </c>
      <c r="AC8" s="4">
        <f t="shared" si="0"/>
        <v>90.7</v>
      </c>
      <c r="AD8" s="4">
        <f t="shared" si="0"/>
        <v>90.7</v>
      </c>
      <c r="AE8" s="4">
        <f t="shared" si="0"/>
        <v>90.7</v>
      </c>
      <c r="AF8" s="4">
        <f t="shared" si="0"/>
        <v>90.7</v>
      </c>
      <c r="AG8" s="4">
        <f t="shared" si="0"/>
        <v>90.7</v>
      </c>
      <c r="AH8" s="4">
        <f t="shared" si="0"/>
        <v>90.7</v>
      </c>
      <c r="AI8" s="4">
        <f t="shared" si="0"/>
        <v>90.7</v>
      </c>
      <c r="AJ8" s="4" t="s">
        <v>67</v>
      </c>
      <c r="AK8" s="4">
        <v>1</v>
      </c>
    </row>
    <row r="9" spans="1:37" ht="14.7" customHeight="1" x14ac:dyDescent="0.25">
      <c r="A9" s="22"/>
      <c r="B9" s="4" t="s">
        <v>60</v>
      </c>
      <c r="C9" s="4" t="s">
        <v>65</v>
      </c>
      <c r="D9" s="4" t="s">
        <v>66</v>
      </c>
      <c r="E9" s="4">
        <f t="shared" ref="E9:AI9" si="1">77.3+48.6/5</f>
        <v>87.02</v>
      </c>
      <c r="F9" s="4">
        <f t="shared" si="1"/>
        <v>87.02</v>
      </c>
      <c r="G9" s="4">
        <f t="shared" si="1"/>
        <v>87.02</v>
      </c>
      <c r="H9" s="4">
        <f t="shared" si="1"/>
        <v>87.02</v>
      </c>
      <c r="I9" s="4">
        <f t="shared" si="1"/>
        <v>87.02</v>
      </c>
      <c r="J9" s="4">
        <f t="shared" si="1"/>
        <v>87.02</v>
      </c>
      <c r="K9" s="4">
        <f t="shared" si="1"/>
        <v>87.02</v>
      </c>
      <c r="L9" s="4">
        <f t="shared" si="1"/>
        <v>87.02</v>
      </c>
      <c r="M9" s="4">
        <f t="shared" si="1"/>
        <v>87.02</v>
      </c>
      <c r="N9" s="4">
        <f t="shared" si="1"/>
        <v>87.02</v>
      </c>
      <c r="O9" s="4">
        <f t="shared" si="1"/>
        <v>87.02</v>
      </c>
      <c r="P9" s="4">
        <f t="shared" si="1"/>
        <v>87.02</v>
      </c>
      <c r="Q9" s="4">
        <f t="shared" si="1"/>
        <v>87.02</v>
      </c>
      <c r="R9" s="4">
        <f t="shared" si="1"/>
        <v>87.02</v>
      </c>
      <c r="S9" s="4">
        <f t="shared" si="1"/>
        <v>87.02</v>
      </c>
      <c r="T9" s="4">
        <f t="shared" si="1"/>
        <v>87.02</v>
      </c>
      <c r="U9" s="4">
        <f t="shared" si="1"/>
        <v>87.02</v>
      </c>
      <c r="V9" s="4">
        <f t="shared" si="1"/>
        <v>87.02</v>
      </c>
      <c r="W9" s="4">
        <f t="shared" si="1"/>
        <v>87.02</v>
      </c>
      <c r="X9" s="4">
        <f t="shared" si="1"/>
        <v>87.02</v>
      </c>
      <c r="Y9" s="4">
        <f t="shared" si="1"/>
        <v>87.02</v>
      </c>
      <c r="Z9" s="4">
        <f t="shared" si="1"/>
        <v>87.02</v>
      </c>
      <c r="AA9" s="4">
        <f t="shared" si="1"/>
        <v>87.02</v>
      </c>
      <c r="AB9" s="4">
        <f t="shared" si="1"/>
        <v>87.02</v>
      </c>
      <c r="AC9" s="4">
        <f t="shared" si="1"/>
        <v>87.02</v>
      </c>
      <c r="AD9" s="4">
        <f t="shared" si="1"/>
        <v>87.02</v>
      </c>
      <c r="AE9" s="4">
        <f t="shared" si="1"/>
        <v>87.02</v>
      </c>
      <c r="AF9" s="4">
        <f t="shared" si="1"/>
        <v>87.02</v>
      </c>
      <c r="AG9" s="4">
        <f t="shared" si="1"/>
        <v>87.02</v>
      </c>
      <c r="AH9" s="4">
        <f t="shared" si="1"/>
        <v>87.02</v>
      </c>
      <c r="AI9" s="4">
        <f t="shared" si="1"/>
        <v>87.02</v>
      </c>
      <c r="AJ9" s="4" t="s">
        <v>67</v>
      </c>
      <c r="AK9" s="4">
        <v>1</v>
      </c>
    </row>
    <row r="10" spans="1:37" ht="14.7" customHeight="1" x14ac:dyDescent="0.25">
      <c r="A10" s="22"/>
      <c r="B10" s="4" t="s">
        <v>61</v>
      </c>
      <c r="C10" s="4" t="s">
        <v>65</v>
      </c>
      <c r="D10" s="4" t="s">
        <v>66</v>
      </c>
      <c r="E10" s="4">
        <f t="shared" ref="E10:AI10" si="2">61+81.6/5</f>
        <v>77.319999999999993</v>
      </c>
      <c r="F10" s="4">
        <f t="shared" si="2"/>
        <v>77.319999999999993</v>
      </c>
      <c r="G10" s="4">
        <f t="shared" si="2"/>
        <v>77.319999999999993</v>
      </c>
      <c r="H10" s="4">
        <f t="shared" si="2"/>
        <v>77.319999999999993</v>
      </c>
      <c r="I10" s="4">
        <f t="shared" si="2"/>
        <v>77.319999999999993</v>
      </c>
      <c r="J10" s="4">
        <f t="shared" si="2"/>
        <v>77.319999999999993</v>
      </c>
      <c r="K10" s="4">
        <f t="shared" si="2"/>
        <v>77.319999999999993</v>
      </c>
      <c r="L10" s="4">
        <f t="shared" si="2"/>
        <v>77.319999999999993</v>
      </c>
      <c r="M10" s="4">
        <f t="shared" si="2"/>
        <v>77.319999999999993</v>
      </c>
      <c r="N10" s="4">
        <f t="shared" si="2"/>
        <v>77.319999999999993</v>
      </c>
      <c r="O10" s="4">
        <f t="shared" si="2"/>
        <v>77.319999999999993</v>
      </c>
      <c r="P10" s="4">
        <f t="shared" si="2"/>
        <v>77.319999999999993</v>
      </c>
      <c r="Q10" s="4">
        <f t="shared" si="2"/>
        <v>77.319999999999993</v>
      </c>
      <c r="R10" s="4">
        <f t="shared" si="2"/>
        <v>77.319999999999993</v>
      </c>
      <c r="S10" s="4">
        <f t="shared" si="2"/>
        <v>77.319999999999993</v>
      </c>
      <c r="T10" s="4">
        <f t="shared" si="2"/>
        <v>77.319999999999993</v>
      </c>
      <c r="U10" s="4">
        <f t="shared" si="2"/>
        <v>77.319999999999993</v>
      </c>
      <c r="V10" s="4">
        <f t="shared" si="2"/>
        <v>77.319999999999993</v>
      </c>
      <c r="W10" s="4">
        <f t="shared" si="2"/>
        <v>77.319999999999993</v>
      </c>
      <c r="X10" s="4">
        <f t="shared" si="2"/>
        <v>77.319999999999993</v>
      </c>
      <c r="Y10" s="4">
        <f t="shared" si="2"/>
        <v>77.319999999999993</v>
      </c>
      <c r="Z10" s="4">
        <f t="shared" si="2"/>
        <v>77.319999999999993</v>
      </c>
      <c r="AA10" s="4">
        <f t="shared" si="2"/>
        <v>77.319999999999993</v>
      </c>
      <c r="AB10" s="4">
        <f t="shared" si="2"/>
        <v>77.319999999999993</v>
      </c>
      <c r="AC10" s="4">
        <f t="shared" si="2"/>
        <v>77.319999999999993</v>
      </c>
      <c r="AD10" s="4">
        <f t="shared" si="2"/>
        <v>77.319999999999993</v>
      </c>
      <c r="AE10" s="4">
        <f t="shared" si="2"/>
        <v>77.319999999999993</v>
      </c>
      <c r="AF10" s="4">
        <f t="shared" si="2"/>
        <v>77.319999999999993</v>
      </c>
      <c r="AG10" s="4">
        <f t="shared" si="2"/>
        <v>77.319999999999993</v>
      </c>
      <c r="AH10" s="4">
        <f t="shared" si="2"/>
        <v>77.319999999999993</v>
      </c>
      <c r="AI10" s="4">
        <f t="shared" si="2"/>
        <v>77.319999999999993</v>
      </c>
      <c r="AJ10" s="4" t="s">
        <v>67</v>
      </c>
      <c r="AK10" s="4">
        <v>1</v>
      </c>
    </row>
    <row r="11" spans="1:37" ht="14.7" customHeight="1" x14ac:dyDescent="0.25">
      <c r="A11" s="22"/>
      <c r="B11" s="4" t="s">
        <v>62</v>
      </c>
      <c r="C11" s="4" t="s">
        <v>65</v>
      </c>
      <c r="D11" s="4" t="s">
        <v>66</v>
      </c>
      <c r="E11" s="4">
        <f t="shared" ref="E11:AI11" si="3">11.3+1.1/5</f>
        <v>11.520000000000001</v>
      </c>
      <c r="F11" s="4">
        <f t="shared" si="3"/>
        <v>11.520000000000001</v>
      </c>
      <c r="G11" s="4">
        <f t="shared" si="3"/>
        <v>11.520000000000001</v>
      </c>
      <c r="H11" s="4">
        <f t="shared" si="3"/>
        <v>11.520000000000001</v>
      </c>
      <c r="I11" s="4">
        <f t="shared" si="3"/>
        <v>11.520000000000001</v>
      </c>
      <c r="J11" s="4">
        <f t="shared" si="3"/>
        <v>11.520000000000001</v>
      </c>
      <c r="K11" s="4">
        <f t="shared" si="3"/>
        <v>11.520000000000001</v>
      </c>
      <c r="L11" s="4">
        <f t="shared" si="3"/>
        <v>11.520000000000001</v>
      </c>
      <c r="M11" s="4">
        <f t="shared" si="3"/>
        <v>11.520000000000001</v>
      </c>
      <c r="N11" s="4">
        <f t="shared" si="3"/>
        <v>11.520000000000001</v>
      </c>
      <c r="O11" s="4">
        <f t="shared" si="3"/>
        <v>11.520000000000001</v>
      </c>
      <c r="P11" s="4">
        <f t="shared" si="3"/>
        <v>11.520000000000001</v>
      </c>
      <c r="Q11" s="4">
        <f t="shared" si="3"/>
        <v>11.520000000000001</v>
      </c>
      <c r="R11" s="4">
        <f t="shared" si="3"/>
        <v>11.520000000000001</v>
      </c>
      <c r="S11" s="4">
        <f t="shared" si="3"/>
        <v>11.520000000000001</v>
      </c>
      <c r="T11" s="4">
        <f t="shared" si="3"/>
        <v>11.520000000000001</v>
      </c>
      <c r="U11" s="4">
        <f t="shared" si="3"/>
        <v>11.520000000000001</v>
      </c>
      <c r="V11" s="4">
        <f t="shared" si="3"/>
        <v>11.520000000000001</v>
      </c>
      <c r="W11" s="4">
        <f t="shared" si="3"/>
        <v>11.520000000000001</v>
      </c>
      <c r="X11" s="4">
        <f t="shared" si="3"/>
        <v>11.520000000000001</v>
      </c>
      <c r="Y11" s="4">
        <f t="shared" si="3"/>
        <v>11.520000000000001</v>
      </c>
      <c r="Z11" s="4">
        <f t="shared" si="3"/>
        <v>11.520000000000001</v>
      </c>
      <c r="AA11" s="4">
        <f t="shared" si="3"/>
        <v>11.520000000000001</v>
      </c>
      <c r="AB11" s="4">
        <f t="shared" si="3"/>
        <v>11.520000000000001</v>
      </c>
      <c r="AC11" s="4">
        <f t="shared" si="3"/>
        <v>11.520000000000001</v>
      </c>
      <c r="AD11" s="4">
        <f t="shared" si="3"/>
        <v>11.520000000000001</v>
      </c>
      <c r="AE11" s="4">
        <f t="shared" si="3"/>
        <v>11.520000000000001</v>
      </c>
      <c r="AF11" s="4">
        <f t="shared" si="3"/>
        <v>11.520000000000001</v>
      </c>
      <c r="AG11" s="4">
        <f t="shared" si="3"/>
        <v>11.520000000000001</v>
      </c>
      <c r="AH11" s="4">
        <f t="shared" si="3"/>
        <v>11.520000000000001</v>
      </c>
      <c r="AI11" s="4">
        <f t="shared" si="3"/>
        <v>11.520000000000001</v>
      </c>
      <c r="AJ11" s="4" t="s">
        <v>67</v>
      </c>
      <c r="AK11" s="4"/>
    </row>
    <row r="12" spans="1:37" ht="14.7" customHeight="1" x14ac:dyDescent="0.25">
      <c r="A12" s="22"/>
      <c r="B12" s="4" t="s">
        <v>63</v>
      </c>
      <c r="C12" s="4" t="s">
        <v>65</v>
      </c>
      <c r="D12" s="4" t="s">
        <v>66</v>
      </c>
      <c r="E12" s="9">
        <f>E11*'Conversion Factors'!$D$10</f>
        <v>10.918559200861818</v>
      </c>
      <c r="F12" s="9">
        <f>F11*'Conversion Factors'!$D$10</f>
        <v>10.918559200861818</v>
      </c>
      <c r="G12" s="9">
        <f>G11*'Conversion Factors'!$D$10</f>
        <v>10.918559200861818</v>
      </c>
      <c r="H12" s="9">
        <f>H11*'Conversion Factors'!$D$10</f>
        <v>10.918559200861818</v>
      </c>
      <c r="I12" s="9">
        <f>I11*'Conversion Factors'!$D$10</f>
        <v>10.918559200861818</v>
      </c>
      <c r="J12" s="9">
        <f>J11*'Conversion Factors'!$D$10</f>
        <v>10.918559200861818</v>
      </c>
      <c r="K12" s="9">
        <f>K11*'Conversion Factors'!$D$10</f>
        <v>10.918559200861818</v>
      </c>
      <c r="L12" s="9">
        <f>L11*'Conversion Factors'!$D$10</f>
        <v>10.918559200861818</v>
      </c>
      <c r="M12" s="9">
        <f>M11*'Conversion Factors'!$D$10</f>
        <v>10.918559200861818</v>
      </c>
      <c r="N12" s="9">
        <f>N11*'Conversion Factors'!$D$10</f>
        <v>10.918559200861818</v>
      </c>
      <c r="O12" s="9">
        <f>O11*'Conversion Factors'!$D$10</f>
        <v>10.918559200861818</v>
      </c>
      <c r="P12" s="9">
        <f>P11*'Conversion Factors'!$D$10</f>
        <v>10.918559200861818</v>
      </c>
      <c r="Q12" s="9">
        <f>Q11*'Conversion Factors'!$D$10</f>
        <v>10.918559200861818</v>
      </c>
      <c r="R12" s="9">
        <f>R11*'Conversion Factors'!$D$10</f>
        <v>10.918559200861818</v>
      </c>
      <c r="S12" s="9">
        <f>S11*'Conversion Factors'!$D$10</f>
        <v>10.918559200861818</v>
      </c>
      <c r="T12" s="9">
        <f>T11*'Conversion Factors'!$D$10</f>
        <v>10.918559200861818</v>
      </c>
      <c r="U12" s="9">
        <f>U11*'Conversion Factors'!$D$10</f>
        <v>10.918559200861818</v>
      </c>
      <c r="V12" s="9">
        <f>V11*'Conversion Factors'!$D$10</f>
        <v>10.918559200861818</v>
      </c>
      <c r="W12" s="9">
        <f>W11*'Conversion Factors'!$D$10</f>
        <v>10.918559200861818</v>
      </c>
      <c r="X12" s="9">
        <f>X11*'Conversion Factors'!$D$10</f>
        <v>10.918559200861818</v>
      </c>
      <c r="Y12" s="9">
        <f>Y11*'Conversion Factors'!$D$10</f>
        <v>10.918559200861818</v>
      </c>
      <c r="Z12" s="9">
        <f>Z11*'Conversion Factors'!$D$10</f>
        <v>10.918559200861818</v>
      </c>
      <c r="AA12" s="9">
        <f>AA11*'Conversion Factors'!$D$10</f>
        <v>10.918559200861818</v>
      </c>
      <c r="AB12" s="9">
        <f>AB11*'Conversion Factors'!$D$10</f>
        <v>10.918559200861818</v>
      </c>
      <c r="AC12" s="9">
        <f>AC11*'Conversion Factors'!$D$10</f>
        <v>10.918559200861818</v>
      </c>
      <c r="AD12" s="9">
        <f>AD11*'Conversion Factors'!$D$10</f>
        <v>10.918559200861818</v>
      </c>
      <c r="AE12" s="9">
        <f>AE11*'Conversion Factors'!$D$10</f>
        <v>10.918559200861818</v>
      </c>
      <c r="AF12" s="9">
        <f>AF11*'Conversion Factors'!$D$10</f>
        <v>10.918559200861818</v>
      </c>
      <c r="AG12" s="9">
        <f>AG11*'Conversion Factors'!$D$10</f>
        <v>10.918559200861818</v>
      </c>
      <c r="AH12" s="9">
        <f>AH11*'Conversion Factors'!$D$10</f>
        <v>10.918559200861818</v>
      </c>
      <c r="AI12" s="9">
        <f>AI11*'Conversion Factors'!$D$10</f>
        <v>10.918559200861818</v>
      </c>
      <c r="AJ12" s="4" t="s">
        <v>67</v>
      </c>
      <c r="AK12" s="4">
        <v>1</v>
      </c>
    </row>
    <row r="13" spans="1:37" ht="14.7" customHeight="1" x14ac:dyDescent="0.25">
      <c r="A13" s="22"/>
      <c r="B13" s="4" t="s">
        <v>64</v>
      </c>
      <c r="C13" s="4" t="s">
        <v>65</v>
      </c>
      <c r="D13" s="4" t="s">
        <v>66</v>
      </c>
      <c r="E13" s="9">
        <f>E11*'Conversion Factors'!$D$11</f>
        <v>0.60144079913818438</v>
      </c>
      <c r="F13" s="9">
        <f>F11*'Conversion Factors'!$D$11</f>
        <v>0.60144079913818438</v>
      </c>
      <c r="G13" s="9">
        <f>G11*'Conversion Factors'!$D$11</f>
        <v>0.60144079913818438</v>
      </c>
      <c r="H13" s="9">
        <f>H11*'Conversion Factors'!$D$11</f>
        <v>0.60144079913818438</v>
      </c>
      <c r="I13" s="9">
        <f>I11*'Conversion Factors'!$D$11</f>
        <v>0.60144079913818438</v>
      </c>
      <c r="J13" s="9">
        <f>J11*'Conversion Factors'!$D$11</f>
        <v>0.60144079913818438</v>
      </c>
      <c r="K13" s="9">
        <f>K11*'Conversion Factors'!$D$11</f>
        <v>0.60144079913818438</v>
      </c>
      <c r="L13" s="9">
        <f>L11*'Conversion Factors'!$D$11</f>
        <v>0.60144079913818438</v>
      </c>
      <c r="M13" s="9">
        <f>M11*'Conversion Factors'!$D$11</f>
        <v>0.60144079913818438</v>
      </c>
      <c r="N13" s="9">
        <f>N11*'Conversion Factors'!$D$11</f>
        <v>0.60144079913818438</v>
      </c>
      <c r="O13" s="9">
        <f>O11*'Conversion Factors'!$D$11</f>
        <v>0.60144079913818438</v>
      </c>
      <c r="P13" s="9">
        <f>P11*'Conversion Factors'!$D$11</f>
        <v>0.60144079913818438</v>
      </c>
      <c r="Q13" s="9">
        <f>Q11*'Conversion Factors'!$D$11</f>
        <v>0.60144079913818438</v>
      </c>
      <c r="R13" s="9">
        <f>R11*'Conversion Factors'!$D$11</f>
        <v>0.60144079913818438</v>
      </c>
      <c r="S13" s="9">
        <f>S11*'Conversion Factors'!$D$11</f>
        <v>0.60144079913818438</v>
      </c>
      <c r="T13" s="9">
        <f>T11*'Conversion Factors'!$D$11</f>
        <v>0.60144079913818438</v>
      </c>
      <c r="U13" s="9">
        <f>U11*'Conversion Factors'!$D$11</f>
        <v>0.60144079913818438</v>
      </c>
      <c r="V13" s="9">
        <f>V11*'Conversion Factors'!$D$11</f>
        <v>0.60144079913818438</v>
      </c>
      <c r="W13" s="9">
        <f>W11*'Conversion Factors'!$D$11</f>
        <v>0.60144079913818438</v>
      </c>
      <c r="X13" s="9">
        <f>X11*'Conversion Factors'!$D$11</f>
        <v>0.60144079913818438</v>
      </c>
      <c r="Y13" s="9">
        <f>Y11*'Conversion Factors'!$D$11</f>
        <v>0.60144079913818438</v>
      </c>
      <c r="Z13" s="9">
        <f>Z11*'Conversion Factors'!$D$11</f>
        <v>0.60144079913818438</v>
      </c>
      <c r="AA13" s="9">
        <f>AA11*'Conversion Factors'!$D$11</f>
        <v>0.60144079913818438</v>
      </c>
      <c r="AB13" s="9">
        <f>AB11*'Conversion Factors'!$D$11</f>
        <v>0.60144079913818438</v>
      </c>
      <c r="AC13" s="9">
        <f>AC11*'Conversion Factors'!$D$11</f>
        <v>0.60144079913818438</v>
      </c>
      <c r="AD13" s="9">
        <f>AD11*'Conversion Factors'!$D$11</f>
        <v>0.60144079913818438</v>
      </c>
      <c r="AE13" s="9">
        <f>AE11*'Conversion Factors'!$D$11</f>
        <v>0.60144079913818438</v>
      </c>
      <c r="AF13" s="9">
        <f>AF11*'Conversion Factors'!$D$11</f>
        <v>0.60144079913818438</v>
      </c>
      <c r="AG13" s="9">
        <f>AG11*'Conversion Factors'!$D$11</f>
        <v>0.60144079913818438</v>
      </c>
      <c r="AH13" s="9">
        <f>AH11*'Conversion Factors'!$D$11</f>
        <v>0.60144079913818438</v>
      </c>
      <c r="AI13" s="9">
        <f>AI11*'Conversion Factors'!$D$11</f>
        <v>0.60144079913818438</v>
      </c>
      <c r="AJ13" s="4" t="s">
        <v>67</v>
      </c>
      <c r="AK13" s="4">
        <v>1</v>
      </c>
    </row>
    <row r="14" spans="1:37" ht="14.7" customHeight="1" x14ac:dyDescent="0.25">
      <c r="A14" s="22" t="s">
        <v>26</v>
      </c>
      <c r="B14" s="4" t="s">
        <v>56</v>
      </c>
      <c r="C14" s="4"/>
      <c r="D14" s="4" t="s">
        <v>68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  <c r="R14" s="4">
        <v>100</v>
      </c>
      <c r="S14" s="4">
        <v>100</v>
      </c>
      <c r="T14" s="4">
        <v>100</v>
      </c>
      <c r="U14" s="4">
        <v>100</v>
      </c>
      <c r="V14" s="4">
        <v>100</v>
      </c>
      <c r="W14" s="4">
        <v>100</v>
      </c>
      <c r="X14" s="4">
        <v>100</v>
      </c>
      <c r="Y14" s="4">
        <v>100</v>
      </c>
      <c r="Z14" s="4">
        <v>100</v>
      </c>
      <c r="AA14" s="4">
        <v>100</v>
      </c>
      <c r="AB14" s="4">
        <v>100</v>
      </c>
      <c r="AC14" s="4">
        <v>100</v>
      </c>
      <c r="AD14" s="4">
        <v>100</v>
      </c>
      <c r="AE14" s="4">
        <v>100</v>
      </c>
      <c r="AF14" s="4">
        <v>100</v>
      </c>
      <c r="AG14" s="4">
        <v>100</v>
      </c>
      <c r="AH14" s="4">
        <v>100</v>
      </c>
      <c r="AI14" s="4">
        <v>100</v>
      </c>
      <c r="AJ14" s="4" t="s">
        <v>69</v>
      </c>
      <c r="AK14" s="4">
        <v>1</v>
      </c>
    </row>
    <row r="15" spans="1:37" ht="14.7" customHeight="1" x14ac:dyDescent="0.25">
      <c r="A15" s="22"/>
      <c r="B15" s="4" t="s">
        <v>60</v>
      </c>
      <c r="C15" s="4"/>
      <c r="D15" s="4" t="s">
        <v>68</v>
      </c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  <c r="S15" s="4">
        <v>100</v>
      </c>
      <c r="T15" s="4">
        <v>100</v>
      </c>
      <c r="U15" s="4">
        <v>100</v>
      </c>
      <c r="V15" s="4">
        <v>100</v>
      </c>
      <c r="W15" s="4">
        <v>100</v>
      </c>
      <c r="X15" s="4">
        <v>100</v>
      </c>
      <c r="Y15" s="4">
        <v>100</v>
      </c>
      <c r="Z15" s="4">
        <v>100</v>
      </c>
      <c r="AA15" s="4">
        <v>100</v>
      </c>
      <c r="AB15" s="4">
        <v>100</v>
      </c>
      <c r="AC15" s="4">
        <v>100</v>
      </c>
      <c r="AD15" s="4">
        <v>100</v>
      </c>
      <c r="AE15" s="4">
        <v>100</v>
      </c>
      <c r="AF15" s="4">
        <v>100</v>
      </c>
      <c r="AG15" s="4">
        <v>100</v>
      </c>
      <c r="AH15" s="4">
        <v>100</v>
      </c>
      <c r="AI15" s="4">
        <v>100</v>
      </c>
      <c r="AJ15" s="4" t="s">
        <v>69</v>
      </c>
      <c r="AK15" s="4">
        <v>1</v>
      </c>
    </row>
    <row r="16" spans="1:37" ht="14.7" customHeight="1" x14ac:dyDescent="0.25">
      <c r="A16" s="22"/>
      <c r="B16" s="4" t="s">
        <v>61</v>
      </c>
      <c r="C16" s="4"/>
      <c r="D16" s="4" t="s">
        <v>68</v>
      </c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  <c r="S16" s="4">
        <v>100</v>
      </c>
      <c r="T16" s="4">
        <v>100</v>
      </c>
      <c r="U16" s="4">
        <v>100</v>
      </c>
      <c r="V16" s="4">
        <v>100</v>
      </c>
      <c r="W16" s="4">
        <v>100</v>
      </c>
      <c r="X16" s="4">
        <v>100</v>
      </c>
      <c r="Y16" s="4">
        <v>100</v>
      </c>
      <c r="Z16" s="4">
        <v>100</v>
      </c>
      <c r="AA16" s="4">
        <v>100</v>
      </c>
      <c r="AB16" s="4">
        <v>100</v>
      </c>
      <c r="AC16" s="4">
        <v>100</v>
      </c>
      <c r="AD16" s="4">
        <v>100</v>
      </c>
      <c r="AE16" s="4">
        <v>100</v>
      </c>
      <c r="AF16" s="4">
        <v>100</v>
      </c>
      <c r="AG16" s="4">
        <v>100</v>
      </c>
      <c r="AH16" s="4">
        <v>100</v>
      </c>
      <c r="AI16" s="4">
        <v>100</v>
      </c>
      <c r="AJ16" s="4" t="s">
        <v>69</v>
      </c>
      <c r="AK16" s="4">
        <v>1</v>
      </c>
    </row>
    <row r="17" spans="1:37" ht="14.7" customHeight="1" x14ac:dyDescent="0.25">
      <c r="A17" s="22"/>
      <c r="B17" s="4" t="s">
        <v>62</v>
      </c>
      <c r="C17" s="4"/>
      <c r="D17" s="4" t="s">
        <v>68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  <c r="M17" s="4">
        <v>100</v>
      </c>
      <c r="N17" s="4">
        <v>100</v>
      </c>
      <c r="O17" s="4">
        <v>100</v>
      </c>
      <c r="P17" s="4">
        <v>100</v>
      </c>
      <c r="Q17" s="4">
        <v>100</v>
      </c>
      <c r="R17" s="4">
        <v>100</v>
      </c>
      <c r="S17" s="4">
        <v>100</v>
      </c>
      <c r="T17" s="4">
        <v>100</v>
      </c>
      <c r="U17" s="4">
        <v>100</v>
      </c>
      <c r="V17" s="4">
        <v>100</v>
      </c>
      <c r="W17" s="4">
        <v>100</v>
      </c>
      <c r="X17" s="4">
        <v>100</v>
      </c>
      <c r="Y17" s="4">
        <v>100</v>
      </c>
      <c r="Z17" s="4">
        <v>100</v>
      </c>
      <c r="AA17" s="4">
        <v>100</v>
      </c>
      <c r="AB17" s="4">
        <v>100</v>
      </c>
      <c r="AC17" s="4">
        <v>100</v>
      </c>
      <c r="AD17" s="4">
        <v>100</v>
      </c>
      <c r="AE17" s="4">
        <v>100</v>
      </c>
      <c r="AF17" s="4">
        <v>100</v>
      </c>
      <c r="AG17" s="4">
        <v>100</v>
      </c>
      <c r="AH17" s="4">
        <v>100</v>
      </c>
      <c r="AI17" s="4">
        <v>100</v>
      </c>
      <c r="AJ17" s="4" t="s">
        <v>69</v>
      </c>
      <c r="AK17" s="4"/>
    </row>
    <row r="18" spans="1:37" ht="14.7" customHeight="1" x14ac:dyDescent="0.25">
      <c r="A18" s="22"/>
      <c r="B18" s="4" t="s">
        <v>63</v>
      </c>
      <c r="C18" s="4"/>
      <c r="D18" s="4" t="s">
        <v>68</v>
      </c>
      <c r="E18" s="9">
        <f>E17*'Conversion Factors'!$D$10</f>
        <v>94.779159729703267</v>
      </c>
      <c r="F18" s="9">
        <f>F17*'Conversion Factors'!$D$10</f>
        <v>94.779159729703267</v>
      </c>
      <c r="G18" s="9">
        <f>G17*'Conversion Factors'!$D$10</f>
        <v>94.779159729703267</v>
      </c>
      <c r="H18" s="9">
        <f>H17*'Conversion Factors'!$D$10</f>
        <v>94.779159729703267</v>
      </c>
      <c r="I18" s="9">
        <f>I17*'Conversion Factors'!$D$10</f>
        <v>94.779159729703267</v>
      </c>
      <c r="J18" s="9">
        <f>J17*'Conversion Factors'!$D$10</f>
        <v>94.779159729703267</v>
      </c>
      <c r="K18" s="9">
        <f>K17*'Conversion Factors'!$D$10</f>
        <v>94.779159729703267</v>
      </c>
      <c r="L18" s="9">
        <f>L17*'Conversion Factors'!$D$10</f>
        <v>94.779159729703267</v>
      </c>
      <c r="M18" s="9">
        <f>M17*'Conversion Factors'!$D$10</f>
        <v>94.779159729703267</v>
      </c>
      <c r="N18" s="9">
        <f>N17*'Conversion Factors'!$D$10</f>
        <v>94.779159729703267</v>
      </c>
      <c r="O18" s="9">
        <f>O17*'Conversion Factors'!$D$10</f>
        <v>94.779159729703267</v>
      </c>
      <c r="P18" s="9">
        <f>P17*'Conversion Factors'!$D$10</f>
        <v>94.779159729703267</v>
      </c>
      <c r="Q18" s="9">
        <f>Q17*'Conversion Factors'!$D$10</f>
        <v>94.779159729703267</v>
      </c>
      <c r="R18" s="9">
        <f>R17*'Conversion Factors'!$D$10</f>
        <v>94.779159729703267</v>
      </c>
      <c r="S18" s="9">
        <f>S17*'Conversion Factors'!$D$10</f>
        <v>94.779159729703267</v>
      </c>
      <c r="T18" s="9">
        <f>T17*'Conversion Factors'!$D$10</f>
        <v>94.779159729703267</v>
      </c>
      <c r="U18" s="9">
        <f>U17*'Conversion Factors'!$D$10</f>
        <v>94.779159729703267</v>
      </c>
      <c r="V18" s="9">
        <f>V17*'Conversion Factors'!$D$10</f>
        <v>94.779159729703267</v>
      </c>
      <c r="W18" s="9">
        <f>W17*'Conversion Factors'!$D$10</f>
        <v>94.779159729703267</v>
      </c>
      <c r="X18" s="9">
        <f>X17*'Conversion Factors'!$D$10</f>
        <v>94.779159729703267</v>
      </c>
      <c r="Y18" s="9">
        <f>Y17*'Conversion Factors'!$D$10</f>
        <v>94.779159729703267</v>
      </c>
      <c r="Z18" s="9">
        <f>Z17*'Conversion Factors'!$D$10</f>
        <v>94.779159729703267</v>
      </c>
      <c r="AA18" s="9">
        <f>AA17*'Conversion Factors'!$D$10</f>
        <v>94.779159729703267</v>
      </c>
      <c r="AB18" s="9">
        <f>AB17*'Conversion Factors'!$D$10</f>
        <v>94.779159729703267</v>
      </c>
      <c r="AC18" s="9">
        <f>AC17*'Conversion Factors'!$D$10</f>
        <v>94.779159729703267</v>
      </c>
      <c r="AD18" s="9">
        <f>AD17*'Conversion Factors'!$D$10</f>
        <v>94.779159729703267</v>
      </c>
      <c r="AE18" s="9">
        <f>AE17*'Conversion Factors'!$D$10</f>
        <v>94.779159729703267</v>
      </c>
      <c r="AF18" s="9">
        <f>AF17*'Conversion Factors'!$D$10</f>
        <v>94.779159729703267</v>
      </c>
      <c r="AG18" s="9">
        <f>AG17*'Conversion Factors'!$D$10</f>
        <v>94.779159729703267</v>
      </c>
      <c r="AH18" s="9">
        <f>AH17*'Conversion Factors'!$D$10</f>
        <v>94.779159729703267</v>
      </c>
      <c r="AI18" s="9">
        <f>AI17*'Conversion Factors'!$D$10</f>
        <v>94.779159729703267</v>
      </c>
      <c r="AJ18" s="4" t="s">
        <v>69</v>
      </c>
      <c r="AK18" s="4">
        <v>1</v>
      </c>
    </row>
    <row r="19" spans="1:37" ht="12.75" customHeight="1" x14ac:dyDescent="0.25">
      <c r="A19" s="22"/>
      <c r="B19" s="4" t="s">
        <v>64</v>
      </c>
      <c r="C19" s="4"/>
      <c r="D19" s="4" t="s">
        <v>68</v>
      </c>
      <c r="E19" s="9">
        <f>E17*'Conversion Factors'!$D$11</f>
        <v>5.2208402702967387</v>
      </c>
      <c r="F19" s="9">
        <f>F17*'Conversion Factors'!$D$11</f>
        <v>5.2208402702967387</v>
      </c>
      <c r="G19" s="9">
        <f>G17*'Conversion Factors'!$D$11</f>
        <v>5.2208402702967387</v>
      </c>
      <c r="H19" s="9">
        <f>H17*'Conversion Factors'!$D$11</f>
        <v>5.2208402702967387</v>
      </c>
      <c r="I19" s="9">
        <f>I17*'Conversion Factors'!$D$11</f>
        <v>5.2208402702967387</v>
      </c>
      <c r="J19" s="9">
        <f>J17*'Conversion Factors'!$D$11</f>
        <v>5.2208402702967387</v>
      </c>
      <c r="K19" s="9">
        <f>K17*'Conversion Factors'!$D$11</f>
        <v>5.2208402702967387</v>
      </c>
      <c r="L19" s="9">
        <f>L17*'Conversion Factors'!$D$11</f>
        <v>5.2208402702967387</v>
      </c>
      <c r="M19" s="9">
        <f>M17*'Conversion Factors'!$D$11</f>
        <v>5.2208402702967387</v>
      </c>
      <c r="N19" s="9">
        <f>N17*'Conversion Factors'!$D$11</f>
        <v>5.2208402702967387</v>
      </c>
      <c r="O19" s="9">
        <f>O17*'Conversion Factors'!$D$11</f>
        <v>5.2208402702967387</v>
      </c>
      <c r="P19" s="9">
        <f>P17*'Conversion Factors'!$D$11</f>
        <v>5.2208402702967387</v>
      </c>
      <c r="Q19" s="9">
        <f>Q17*'Conversion Factors'!$D$11</f>
        <v>5.2208402702967387</v>
      </c>
      <c r="R19" s="9">
        <f>R17*'Conversion Factors'!$D$11</f>
        <v>5.2208402702967387</v>
      </c>
      <c r="S19" s="9">
        <f>S17*'Conversion Factors'!$D$11</f>
        <v>5.2208402702967387</v>
      </c>
      <c r="T19" s="9">
        <f>T17*'Conversion Factors'!$D$11</f>
        <v>5.2208402702967387</v>
      </c>
      <c r="U19" s="9">
        <f>U17*'Conversion Factors'!$D$11</f>
        <v>5.2208402702967387</v>
      </c>
      <c r="V19" s="9">
        <f>V17*'Conversion Factors'!$D$11</f>
        <v>5.2208402702967387</v>
      </c>
      <c r="W19" s="9">
        <f>W17*'Conversion Factors'!$D$11</f>
        <v>5.2208402702967387</v>
      </c>
      <c r="X19" s="9">
        <f>X17*'Conversion Factors'!$D$11</f>
        <v>5.2208402702967387</v>
      </c>
      <c r="Y19" s="9">
        <f>Y17*'Conversion Factors'!$D$11</f>
        <v>5.2208402702967387</v>
      </c>
      <c r="Z19" s="9">
        <f>Z17*'Conversion Factors'!$D$11</f>
        <v>5.2208402702967387</v>
      </c>
      <c r="AA19" s="9">
        <f>AA17*'Conversion Factors'!$D$11</f>
        <v>5.2208402702967387</v>
      </c>
      <c r="AB19" s="9">
        <f>AB17*'Conversion Factors'!$D$11</f>
        <v>5.2208402702967387</v>
      </c>
      <c r="AC19" s="9">
        <f>AC17*'Conversion Factors'!$D$11</f>
        <v>5.2208402702967387</v>
      </c>
      <c r="AD19" s="9">
        <f>AD17*'Conversion Factors'!$D$11</f>
        <v>5.2208402702967387</v>
      </c>
      <c r="AE19" s="9">
        <f>AE17*'Conversion Factors'!$D$11</f>
        <v>5.2208402702967387</v>
      </c>
      <c r="AF19" s="9">
        <f>AF17*'Conversion Factors'!$D$11</f>
        <v>5.2208402702967387</v>
      </c>
      <c r="AG19" s="9">
        <f>AG17*'Conversion Factors'!$D$11</f>
        <v>5.2208402702967387</v>
      </c>
      <c r="AH19" s="9">
        <f>AH17*'Conversion Factors'!$D$11</f>
        <v>5.2208402702967387</v>
      </c>
      <c r="AI19" s="9">
        <f>AI17*'Conversion Factors'!$D$11</f>
        <v>5.2208402702967387</v>
      </c>
      <c r="AJ19" s="4" t="s">
        <v>69</v>
      </c>
      <c r="AK19" s="4">
        <v>1</v>
      </c>
    </row>
    <row r="20" spans="1:37" ht="12.75" customHeight="1" x14ac:dyDescent="0.25">
      <c r="A20" s="22" t="s">
        <v>28</v>
      </c>
      <c r="B20" s="4" t="s">
        <v>56</v>
      </c>
      <c r="C20" s="4"/>
      <c r="D20" s="4" t="s">
        <v>68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v>100</v>
      </c>
      <c r="U20" s="4">
        <v>100</v>
      </c>
      <c r="V20" s="4">
        <v>100</v>
      </c>
      <c r="W20" s="4">
        <v>100</v>
      </c>
      <c r="X20" s="4">
        <v>100</v>
      </c>
      <c r="Y20" s="4">
        <v>100</v>
      </c>
      <c r="Z20" s="4">
        <v>100</v>
      </c>
      <c r="AA20" s="4">
        <v>100</v>
      </c>
      <c r="AB20" s="4">
        <v>100</v>
      </c>
      <c r="AC20" s="4">
        <v>100</v>
      </c>
      <c r="AD20" s="4">
        <v>100</v>
      </c>
      <c r="AE20" s="4">
        <v>100</v>
      </c>
      <c r="AF20" s="4">
        <v>100</v>
      </c>
      <c r="AG20" s="4">
        <v>100</v>
      </c>
      <c r="AH20" s="4">
        <v>100</v>
      </c>
      <c r="AI20" s="4">
        <v>100</v>
      </c>
      <c r="AJ20" s="4" t="s">
        <v>69</v>
      </c>
      <c r="AK20" s="4">
        <v>1</v>
      </c>
    </row>
    <row r="21" spans="1:37" ht="12.75" customHeight="1" x14ac:dyDescent="0.25">
      <c r="A21" s="22"/>
      <c r="B21" s="4" t="s">
        <v>60</v>
      </c>
      <c r="C21" s="4"/>
      <c r="D21" s="4" t="s">
        <v>68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  <c r="R21" s="4">
        <v>100</v>
      </c>
      <c r="S21" s="4">
        <v>100</v>
      </c>
      <c r="T21" s="4">
        <v>100</v>
      </c>
      <c r="U21" s="4">
        <v>100</v>
      </c>
      <c r="V21" s="4">
        <v>100</v>
      </c>
      <c r="W21" s="4">
        <v>100</v>
      </c>
      <c r="X21" s="4">
        <v>100</v>
      </c>
      <c r="Y21" s="4">
        <v>100</v>
      </c>
      <c r="Z21" s="4">
        <v>100</v>
      </c>
      <c r="AA21" s="4">
        <v>100</v>
      </c>
      <c r="AB21" s="4">
        <v>100</v>
      </c>
      <c r="AC21" s="4">
        <v>100</v>
      </c>
      <c r="AD21" s="4">
        <v>100</v>
      </c>
      <c r="AE21" s="4">
        <v>100</v>
      </c>
      <c r="AF21" s="4">
        <v>100</v>
      </c>
      <c r="AG21" s="4">
        <v>100</v>
      </c>
      <c r="AH21" s="4">
        <v>100</v>
      </c>
      <c r="AI21" s="4">
        <v>100</v>
      </c>
      <c r="AJ21" s="4" t="s">
        <v>69</v>
      </c>
      <c r="AK21" s="4">
        <v>1</v>
      </c>
    </row>
    <row r="22" spans="1:37" ht="12.75" customHeight="1" x14ac:dyDescent="0.25">
      <c r="A22" s="22"/>
      <c r="B22" s="4" t="s">
        <v>61</v>
      </c>
      <c r="C22" s="4"/>
      <c r="D22" s="4" t="s">
        <v>68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4">
        <v>100</v>
      </c>
      <c r="R22" s="4">
        <v>100</v>
      </c>
      <c r="S22" s="4">
        <v>100</v>
      </c>
      <c r="T22" s="4">
        <v>100</v>
      </c>
      <c r="U22" s="4">
        <v>100</v>
      </c>
      <c r="V22" s="4">
        <v>100</v>
      </c>
      <c r="W22" s="4">
        <v>100</v>
      </c>
      <c r="X22" s="4">
        <v>100</v>
      </c>
      <c r="Y22" s="4">
        <v>100</v>
      </c>
      <c r="Z22" s="4">
        <v>100</v>
      </c>
      <c r="AA22" s="4">
        <v>100</v>
      </c>
      <c r="AB22" s="4">
        <v>100</v>
      </c>
      <c r="AC22" s="4">
        <v>100</v>
      </c>
      <c r="AD22" s="4">
        <v>100</v>
      </c>
      <c r="AE22" s="4">
        <v>100</v>
      </c>
      <c r="AF22" s="4">
        <v>100</v>
      </c>
      <c r="AG22" s="4">
        <v>100</v>
      </c>
      <c r="AH22" s="4">
        <v>100</v>
      </c>
      <c r="AI22" s="4">
        <v>100</v>
      </c>
      <c r="AJ22" s="4" t="s">
        <v>69</v>
      </c>
      <c r="AK22" s="4">
        <v>1</v>
      </c>
    </row>
    <row r="23" spans="1:37" ht="12.75" customHeight="1" x14ac:dyDescent="0.25">
      <c r="A23" s="22"/>
      <c r="B23" s="4" t="s">
        <v>62</v>
      </c>
      <c r="C23" s="4"/>
      <c r="D23" s="4" t="s">
        <v>68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>
        <v>100</v>
      </c>
      <c r="O23" s="4">
        <v>100</v>
      </c>
      <c r="P23" s="4">
        <v>100</v>
      </c>
      <c r="Q23" s="4">
        <v>100</v>
      </c>
      <c r="R23" s="4">
        <v>100</v>
      </c>
      <c r="S23" s="4">
        <v>100</v>
      </c>
      <c r="T23" s="4">
        <v>100</v>
      </c>
      <c r="U23" s="4">
        <v>100</v>
      </c>
      <c r="V23" s="4">
        <v>100</v>
      </c>
      <c r="W23" s="4">
        <v>100</v>
      </c>
      <c r="X23" s="4">
        <v>100</v>
      </c>
      <c r="Y23" s="4">
        <v>100</v>
      </c>
      <c r="Z23" s="4">
        <v>100</v>
      </c>
      <c r="AA23" s="4">
        <v>100</v>
      </c>
      <c r="AB23" s="4">
        <v>100</v>
      </c>
      <c r="AC23" s="4">
        <v>100</v>
      </c>
      <c r="AD23" s="4">
        <v>100</v>
      </c>
      <c r="AE23" s="4">
        <v>100</v>
      </c>
      <c r="AF23" s="4">
        <v>100</v>
      </c>
      <c r="AG23" s="4">
        <v>100</v>
      </c>
      <c r="AH23" s="4">
        <v>100</v>
      </c>
      <c r="AI23" s="4">
        <v>100</v>
      </c>
      <c r="AJ23" s="4" t="s">
        <v>69</v>
      </c>
      <c r="AK23" s="4"/>
    </row>
    <row r="24" spans="1:37" ht="12.75" customHeight="1" x14ac:dyDescent="0.25">
      <c r="A24" s="22"/>
      <c r="B24" s="4" t="s">
        <v>63</v>
      </c>
      <c r="C24" s="4"/>
      <c r="D24" s="4" t="s">
        <v>68</v>
      </c>
      <c r="E24" s="9">
        <f>E23*'Conversion Factors'!$D$10</f>
        <v>94.779159729703267</v>
      </c>
      <c r="F24" s="9">
        <f>F23*'Conversion Factors'!$D$10</f>
        <v>94.779159729703267</v>
      </c>
      <c r="G24" s="9">
        <f>G23*'Conversion Factors'!$D$10</f>
        <v>94.779159729703267</v>
      </c>
      <c r="H24" s="9">
        <f>H23*'Conversion Factors'!$D$10</f>
        <v>94.779159729703267</v>
      </c>
      <c r="I24" s="9">
        <f>I23*'Conversion Factors'!$D$10</f>
        <v>94.779159729703267</v>
      </c>
      <c r="J24" s="9">
        <f>J23*'Conversion Factors'!$D$10</f>
        <v>94.779159729703267</v>
      </c>
      <c r="K24" s="9">
        <f>K23*'Conversion Factors'!$D$10</f>
        <v>94.779159729703267</v>
      </c>
      <c r="L24" s="9">
        <f>L23*'Conversion Factors'!$D$10</f>
        <v>94.779159729703267</v>
      </c>
      <c r="M24" s="9">
        <f>M23*'Conversion Factors'!$D$10</f>
        <v>94.779159729703267</v>
      </c>
      <c r="N24" s="9">
        <f>N23*'Conversion Factors'!$D$10</f>
        <v>94.779159729703267</v>
      </c>
      <c r="O24" s="9">
        <f>O23*'Conversion Factors'!$D$10</f>
        <v>94.779159729703267</v>
      </c>
      <c r="P24" s="9">
        <f>P23*'Conversion Factors'!$D$10</f>
        <v>94.779159729703267</v>
      </c>
      <c r="Q24" s="9">
        <f>Q23*'Conversion Factors'!$D$10</f>
        <v>94.779159729703267</v>
      </c>
      <c r="R24" s="9">
        <f>R23*'Conversion Factors'!$D$10</f>
        <v>94.779159729703267</v>
      </c>
      <c r="S24" s="9">
        <f>S23*'Conversion Factors'!$D$10</f>
        <v>94.779159729703267</v>
      </c>
      <c r="T24" s="9">
        <f>T23*'Conversion Factors'!$D$10</f>
        <v>94.779159729703267</v>
      </c>
      <c r="U24" s="9">
        <f>U23*'Conversion Factors'!$D$10</f>
        <v>94.779159729703267</v>
      </c>
      <c r="V24" s="9">
        <f>V23*'Conversion Factors'!$D$10</f>
        <v>94.779159729703267</v>
      </c>
      <c r="W24" s="9">
        <f>W23*'Conversion Factors'!$D$10</f>
        <v>94.779159729703267</v>
      </c>
      <c r="X24" s="9">
        <f>X23*'Conversion Factors'!$D$10</f>
        <v>94.779159729703267</v>
      </c>
      <c r="Y24" s="9">
        <f>Y23*'Conversion Factors'!$D$10</f>
        <v>94.779159729703267</v>
      </c>
      <c r="Z24" s="9">
        <f>Z23*'Conversion Factors'!$D$10</f>
        <v>94.779159729703267</v>
      </c>
      <c r="AA24" s="9">
        <f>AA23*'Conversion Factors'!$D$10</f>
        <v>94.779159729703267</v>
      </c>
      <c r="AB24" s="9">
        <f>AB23*'Conversion Factors'!$D$10</f>
        <v>94.779159729703267</v>
      </c>
      <c r="AC24" s="9">
        <f>AC23*'Conversion Factors'!$D$10</f>
        <v>94.779159729703267</v>
      </c>
      <c r="AD24" s="9">
        <f>AD23*'Conversion Factors'!$D$10</f>
        <v>94.779159729703267</v>
      </c>
      <c r="AE24" s="9">
        <f>AE23*'Conversion Factors'!$D$10</f>
        <v>94.779159729703267</v>
      </c>
      <c r="AF24" s="9">
        <f>AF23*'Conversion Factors'!$D$10</f>
        <v>94.779159729703267</v>
      </c>
      <c r="AG24" s="9">
        <f>AG23*'Conversion Factors'!$D$10</f>
        <v>94.779159729703267</v>
      </c>
      <c r="AH24" s="9">
        <f>AH23*'Conversion Factors'!$D$10</f>
        <v>94.779159729703267</v>
      </c>
      <c r="AI24" s="9">
        <f>AI23*'Conversion Factors'!$D$10</f>
        <v>94.779159729703267</v>
      </c>
      <c r="AJ24" s="4" t="s">
        <v>69</v>
      </c>
      <c r="AK24" s="4">
        <v>1</v>
      </c>
    </row>
    <row r="25" spans="1:37" ht="12.75" customHeight="1" x14ac:dyDescent="0.25">
      <c r="A25" s="22"/>
      <c r="B25" s="4" t="s">
        <v>64</v>
      </c>
      <c r="C25" s="4"/>
      <c r="D25" s="4" t="s">
        <v>68</v>
      </c>
      <c r="E25" s="9">
        <f>E23*'Conversion Factors'!$D$11</f>
        <v>5.2208402702967387</v>
      </c>
      <c r="F25" s="9">
        <f>F23*'Conversion Factors'!$D$11</f>
        <v>5.2208402702967387</v>
      </c>
      <c r="G25" s="9">
        <f>G23*'Conversion Factors'!$D$11</f>
        <v>5.2208402702967387</v>
      </c>
      <c r="H25" s="9">
        <f>H23*'Conversion Factors'!$D$11</f>
        <v>5.2208402702967387</v>
      </c>
      <c r="I25" s="9">
        <f>I23*'Conversion Factors'!$D$11</f>
        <v>5.2208402702967387</v>
      </c>
      <c r="J25" s="9">
        <f>J23*'Conversion Factors'!$D$11</f>
        <v>5.2208402702967387</v>
      </c>
      <c r="K25" s="9">
        <f>K23*'Conversion Factors'!$D$11</f>
        <v>5.2208402702967387</v>
      </c>
      <c r="L25" s="9">
        <f>L23*'Conversion Factors'!$D$11</f>
        <v>5.2208402702967387</v>
      </c>
      <c r="M25" s="9">
        <f>M23*'Conversion Factors'!$D$11</f>
        <v>5.2208402702967387</v>
      </c>
      <c r="N25" s="9">
        <f>N23*'Conversion Factors'!$D$11</f>
        <v>5.2208402702967387</v>
      </c>
      <c r="O25" s="9">
        <f>O23*'Conversion Factors'!$D$11</f>
        <v>5.2208402702967387</v>
      </c>
      <c r="P25" s="9">
        <f>P23*'Conversion Factors'!$D$11</f>
        <v>5.2208402702967387</v>
      </c>
      <c r="Q25" s="9">
        <f>Q23*'Conversion Factors'!$D$11</f>
        <v>5.2208402702967387</v>
      </c>
      <c r="R25" s="9">
        <f>R23*'Conversion Factors'!$D$11</f>
        <v>5.2208402702967387</v>
      </c>
      <c r="S25" s="9">
        <f>S23*'Conversion Factors'!$D$11</f>
        <v>5.2208402702967387</v>
      </c>
      <c r="T25" s="9">
        <f>T23*'Conversion Factors'!$D$11</f>
        <v>5.2208402702967387</v>
      </c>
      <c r="U25" s="9">
        <f>U23*'Conversion Factors'!$D$11</f>
        <v>5.2208402702967387</v>
      </c>
      <c r="V25" s="9">
        <f>V23*'Conversion Factors'!$D$11</f>
        <v>5.2208402702967387</v>
      </c>
      <c r="W25" s="9">
        <f>W23*'Conversion Factors'!$D$11</f>
        <v>5.2208402702967387</v>
      </c>
      <c r="X25" s="9">
        <f>X23*'Conversion Factors'!$D$11</f>
        <v>5.2208402702967387</v>
      </c>
      <c r="Y25" s="9">
        <f>Y23*'Conversion Factors'!$D$11</f>
        <v>5.2208402702967387</v>
      </c>
      <c r="Z25" s="9">
        <f>Z23*'Conversion Factors'!$D$11</f>
        <v>5.2208402702967387</v>
      </c>
      <c r="AA25" s="9">
        <f>AA23*'Conversion Factors'!$D$11</f>
        <v>5.2208402702967387</v>
      </c>
      <c r="AB25" s="9">
        <f>AB23*'Conversion Factors'!$D$11</f>
        <v>5.2208402702967387</v>
      </c>
      <c r="AC25" s="9">
        <f>AC23*'Conversion Factors'!$D$11</f>
        <v>5.2208402702967387</v>
      </c>
      <c r="AD25" s="9">
        <f>AD23*'Conversion Factors'!$D$11</f>
        <v>5.2208402702967387</v>
      </c>
      <c r="AE25" s="9">
        <f>AE23*'Conversion Factors'!$D$11</f>
        <v>5.2208402702967387</v>
      </c>
      <c r="AF25" s="9">
        <f>AF23*'Conversion Factors'!$D$11</f>
        <v>5.2208402702967387</v>
      </c>
      <c r="AG25" s="9">
        <f>AG23*'Conversion Factors'!$D$11</f>
        <v>5.2208402702967387</v>
      </c>
      <c r="AH25" s="9">
        <f>AH23*'Conversion Factors'!$D$11</f>
        <v>5.2208402702967387</v>
      </c>
      <c r="AI25" s="9">
        <f>AI23*'Conversion Factors'!$D$11</f>
        <v>5.2208402702967387</v>
      </c>
      <c r="AJ25" s="4" t="s">
        <v>69</v>
      </c>
      <c r="AK25" s="4">
        <v>1</v>
      </c>
    </row>
    <row r="26" spans="1:37" ht="12.75" customHeight="1" x14ac:dyDescent="0.25">
      <c r="A26" s="22" t="s">
        <v>30</v>
      </c>
      <c r="B26" s="4" t="s">
        <v>56</v>
      </c>
      <c r="C26" s="4"/>
      <c r="D26" s="4" t="s">
        <v>68</v>
      </c>
      <c r="E26" s="4">
        <v>100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100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100</v>
      </c>
      <c r="AF26" s="4">
        <v>100</v>
      </c>
      <c r="AG26" s="4">
        <v>100</v>
      </c>
      <c r="AH26" s="4">
        <v>100</v>
      </c>
      <c r="AI26" s="4">
        <v>100</v>
      </c>
      <c r="AJ26" s="4" t="s">
        <v>70</v>
      </c>
      <c r="AK26" s="4">
        <v>1</v>
      </c>
    </row>
    <row r="27" spans="1:37" ht="12.75" customHeight="1" x14ac:dyDescent="0.25">
      <c r="A27" s="22"/>
      <c r="B27" s="4" t="s">
        <v>60</v>
      </c>
      <c r="C27" s="4"/>
      <c r="D27" s="4" t="s">
        <v>68</v>
      </c>
      <c r="E27" s="4">
        <v>100</v>
      </c>
      <c r="F27" s="4">
        <v>100</v>
      </c>
      <c r="G27" s="4">
        <v>100</v>
      </c>
      <c r="H27" s="4">
        <v>100</v>
      </c>
      <c r="I27" s="4">
        <v>100</v>
      </c>
      <c r="J27" s="4">
        <v>100</v>
      </c>
      <c r="K27" s="4">
        <v>100</v>
      </c>
      <c r="L27" s="4">
        <v>100</v>
      </c>
      <c r="M27" s="4">
        <v>100</v>
      </c>
      <c r="N27" s="4">
        <v>100</v>
      </c>
      <c r="O27" s="4">
        <v>100</v>
      </c>
      <c r="P27" s="4">
        <v>100</v>
      </c>
      <c r="Q27" s="4">
        <v>100</v>
      </c>
      <c r="R27" s="4">
        <v>100</v>
      </c>
      <c r="S27" s="4">
        <v>100</v>
      </c>
      <c r="T27" s="4">
        <v>100</v>
      </c>
      <c r="U27" s="4">
        <v>100</v>
      </c>
      <c r="V27" s="4">
        <v>100</v>
      </c>
      <c r="W27" s="4">
        <v>100</v>
      </c>
      <c r="X27" s="4">
        <v>100</v>
      </c>
      <c r="Y27" s="4">
        <v>100</v>
      </c>
      <c r="Z27" s="4">
        <v>100</v>
      </c>
      <c r="AA27" s="4">
        <v>100</v>
      </c>
      <c r="AB27" s="4">
        <v>100</v>
      </c>
      <c r="AC27" s="4">
        <v>100</v>
      </c>
      <c r="AD27" s="4">
        <v>100</v>
      </c>
      <c r="AE27" s="4">
        <v>100</v>
      </c>
      <c r="AF27" s="4">
        <v>100</v>
      </c>
      <c r="AG27" s="4">
        <v>100</v>
      </c>
      <c r="AH27" s="4">
        <v>100</v>
      </c>
      <c r="AI27" s="4">
        <v>100</v>
      </c>
      <c r="AJ27" s="4" t="s">
        <v>70</v>
      </c>
      <c r="AK27" s="4">
        <v>1</v>
      </c>
    </row>
    <row r="28" spans="1:37" ht="12.75" customHeight="1" x14ac:dyDescent="0.25">
      <c r="A28" s="22"/>
      <c r="B28" s="4" t="s">
        <v>61</v>
      </c>
      <c r="C28" s="4"/>
      <c r="D28" s="4" t="s">
        <v>68</v>
      </c>
      <c r="E28" s="4">
        <v>100</v>
      </c>
      <c r="F28" s="4">
        <v>100</v>
      </c>
      <c r="G28" s="4">
        <v>100</v>
      </c>
      <c r="H28" s="4">
        <v>100</v>
      </c>
      <c r="I28" s="4">
        <v>100</v>
      </c>
      <c r="J28" s="4">
        <v>100</v>
      </c>
      <c r="K28" s="4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4">
        <v>100</v>
      </c>
      <c r="R28" s="4">
        <v>100</v>
      </c>
      <c r="S28" s="4">
        <v>100</v>
      </c>
      <c r="T28" s="4">
        <v>100</v>
      </c>
      <c r="U28" s="4">
        <v>100</v>
      </c>
      <c r="V28" s="4">
        <v>100</v>
      </c>
      <c r="W28" s="4">
        <v>100</v>
      </c>
      <c r="X28" s="4">
        <v>100</v>
      </c>
      <c r="Y28" s="4">
        <v>100</v>
      </c>
      <c r="Z28" s="4">
        <v>100</v>
      </c>
      <c r="AA28" s="4">
        <v>100</v>
      </c>
      <c r="AB28" s="4">
        <v>100</v>
      </c>
      <c r="AC28" s="4">
        <v>100</v>
      </c>
      <c r="AD28" s="4">
        <v>100</v>
      </c>
      <c r="AE28" s="4">
        <v>100</v>
      </c>
      <c r="AF28" s="4">
        <v>100</v>
      </c>
      <c r="AG28" s="4">
        <v>100</v>
      </c>
      <c r="AH28" s="4">
        <v>100</v>
      </c>
      <c r="AI28" s="4">
        <v>100</v>
      </c>
      <c r="AJ28" s="4" t="s">
        <v>70</v>
      </c>
      <c r="AK28" s="4">
        <v>1</v>
      </c>
    </row>
    <row r="29" spans="1:37" ht="12.75" customHeight="1" x14ac:dyDescent="0.25">
      <c r="A29" s="22"/>
      <c r="B29" s="4" t="s">
        <v>62</v>
      </c>
      <c r="C29" s="4"/>
      <c r="D29" s="4" t="s">
        <v>68</v>
      </c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100</v>
      </c>
      <c r="W29" s="4">
        <v>100</v>
      </c>
      <c r="X29" s="4">
        <v>100</v>
      </c>
      <c r="Y29" s="4">
        <v>100</v>
      </c>
      <c r="Z29" s="4">
        <v>100</v>
      </c>
      <c r="AA29" s="4">
        <v>100</v>
      </c>
      <c r="AB29" s="4">
        <v>100</v>
      </c>
      <c r="AC29" s="4">
        <v>100</v>
      </c>
      <c r="AD29" s="4">
        <v>100</v>
      </c>
      <c r="AE29" s="4">
        <v>100</v>
      </c>
      <c r="AF29" s="4">
        <v>100</v>
      </c>
      <c r="AG29" s="4">
        <v>100</v>
      </c>
      <c r="AH29" s="4">
        <v>100</v>
      </c>
      <c r="AI29" s="4">
        <v>100</v>
      </c>
      <c r="AJ29" s="4" t="s">
        <v>70</v>
      </c>
      <c r="AK29" s="4"/>
    </row>
    <row r="30" spans="1:37" ht="12.75" customHeight="1" x14ac:dyDescent="0.25">
      <c r="A30" s="22"/>
      <c r="B30" s="4" t="s">
        <v>63</v>
      </c>
      <c r="C30" s="4"/>
      <c r="D30" s="4" t="s">
        <v>68</v>
      </c>
      <c r="E30" s="9">
        <f>E29*'Conversion Factors'!$D$10</f>
        <v>94.779159729703267</v>
      </c>
      <c r="F30" s="9">
        <f>F29*'Conversion Factors'!$D$10</f>
        <v>94.779159729703267</v>
      </c>
      <c r="G30" s="9">
        <f>G29*'Conversion Factors'!$D$10</f>
        <v>94.779159729703267</v>
      </c>
      <c r="H30" s="9">
        <f>H29*'Conversion Factors'!$D$10</f>
        <v>94.779159729703267</v>
      </c>
      <c r="I30" s="9">
        <f>I29*'Conversion Factors'!$D$10</f>
        <v>94.779159729703267</v>
      </c>
      <c r="J30" s="9">
        <f>J29*'Conversion Factors'!$D$10</f>
        <v>94.779159729703267</v>
      </c>
      <c r="K30" s="9">
        <f>K29*'Conversion Factors'!$D$10</f>
        <v>94.779159729703267</v>
      </c>
      <c r="L30" s="9">
        <f>L29*'Conversion Factors'!$D$10</f>
        <v>94.779159729703267</v>
      </c>
      <c r="M30" s="9">
        <f>M29*'Conversion Factors'!$D$10</f>
        <v>94.779159729703267</v>
      </c>
      <c r="N30" s="9">
        <f>N29*'Conversion Factors'!$D$10</f>
        <v>94.779159729703267</v>
      </c>
      <c r="O30" s="9">
        <f>O29*'Conversion Factors'!$D$10</f>
        <v>94.779159729703267</v>
      </c>
      <c r="P30" s="9">
        <f>P29*'Conversion Factors'!$D$10</f>
        <v>94.779159729703267</v>
      </c>
      <c r="Q30" s="9">
        <f>Q29*'Conversion Factors'!$D$10</f>
        <v>94.779159729703267</v>
      </c>
      <c r="R30" s="9">
        <f>R29*'Conversion Factors'!$D$10</f>
        <v>94.779159729703267</v>
      </c>
      <c r="S30" s="9">
        <f>S29*'Conversion Factors'!$D$10</f>
        <v>94.779159729703267</v>
      </c>
      <c r="T30" s="9">
        <f>T29*'Conversion Factors'!$D$10</f>
        <v>94.779159729703267</v>
      </c>
      <c r="U30" s="9">
        <f>U29*'Conversion Factors'!$D$10</f>
        <v>94.779159729703267</v>
      </c>
      <c r="V30" s="9">
        <f>V29*'Conversion Factors'!$D$10</f>
        <v>94.779159729703267</v>
      </c>
      <c r="W30" s="9">
        <f>W29*'Conversion Factors'!$D$10</f>
        <v>94.779159729703267</v>
      </c>
      <c r="X30" s="9">
        <f>X29*'Conversion Factors'!$D$10</f>
        <v>94.779159729703267</v>
      </c>
      <c r="Y30" s="9">
        <f>Y29*'Conversion Factors'!$D$10</f>
        <v>94.779159729703267</v>
      </c>
      <c r="Z30" s="9">
        <f>Z29*'Conversion Factors'!$D$10</f>
        <v>94.779159729703267</v>
      </c>
      <c r="AA30" s="9">
        <f>AA29*'Conversion Factors'!$D$10</f>
        <v>94.779159729703267</v>
      </c>
      <c r="AB30" s="9">
        <f>AB29*'Conversion Factors'!$D$10</f>
        <v>94.779159729703267</v>
      </c>
      <c r="AC30" s="9">
        <f>AC29*'Conversion Factors'!$D$10</f>
        <v>94.779159729703267</v>
      </c>
      <c r="AD30" s="9">
        <f>AD29*'Conversion Factors'!$D$10</f>
        <v>94.779159729703267</v>
      </c>
      <c r="AE30" s="9">
        <f>AE29*'Conversion Factors'!$D$10</f>
        <v>94.779159729703267</v>
      </c>
      <c r="AF30" s="9">
        <f>AF29*'Conversion Factors'!$D$10</f>
        <v>94.779159729703267</v>
      </c>
      <c r="AG30" s="9">
        <f>AG29*'Conversion Factors'!$D$10</f>
        <v>94.779159729703267</v>
      </c>
      <c r="AH30" s="9">
        <f>AH29*'Conversion Factors'!$D$10</f>
        <v>94.779159729703267</v>
      </c>
      <c r="AI30" s="9">
        <f>AI29*'Conversion Factors'!$D$10</f>
        <v>94.779159729703267</v>
      </c>
      <c r="AJ30" s="4" t="s">
        <v>70</v>
      </c>
      <c r="AK30" s="4">
        <v>1</v>
      </c>
    </row>
    <row r="31" spans="1:37" ht="12.75" customHeight="1" x14ac:dyDescent="0.25">
      <c r="A31" s="22"/>
      <c r="B31" s="4" t="s">
        <v>64</v>
      </c>
      <c r="C31" s="4"/>
      <c r="D31" s="4" t="s">
        <v>68</v>
      </c>
      <c r="E31" s="9">
        <f>E29*'Conversion Factors'!$D$11</f>
        <v>5.2208402702967387</v>
      </c>
      <c r="F31" s="9">
        <f>F29*'Conversion Factors'!$D$11</f>
        <v>5.2208402702967387</v>
      </c>
      <c r="G31" s="9">
        <f>G29*'Conversion Factors'!$D$11</f>
        <v>5.2208402702967387</v>
      </c>
      <c r="H31" s="9">
        <f>H29*'Conversion Factors'!$D$11</f>
        <v>5.2208402702967387</v>
      </c>
      <c r="I31" s="9">
        <f>I29*'Conversion Factors'!$D$11</f>
        <v>5.2208402702967387</v>
      </c>
      <c r="J31" s="9">
        <f>J29*'Conversion Factors'!$D$11</f>
        <v>5.2208402702967387</v>
      </c>
      <c r="K31" s="9">
        <f>K29*'Conversion Factors'!$D$11</f>
        <v>5.2208402702967387</v>
      </c>
      <c r="L31" s="9">
        <f>L29*'Conversion Factors'!$D$11</f>
        <v>5.2208402702967387</v>
      </c>
      <c r="M31" s="9">
        <f>M29*'Conversion Factors'!$D$11</f>
        <v>5.2208402702967387</v>
      </c>
      <c r="N31" s="9">
        <f>N29*'Conversion Factors'!$D$11</f>
        <v>5.2208402702967387</v>
      </c>
      <c r="O31" s="9">
        <f>O29*'Conversion Factors'!$D$11</f>
        <v>5.2208402702967387</v>
      </c>
      <c r="P31" s="9">
        <f>P29*'Conversion Factors'!$D$11</f>
        <v>5.2208402702967387</v>
      </c>
      <c r="Q31" s="9">
        <f>Q29*'Conversion Factors'!$D$11</f>
        <v>5.2208402702967387</v>
      </c>
      <c r="R31" s="9">
        <f>R29*'Conversion Factors'!$D$11</f>
        <v>5.2208402702967387</v>
      </c>
      <c r="S31" s="9">
        <f>S29*'Conversion Factors'!$D$11</f>
        <v>5.2208402702967387</v>
      </c>
      <c r="T31" s="9">
        <f>T29*'Conversion Factors'!$D$11</f>
        <v>5.2208402702967387</v>
      </c>
      <c r="U31" s="9">
        <f>U29*'Conversion Factors'!$D$11</f>
        <v>5.2208402702967387</v>
      </c>
      <c r="V31" s="9">
        <f>V29*'Conversion Factors'!$D$11</f>
        <v>5.2208402702967387</v>
      </c>
      <c r="W31" s="9">
        <f>W29*'Conversion Factors'!$D$11</f>
        <v>5.2208402702967387</v>
      </c>
      <c r="X31" s="9">
        <f>X29*'Conversion Factors'!$D$11</f>
        <v>5.2208402702967387</v>
      </c>
      <c r="Y31" s="9">
        <f>Y29*'Conversion Factors'!$D$11</f>
        <v>5.2208402702967387</v>
      </c>
      <c r="Z31" s="9">
        <f>Z29*'Conversion Factors'!$D$11</f>
        <v>5.2208402702967387</v>
      </c>
      <c r="AA31" s="9">
        <f>AA29*'Conversion Factors'!$D$11</f>
        <v>5.2208402702967387</v>
      </c>
      <c r="AB31" s="9">
        <f>AB29*'Conversion Factors'!$D$11</f>
        <v>5.2208402702967387</v>
      </c>
      <c r="AC31" s="9">
        <f>AC29*'Conversion Factors'!$D$11</f>
        <v>5.2208402702967387</v>
      </c>
      <c r="AD31" s="9">
        <f>AD29*'Conversion Factors'!$D$11</f>
        <v>5.2208402702967387</v>
      </c>
      <c r="AE31" s="9">
        <f>AE29*'Conversion Factors'!$D$11</f>
        <v>5.2208402702967387</v>
      </c>
      <c r="AF31" s="9">
        <f>AF29*'Conversion Factors'!$D$11</f>
        <v>5.2208402702967387</v>
      </c>
      <c r="AG31" s="9">
        <f>AG29*'Conversion Factors'!$D$11</f>
        <v>5.2208402702967387</v>
      </c>
      <c r="AH31" s="9">
        <f>AH29*'Conversion Factors'!$D$11</f>
        <v>5.2208402702967387</v>
      </c>
      <c r="AI31" s="9">
        <f>AI29*'Conversion Factors'!$D$11</f>
        <v>5.2208402702967387</v>
      </c>
      <c r="AJ31" s="4" t="s">
        <v>70</v>
      </c>
      <c r="AK31" s="4">
        <v>1</v>
      </c>
    </row>
    <row r="32" spans="1:37" ht="12.75" customHeight="1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0:35" ht="12.75" customHeight="1" x14ac:dyDescent="0.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0:35" ht="12.75" customHeight="1" x14ac:dyDescent="0.25"/>
    <row r="35" spans="10:35" ht="12.75" customHeight="1" x14ac:dyDescent="0.25"/>
    <row r="36" spans="10:35" ht="12.75" customHeight="1" x14ac:dyDescent="0.25"/>
    <row r="37" spans="10:35" ht="12.75" customHeight="1" x14ac:dyDescent="0.25"/>
    <row r="38" spans="10:35" ht="12.75" customHeight="1" x14ac:dyDescent="0.25"/>
    <row r="39" spans="10:35" ht="12.75" customHeight="1" x14ac:dyDescent="0.25"/>
  </sheetData>
  <mergeCells count="5">
    <mergeCell ref="A2:A7"/>
    <mergeCell ref="A8:A13"/>
    <mergeCell ref="A14:A19"/>
    <mergeCell ref="A20:A25"/>
    <mergeCell ref="A26:A3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65526"/>
  <sheetViews>
    <sheetView showGridLines="0" zoomScaleNormal="100" workbookViewId="0">
      <selection activeCell="A4" sqref="A4"/>
    </sheetView>
  </sheetViews>
  <sheetFormatPr defaultColWidth="11.44140625" defaultRowHeight="13.2" x14ac:dyDescent="0.25"/>
  <cols>
    <col min="1" max="1" width="29" customWidth="1"/>
    <col min="3" max="3" width="15" customWidth="1"/>
    <col min="4" max="4" width="17.44140625" customWidth="1"/>
    <col min="5" max="5" width="22.6640625" customWidth="1"/>
    <col min="6" max="6" width="15.88671875" customWidth="1"/>
  </cols>
  <sheetData>
    <row r="1" spans="1:39" ht="28.35" customHeight="1" x14ac:dyDescent="0.3">
      <c r="A1" s="6" t="s">
        <v>1</v>
      </c>
      <c r="B1" s="6" t="s">
        <v>40</v>
      </c>
      <c r="C1" s="6" t="s">
        <v>41</v>
      </c>
      <c r="D1" s="10" t="s">
        <v>71</v>
      </c>
      <c r="E1" s="10" t="s">
        <v>72</v>
      </c>
      <c r="F1" s="6" t="s">
        <v>42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  <c r="AL1" s="6" t="s">
        <v>44</v>
      </c>
      <c r="AM1" s="6" t="s">
        <v>45</v>
      </c>
    </row>
    <row r="2" spans="1:39" ht="14.7" customHeight="1" x14ac:dyDescent="0.25">
      <c r="A2" s="4" t="s">
        <v>5</v>
      </c>
      <c r="B2" s="4" t="s">
        <v>46</v>
      </c>
      <c r="C2" s="4" t="s">
        <v>47</v>
      </c>
      <c r="D2" s="4" t="s">
        <v>20</v>
      </c>
      <c r="E2" s="4" t="s">
        <v>22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/>
      <c r="AM2" s="4">
        <v>1</v>
      </c>
    </row>
    <row r="3" spans="1:39" ht="14.7" customHeight="1" x14ac:dyDescent="0.25">
      <c r="A3" s="4" t="s">
        <v>3</v>
      </c>
      <c r="B3" s="4" t="s">
        <v>46</v>
      </c>
      <c r="C3" s="4"/>
      <c r="D3" s="4" t="s">
        <v>20</v>
      </c>
      <c r="E3" s="4" t="s">
        <v>22</v>
      </c>
      <c r="F3" s="4"/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/>
      <c r="AM3" s="4">
        <v>1</v>
      </c>
    </row>
    <row r="4" spans="1:39" ht="14.7" customHeight="1" x14ac:dyDescent="0.25">
      <c r="A4" s="4" t="s">
        <v>7</v>
      </c>
      <c r="B4" s="4" t="s">
        <v>46</v>
      </c>
      <c r="C4" s="5" t="s">
        <v>52</v>
      </c>
      <c r="D4" s="4" t="s">
        <v>20</v>
      </c>
      <c r="E4" s="4" t="s">
        <v>22</v>
      </c>
      <c r="F4" s="4"/>
      <c r="G4" s="4">
        <v>1.05</v>
      </c>
      <c r="H4" s="4">
        <v>1.05</v>
      </c>
      <c r="I4" s="4">
        <v>1.05</v>
      </c>
      <c r="J4" s="4">
        <v>1.05</v>
      </c>
      <c r="K4" s="4">
        <v>1.05</v>
      </c>
      <c r="L4" s="4">
        <v>1.05</v>
      </c>
      <c r="M4" s="4">
        <v>1.05</v>
      </c>
      <c r="N4" s="4">
        <v>1.05</v>
      </c>
      <c r="O4" s="4">
        <v>1.05</v>
      </c>
      <c r="P4" s="4">
        <v>1.05</v>
      </c>
      <c r="Q4" s="4">
        <v>1.05</v>
      </c>
      <c r="R4" s="4">
        <v>1.05</v>
      </c>
      <c r="S4" s="4">
        <v>1.05</v>
      </c>
      <c r="T4" s="4">
        <v>1.05</v>
      </c>
      <c r="U4" s="4">
        <v>1.05</v>
      </c>
      <c r="V4" s="4">
        <v>1.05</v>
      </c>
      <c r="W4" s="4">
        <v>1.05</v>
      </c>
      <c r="X4" s="4">
        <v>1.05</v>
      </c>
      <c r="Y4" s="4">
        <v>1.05</v>
      </c>
      <c r="Z4" s="4">
        <v>1.05</v>
      </c>
      <c r="AA4" s="4">
        <v>1.05</v>
      </c>
      <c r="AB4" s="4">
        <v>1.05</v>
      </c>
      <c r="AC4" s="4">
        <v>1.05</v>
      </c>
      <c r="AD4" s="4">
        <v>1.05</v>
      </c>
      <c r="AE4" s="4">
        <v>1.05</v>
      </c>
      <c r="AF4" s="4">
        <v>1.05</v>
      </c>
      <c r="AG4" s="4">
        <v>1.05</v>
      </c>
      <c r="AH4" s="4">
        <v>1.05</v>
      </c>
      <c r="AI4" s="4">
        <v>1.05</v>
      </c>
      <c r="AJ4" s="4">
        <v>1.05</v>
      </c>
      <c r="AK4" s="4">
        <v>1.05</v>
      </c>
      <c r="AL4" s="4" t="s">
        <v>73</v>
      </c>
      <c r="AM4" s="4">
        <v>1</v>
      </c>
    </row>
    <row r="5" spans="1:39" ht="14.7" customHeight="1" x14ac:dyDescent="0.25">
      <c r="A5" s="4" t="s">
        <v>9</v>
      </c>
      <c r="B5" s="4" t="s">
        <v>46</v>
      </c>
      <c r="C5" s="4" t="s">
        <v>47</v>
      </c>
      <c r="D5" s="4" t="s">
        <v>20</v>
      </c>
      <c r="E5" s="4" t="s">
        <v>24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 t="s">
        <v>47</v>
      </c>
      <c r="AM5" s="4">
        <v>1</v>
      </c>
    </row>
    <row r="6" spans="1:39" ht="14.7" customHeight="1" x14ac:dyDescent="0.25">
      <c r="A6" s="4" t="s">
        <v>11</v>
      </c>
      <c r="B6" s="4" t="s">
        <v>46</v>
      </c>
      <c r="C6" s="4"/>
      <c r="D6" s="4" t="s">
        <v>20</v>
      </c>
      <c r="E6" s="4" t="s">
        <v>24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/>
      <c r="AM6" s="4">
        <v>1</v>
      </c>
    </row>
    <row r="7" spans="1:39" ht="14.7" customHeight="1" x14ac:dyDescent="0.25">
      <c r="A7" s="4" t="s">
        <v>13</v>
      </c>
      <c r="B7" s="4" t="s">
        <v>46</v>
      </c>
      <c r="C7" s="4"/>
      <c r="D7" s="4" t="s">
        <v>20</v>
      </c>
      <c r="E7" s="4" t="s">
        <v>26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/>
      <c r="AM7" s="4">
        <v>1</v>
      </c>
    </row>
    <row r="8" spans="1:39" ht="14.7" customHeight="1" x14ac:dyDescent="0.25">
      <c r="A8" s="4" t="s">
        <v>15</v>
      </c>
      <c r="B8" s="4" t="s">
        <v>46</v>
      </c>
      <c r="C8" s="4"/>
      <c r="D8" s="4" t="s">
        <v>20</v>
      </c>
      <c r="E8" s="4" t="s">
        <v>28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/>
      <c r="AM8" s="4">
        <v>1</v>
      </c>
    </row>
    <row r="9" spans="1:39" ht="14.7" customHeight="1" x14ac:dyDescent="0.25">
      <c r="A9" s="4" t="s">
        <v>17</v>
      </c>
      <c r="B9" s="4" t="s">
        <v>46</v>
      </c>
      <c r="C9" s="4" t="s">
        <v>47</v>
      </c>
      <c r="D9" s="4" t="s">
        <v>20</v>
      </c>
      <c r="E9" s="4" t="s">
        <v>30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/>
      <c r="AM9" s="4">
        <v>1</v>
      </c>
    </row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97"/>
  <sheetViews>
    <sheetView showGridLines="0" zoomScale="90" zoomScaleNormal="90" workbookViewId="0">
      <selection activeCell="H67" sqref="H67"/>
    </sheetView>
  </sheetViews>
  <sheetFormatPr defaultColWidth="11.44140625" defaultRowHeight="13.2" x14ac:dyDescent="0.25"/>
  <cols>
    <col min="1" max="1" width="24" customWidth="1"/>
    <col min="4" max="4" width="18.109375" customWidth="1"/>
    <col min="5" max="5" width="13.5546875" customWidth="1"/>
    <col min="6" max="6" width="16.5546875" customWidth="1"/>
    <col min="7" max="7" width="17.6640625" customWidth="1"/>
    <col min="39" max="39" width="105.88671875" customWidth="1"/>
  </cols>
  <sheetData>
    <row r="1" spans="1:40" ht="45.75" customHeight="1" x14ac:dyDescent="0.3">
      <c r="A1" s="11" t="s">
        <v>1</v>
      </c>
      <c r="B1" s="11" t="s">
        <v>40</v>
      </c>
      <c r="C1" s="11" t="s">
        <v>41</v>
      </c>
      <c r="D1" s="11" t="s">
        <v>42</v>
      </c>
      <c r="E1" s="11" t="s">
        <v>74</v>
      </c>
      <c r="F1" s="11" t="s">
        <v>71</v>
      </c>
      <c r="G1" s="11" t="s">
        <v>72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  <c r="AM1" s="11" t="s">
        <v>44</v>
      </c>
      <c r="AN1" s="11" t="s">
        <v>45</v>
      </c>
    </row>
    <row r="2" spans="1:40" ht="14.7" customHeight="1" x14ac:dyDescent="0.25">
      <c r="A2" s="22" t="s">
        <v>5</v>
      </c>
      <c r="B2" s="4" t="s">
        <v>56</v>
      </c>
      <c r="C2" s="4" t="s">
        <v>75</v>
      </c>
      <c r="D2" s="4" t="s">
        <v>76</v>
      </c>
      <c r="E2" s="4" t="s">
        <v>38</v>
      </c>
      <c r="F2" s="4" t="s">
        <v>20</v>
      </c>
      <c r="G2" s="4" t="s">
        <v>22</v>
      </c>
      <c r="H2" s="4">
        <f t="shared" ref="H2:AL2" si="0">5.94/66.4</f>
        <v>8.9457831325301204E-2</v>
      </c>
      <c r="I2" s="4">
        <f t="shared" si="0"/>
        <v>8.9457831325301204E-2</v>
      </c>
      <c r="J2" s="4">
        <f t="shared" si="0"/>
        <v>8.9457831325301204E-2</v>
      </c>
      <c r="K2" s="4">
        <f t="shared" si="0"/>
        <v>8.9457831325301204E-2</v>
      </c>
      <c r="L2" s="4">
        <f t="shared" si="0"/>
        <v>8.9457831325301204E-2</v>
      </c>
      <c r="M2" s="4">
        <f t="shared" si="0"/>
        <v>8.9457831325301204E-2</v>
      </c>
      <c r="N2" s="4">
        <f t="shared" si="0"/>
        <v>8.9457831325301204E-2</v>
      </c>
      <c r="O2" s="4">
        <f t="shared" si="0"/>
        <v>8.9457831325301204E-2</v>
      </c>
      <c r="P2" s="4">
        <f t="shared" si="0"/>
        <v>8.9457831325301204E-2</v>
      </c>
      <c r="Q2" s="4">
        <f t="shared" si="0"/>
        <v>8.9457831325301204E-2</v>
      </c>
      <c r="R2" s="4">
        <f t="shared" si="0"/>
        <v>8.9457831325301204E-2</v>
      </c>
      <c r="S2" s="4">
        <f t="shared" si="0"/>
        <v>8.9457831325301204E-2</v>
      </c>
      <c r="T2" s="4">
        <f t="shared" si="0"/>
        <v>8.9457831325301204E-2</v>
      </c>
      <c r="U2" s="4">
        <f t="shared" si="0"/>
        <v>8.9457831325301204E-2</v>
      </c>
      <c r="V2" s="4">
        <f t="shared" si="0"/>
        <v>8.9457831325301204E-2</v>
      </c>
      <c r="W2" s="4">
        <f t="shared" si="0"/>
        <v>8.9457831325301204E-2</v>
      </c>
      <c r="X2" s="4">
        <f t="shared" si="0"/>
        <v>8.9457831325301204E-2</v>
      </c>
      <c r="Y2" s="4">
        <f t="shared" si="0"/>
        <v>8.9457831325301204E-2</v>
      </c>
      <c r="Z2" s="4">
        <f t="shared" si="0"/>
        <v>8.9457831325301204E-2</v>
      </c>
      <c r="AA2" s="4">
        <f t="shared" si="0"/>
        <v>8.9457831325301204E-2</v>
      </c>
      <c r="AB2" s="4">
        <f t="shared" si="0"/>
        <v>8.9457831325301204E-2</v>
      </c>
      <c r="AC2" s="4">
        <f t="shared" si="0"/>
        <v>8.9457831325301204E-2</v>
      </c>
      <c r="AD2" s="4">
        <f t="shared" si="0"/>
        <v>8.9457831325301204E-2</v>
      </c>
      <c r="AE2" s="4">
        <f t="shared" si="0"/>
        <v>8.9457831325301204E-2</v>
      </c>
      <c r="AF2" s="4">
        <f t="shared" si="0"/>
        <v>8.9457831325301204E-2</v>
      </c>
      <c r="AG2" s="4">
        <f t="shared" si="0"/>
        <v>8.9457831325301204E-2</v>
      </c>
      <c r="AH2" s="4">
        <f t="shared" si="0"/>
        <v>8.9457831325301204E-2</v>
      </c>
      <c r="AI2" s="4">
        <f t="shared" si="0"/>
        <v>8.9457831325301204E-2</v>
      </c>
      <c r="AJ2" s="4">
        <f t="shared" si="0"/>
        <v>8.9457831325301204E-2</v>
      </c>
      <c r="AK2" s="4">
        <f t="shared" si="0"/>
        <v>8.9457831325301204E-2</v>
      </c>
      <c r="AL2" s="4">
        <f t="shared" si="0"/>
        <v>8.9457831325301204E-2</v>
      </c>
      <c r="AM2" s="4" t="s">
        <v>77</v>
      </c>
      <c r="AN2" s="4">
        <v>1</v>
      </c>
    </row>
    <row r="3" spans="1:40" ht="14.7" customHeight="1" x14ac:dyDescent="0.25">
      <c r="A3" s="22"/>
      <c r="B3" s="4" t="s">
        <v>60</v>
      </c>
      <c r="C3" s="4" t="s">
        <v>75</v>
      </c>
      <c r="D3" s="4" t="s">
        <v>76</v>
      </c>
      <c r="E3" s="4" t="s">
        <v>38</v>
      </c>
      <c r="F3" s="4" t="s">
        <v>20</v>
      </c>
      <c r="G3" s="4" t="s">
        <v>22</v>
      </c>
      <c r="H3" s="4">
        <f t="shared" ref="H3:AL3" si="1">6.72/77.3</f>
        <v>8.6934023285899095E-2</v>
      </c>
      <c r="I3" s="4">
        <f t="shared" si="1"/>
        <v>8.6934023285899095E-2</v>
      </c>
      <c r="J3" s="4">
        <f t="shared" si="1"/>
        <v>8.6934023285899095E-2</v>
      </c>
      <c r="K3" s="4">
        <f t="shared" si="1"/>
        <v>8.6934023285899095E-2</v>
      </c>
      <c r="L3" s="4">
        <f t="shared" si="1"/>
        <v>8.6934023285899095E-2</v>
      </c>
      <c r="M3" s="4">
        <f t="shared" si="1"/>
        <v>8.6934023285899095E-2</v>
      </c>
      <c r="N3" s="4">
        <f t="shared" si="1"/>
        <v>8.6934023285899095E-2</v>
      </c>
      <c r="O3" s="4">
        <f t="shared" si="1"/>
        <v>8.6934023285899095E-2</v>
      </c>
      <c r="P3" s="4">
        <f t="shared" si="1"/>
        <v>8.6934023285899095E-2</v>
      </c>
      <c r="Q3" s="4">
        <f t="shared" si="1"/>
        <v>8.6934023285899095E-2</v>
      </c>
      <c r="R3" s="4">
        <f t="shared" si="1"/>
        <v>8.6934023285899095E-2</v>
      </c>
      <c r="S3" s="4">
        <f t="shared" si="1"/>
        <v>8.6934023285899095E-2</v>
      </c>
      <c r="T3" s="4">
        <f t="shared" si="1"/>
        <v>8.6934023285899095E-2</v>
      </c>
      <c r="U3" s="4">
        <f t="shared" si="1"/>
        <v>8.6934023285899095E-2</v>
      </c>
      <c r="V3" s="4">
        <f t="shared" si="1"/>
        <v>8.6934023285899095E-2</v>
      </c>
      <c r="W3" s="4">
        <f t="shared" si="1"/>
        <v>8.6934023285899095E-2</v>
      </c>
      <c r="X3" s="4">
        <f t="shared" si="1"/>
        <v>8.6934023285899095E-2</v>
      </c>
      <c r="Y3" s="4">
        <f t="shared" si="1"/>
        <v>8.6934023285899095E-2</v>
      </c>
      <c r="Z3" s="4">
        <f t="shared" si="1"/>
        <v>8.6934023285899095E-2</v>
      </c>
      <c r="AA3" s="4">
        <f t="shared" si="1"/>
        <v>8.6934023285899095E-2</v>
      </c>
      <c r="AB3" s="4">
        <f t="shared" si="1"/>
        <v>8.6934023285899095E-2</v>
      </c>
      <c r="AC3" s="4">
        <f t="shared" si="1"/>
        <v>8.6934023285899095E-2</v>
      </c>
      <c r="AD3" s="4">
        <f t="shared" si="1"/>
        <v>8.6934023285899095E-2</v>
      </c>
      <c r="AE3" s="4">
        <f t="shared" si="1"/>
        <v>8.6934023285899095E-2</v>
      </c>
      <c r="AF3" s="4">
        <f t="shared" si="1"/>
        <v>8.6934023285899095E-2</v>
      </c>
      <c r="AG3" s="4">
        <f t="shared" si="1"/>
        <v>8.6934023285899095E-2</v>
      </c>
      <c r="AH3" s="4">
        <f t="shared" si="1"/>
        <v>8.6934023285899095E-2</v>
      </c>
      <c r="AI3" s="4">
        <f t="shared" si="1"/>
        <v>8.6934023285899095E-2</v>
      </c>
      <c r="AJ3" s="4">
        <f t="shared" si="1"/>
        <v>8.6934023285899095E-2</v>
      </c>
      <c r="AK3" s="4">
        <f t="shared" si="1"/>
        <v>8.6934023285899095E-2</v>
      </c>
      <c r="AL3" s="4">
        <f t="shared" si="1"/>
        <v>8.6934023285899095E-2</v>
      </c>
      <c r="AM3" s="4" t="s">
        <v>77</v>
      </c>
      <c r="AN3" s="4">
        <v>1</v>
      </c>
    </row>
    <row r="4" spans="1:40" ht="14.7" customHeight="1" x14ac:dyDescent="0.25">
      <c r="A4" s="22"/>
      <c r="B4" s="4" t="s">
        <v>61</v>
      </c>
      <c r="C4" s="4" t="s">
        <v>75</v>
      </c>
      <c r="D4" s="4" t="s">
        <v>76</v>
      </c>
      <c r="E4" s="4" t="s">
        <v>38</v>
      </c>
      <c r="F4" s="4" t="s">
        <v>20</v>
      </c>
      <c r="G4" s="4" t="s">
        <v>22</v>
      </c>
      <c r="H4" s="4">
        <f t="shared" ref="H4:AL4" si="2">4.55/61</f>
        <v>7.4590163934426232E-2</v>
      </c>
      <c r="I4" s="4">
        <f t="shared" si="2"/>
        <v>7.4590163934426232E-2</v>
      </c>
      <c r="J4" s="4">
        <f t="shared" si="2"/>
        <v>7.4590163934426232E-2</v>
      </c>
      <c r="K4" s="4">
        <f t="shared" si="2"/>
        <v>7.4590163934426232E-2</v>
      </c>
      <c r="L4" s="4">
        <f t="shared" si="2"/>
        <v>7.4590163934426232E-2</v>
      </c>
      <c r="M4" s="4">
        <f t="shared" si="2"/>
        <v>7.4590163934426232E-2</v>
      </c>
      <c r="N4" s="4">
        <f t="shared" si="2"/>
        <v>7.4590163934426232E-2</v>
      </c>
      <c r="O4" s="4">
        <f t="shared" si="2"/>
        <v>7.4590163934426232E-2</v>
      </c>
      <c r="P4" s="4">
        <f t="shared" si="2"/>
        <v>7.4590163934426232E-2</v>
      </c>
      <c r="Q4" s="4">
        <f t="shared" si="2"/>
        <v>7.4590163934426232E-2</v>
      </c>
      <c r="R4" s="4">
        <f t="shared" si="2"/>
        <v>7.4590163934426232E-2</v>
      </c>
      <c r="S4" s="4">
        <f t="shared" si="2"/>
        <v>7.4590163934426232E-2</v>
      </c>
      <c r="T4" s="4">
        <f t="shared" si="2"/>
        <v>7.4590163934426232E-2</v>
      </c>
      <c r="U4" s="4">
        <f t="shared" si="2"/>
        <v>7.4590163934426232E-2</v>
      </c>
      <c r="V4" s="4">
        <f t="shared" si="2"/>
        <v>7.4590163934426232E-2</v>
      </c>
      <c r="W4" s="4">
        <f t="shared" si="2"/>
        <v>7.4590163934426232E-2</v>
      </c>
      <c r="X4" s="4">
        <f t="shared" si="2"/>
        <v>7.4590163934426232E-2</v>
      </c>
      <c r="Y4" s="4">
        <f t="shared" si="2"/>
        <v>7.4590163934426232E-2</v>
      </c>
      <c r="Z4" s="4">
        <f t="shared" si="2"/>
        <v>7.4590163934426232E-2</v>
      </c>
      <c r="AA4" s="4">
        <f t="shared" si="2"/>
        <v>7.4590163934426232E-2</v>
      </c>
      <c r="AB4" s="4">
        <f t="shared" si="2"/>
        <v>7.4590163934426232E-2</v>
      </c>
      <c r="AC4" s="4">
        <f t="shared" si="2"/>
        <v>7.4590163934426232E-2</v>
      </c>
      <c r="AD4" s="4">
        <f t="shared" si="2"/>
        <v>7.4590163934426232E-2</v>
      </c>
      <c r="AE4" s="4">
        <f t="shared" si="2"/>
        <v>7.4590163934426232E-2</v>
      </c>
      <c r="AF4" s="4">
        <f t="shared" si="2"/>
        <v>7.4590163934426232E-2</v>
      </c>
      <c r="AG4" s="4">
        <f t="shared" si="2"/>
        <v>7.4590163934426232E-2</v>
      </c>
      <c r="AH4" s="4">
        <f t="shared" si="2"/>
        <v>7.4590163934426232E-2</v>
      </c>
      <c r="AI4" s="4">
        <f t="shared" si="2"/>
        <v>7.4590163934426232E-2</v>
      </c>
      <c r="AJ4" s="4">
        <f t="shared" si="2"/>
        <v>7.4590163934426232E-2</v>
      </c>
      <c r="AK4" s="4">
        <f t="shared" si="2"/>
        <v>7.4590163934426232E-2</v>
      </c>
      <c r="AL4" s="4">
        <f t="shared" si="2"/>
        <v>7.4590163934426232E-2</v>
      </c>
      <c r="AM4" s="4" t="s">
        <v>77</v>
      </c>
      <c r="AN4" s="4">
        <v>1</v>
      </c>
    </row>
    <row r="5" spans="1:40" ht="14.7" customHeight="1" x14ac:dyDescent="0.25">
      <c r="A5" s="22"/>
      <c r="B5" s="4" t="s">
        <v>63</v>
      </c>
      <c r="C5" s="4" t="s">
        <v>75</v>
      </c>
      <c r="D5" s="4" t="s">
        <v>76</v>
      </c>
      <c r="E5" s="4" t="s">
        <v>38</v>
      </c>
      <c r="F5" s="4" t="s">
        <v>20</v>
      </c>
      <c r="G5" s="4" t="s">
        <v>22</v>
      </c>
      <c r="H5" s="4">
        <f t="shared" ref="H5:AL6" si="3">1.35/11.3</f>
        <v>0.11946902654867257</v>
      </c>
      <c r="I5" s="4">
        <f t="shared" si="3"/>
        <v>0.11946902654867257</v>
      </c>
      <c r="J5" s="4">
        <f t="shared" si="3"/>
        <v>0.11946902654867257</v>
      </c>
      <c r="K5" s="4">
        <f t="shared" si="3"/>
        <v>0.11946902654867257</v>
      </c>
      <c r="L5" s="4">
        <f t="shared" si="3"/>
        <v>0.11946902654867257</v>
      </c>
      <c r="M5" s="4">
        <f t="shared" si="3"/>
        <v>0.11946902654867257</v>
      </c>
      <c r="N5" s="4">
        <f t="shared" si="3"/>
        <v>0.11946902654867257</v>
      </c>
      <c r="O5" s="4">
        <f t="shared" si="3"/>
        <v>0.11946902654867257</v>
      </c>
      <c r="P5" s="4">
        <f t="shared" si="3"/>
        <v>0.11946902654867257</v>
      </c>
      <c r="Q5" s="4">
        <f t="shared" si="3"/>
        <v>0.11946902654867257</v>
      </c>
      <c r="R5" s="4">
        <f t="shared" si="3"/>
        <v>0.11946902654867257</v>
      </c>
      <c r="S5" s="4">
        <f t="shared" si="3"/>
        <v>0.11946902654867257</v>
      </c>
      <c r="T5" s="4">
        <f t="shared" si="3"/>
        <v>0.11946902654867257</v>
      </c>
      <c r="U5" s="4">
        <f t="shared" si="3"/>
        <v>0.11946902654867257</v>
      </c>
      <c r="V5" s="4">
        <f t="shared" si="3"/>
        <v>0.11946902654867257</v>
      </c>
      <c r="W5" s="4">
        <f t="shared" si="3"/>
        <v>0.11946902654867257</v>
      </c>
      <c r="X5" s="4">
        <f t="shared" si="3"/>
        <v>0.11946902654867257</v>
      </c>
      <c r="Y5" s="4">
        <f t="shared" si="3"/>
        <v>0.11946902654867257</v>
      </c>
      <c r="Z5" s="4">
        <f t="shared" si="3"/>
        <v>0.11946902654867257</v>
      </c>
      <c r="AA5" s="4">
        <f t="shared" si="3"/>
        <v>0.11946902654867257</v>
      </c>
      <c r="AB5" s="4">
        <f t="shared" si="3"/>
        <v>0.11946902654867257</v>
      </c>
      <c r="AC5" s="4">
        <f t="shared" si="3"/>
        <v>0.11946902654867257</v>
      </c>
      <c r="AD5" s="4">
        <f t="shared" si="3"/>
        <v>0.11946902654867257</v>
      </c>
      <c r="AE5" s="4">
        <f t="shared" si="3"/>
        <v>0.11946902654867257</v>
      </c>
      <c r="AF5" s="4">
        <f t="shared" si="3"/>
        <v>0.11946902654867257</v>
      </c>
      <c r="AG5" s="4">
        <f t="shared" si="3"/>
        <v>0.11946902654867257</v>
      </c>
      <c r="AH5" s="4">
        <f t="shared" si="3"/>
        <v>0.11946902654867257</v>
      </c>
      <c r="AI5" s="4">
        <f t="shared" si="3"/>
        <v>0.11946902654867257</v>
      </c>
      <c r="AJ5" s="4">
        <f t="shared" si="3"/>
        <v>0.11946902654867257</v>
      </c>
      <c r="AK5" s="4">
        <f t="shared" si="3"/>
        <v>0.11946902654867257</v>
      </c>
      <c r="AL5" s="4">
        <f t="shared" si="3"/>
        <v>0.11946902654867257</v>
      </c>
      <c r="AM5" s="4" t="s">
        <v>77</v>
      </c>
      <c r="AN5" s="4">
        <v>1</v>
      </c>
    </row>
    <row r="6" spans="1:40" ht="14.7" customHeight="1" x14ac:dyDescent="0.25">
      <c r="A6" s="22"/>
      <c r="B6" s="4" t="s">
        <v>64</v>
      </c>
      <c r="C6" s="4" t="s">
        <v>75</v>
      </c>
      <c r="D6" s="4" t="s">
        <v>76</v>
      </c>
      <c r="E6" s="4" t="s">
        <v>38</v>
      </c>
      <c r="F6" s="4" t="s">
        <v>20</v>
      </c>
      <c r="G6" s="4" t="s">
        <v>22</v>
      </c>
      <c r="H6" s="4">
        <f t="shared" si="3"/>
        <v>0.11946902654867257</v>
      </c>
      <c r="I6" s="4">
        <f t="shared" si="3"/>
        <v>0.11946902654867257</v>
      </c>
      <c r="J6" s="4">
        <f t="shared" si="3"/>
        <v>0.11946902654867257</v>
      </c>
      <c r="K6" s="4">
        <f t="shared" si="3"/>
        <v>0.11946902654867257</v>
      </c>
      <c r="L6" s="4">
        <f t="shared" si="3"/>
        <v>0.11946902654867257</v>
      </c>
      <c r="M6" s="4">
        <f t="shared" si="3"/>
        <v>0.11946902654867257</v>
      </c>
      <c r="N6" s="4">
        <f t="shared" si="3"/>
        <v>0.11946902654867257</v>
      </c>
      <c r="O6" s="4">
        <f t="shared" si="3"/>
        <v>0.11946902654867257</v>
      </c>
      <c r="P6" s="4">
        <f t="shared" si="3"/>
        <v>0.11946902654867257</v>
      </c>
      <c r="Q6" s="4">
        <f t="shared" si="3"/>
        <v>0.11946902654867257</v>
      </c>
      <c r="R6" s="4">
        <f t="shared" si="3"/>
        <v>0.11946902654867257</v>
      </c>
      <c r="S6" s="4">
        <f t="shared" si="3"/>
        <v>0.11946902654867257</v>
      </c>
      <c r="T6" s="4">
        <f t="shared" si="3"/>
        <v>0.11946902654867257</v>
      </c>
      <c r="U6" s="4">
        <f t="shared" si="3"/>
        <v>0.11946902654867257</v>
      </c>
      <c r="V6" s="4">
        <f t="shared" si="3"/>
        <v>0.11946902654867257</v>
      </c>
      <c r="W6" s="4">
        <f t="shared" si="3"/>
        <v>0.11946902654867257</v>
      </c>
      <c r="X6" s="4">
        <f t="shared" si="3"/>
        <v>0.11946902654867257</v>
      </c>
      <c r="Y6" s="4">
        <f t="shared" si="3"/>
        <v>0.11946902654867257</v>
      </c>
      <c r="Z6" s="4">
        <f t="shared" si="3"/>
        <v>0.11946902654867257</v>
      </c>
      <c r="AA6" s="4">
        <f t="shared" si="3"/>
        <v>0.11946902654867257</v>
      </c>
      <c r="AB6" s="4">
        <f t="shared" si="3"/>
        <v>0.11946902654867257</v>
      </c>
      <c r="AC6" s="4">
        <f t="shared" si="3"/>
        <v>0.11946902654867257</v>
      </c>
      <c r="AD6" s="4">
        <f t="shared" si="3"/>
        <v>0.11946902654867257</v>
      </c>
      <c r="AE6" s="4">
        <f t="shared" si="3"/>
        <v>0.11946902654867257</v>
      </c>
      <c r="AF6" s="4">
        <f t="shared" si="3"/>
        <v>0.11946902654867257</v>
      </c>
      <c r="AG6" s="4">
        <f t="shared" si="3"/>
        <v>0.11946902654867257</v>
      </c>
      <c r="AH6" s="4">
        <f t="shared" si="3"/>
        <v>0.11946902654867257</v>
      </c>
      <c r="AI6" s="4">
        <f t="shared" si="3"/>
        <v>0.11946902654867257</v>
      </c>
      <c r="AJ6" s="4">
        <f t="shared" si="3"/>
        <v>0.11946902654867257</v>
      </c>
      <c r="AK6" s="4">
        <f t="shared" si="3"/>
        <v>0.11946902654867257</v>
      </c>
      <c r="AL6" s="4">
        <f t="shared" si="3"/>
        <v>0.11946902654867257</v>
      </c>
      <c r="AM6" s="4" t="s">
        <v>77</v>
      </c>
      <c r="AN6" s="4">
        <v>1</v>
      </c>
    </row>
    <row r="7" spans="1:40" ht="14.7" customHeight="1" x14ac:dyDescent="0.25">
      <c r="A7" s="22"/>
      <c r="B7" s="4" t="s">
        <v>56</v>
      </c>
      <c r="C7" s="4" t="s">
        <v>78</v>
      </c>
      <c r="D7" s="4" t="s">
        <v>76</v>
      </c>
      <c r="E7" s="4" t="s">
        <v>34</v>
      </c>
      <c r="F7" s="4" t="s">
        <v>20</v>
      </c>
      <c r="G7" s="4" t="s">
        <v>22</v>
      </c>
      <c r="H7" s="12">
        <f t="shared" ref="H7:H11" si="4">H2*25</f>
        <v>2.2364457831325302</v>
      </c>
      <c r="I7" s="12">
        <f t="shared" ref="I7:L7" si="5">I2*25</f>
        <v>2.2364457831325302</v>
      </c>
      <c r="J7" s="12">
        <f t="shared" si="5"/>
        <v>2.2364457831325302</v>
      </c>
      <c r="K7" s="12">
        <f t="shared" si="5"/>
        <v>2.2364457831325302</v>
      </c>
      <c r="L7" s="12">
        <f t="shared" si="5"/>
        <v>2.2364457831325302</v>
      </c>
      <c r="M7" s="12">
        <f t="shared" ref="M7:U7" si="6">M2*25</f>
        <v>2.2364457831325302</v>
      </c>
      <c r="N7" s="12">
        <f t="shared" si="6"/>
        <v>2.2364457831325302</v>
      </c>
      <c r="O7" s="12">
        <f t="shared" si="6"/>
        <v>2.2364457831325302</v>
      </c>
      <c r="P7" s="12">
        <f t="shared" si="6"/>
        <v>2.2364457831325302</v>
      </c>
      <c r="Q7" s="12">
        <f t="shared" si="6"/>
        <v>2.2364457831325302</v>
      </c>
      <c r="R7" s="12">
        <f t="shared" si="6"/>
        <v>2.2364457831325302</v>
      </c>
      <c r="S7" s="12">
        <f t="shared" si="6"/>
        <v>2.2364457831325302</v>
      </c>
      <c r="T7" s="12">
        <f t="shared" si="6"/>
        <v>2.2364457831325302</v>
      </c>
      <c r="U7" s="12">
        <f t="shared" si="6"/>
        <v>2.2364457831325302</v>
      </c>
      <c r="V7" s="12">
        <f t="shared" ref="V7:AL7" si="7">V2*25</f>
        <v>2.2364457831325302</v>
      </c>
      <c r="W7" s="12">
        <f t="shared" si="7"/>
        <v>2.2364457831325302</v>
      </c>
      <c r="X7" s="12">
        <f t="shared" si="7"/>
        <v>2.2364457831325302</v>
      </c>
      <c r="Y7" s="12">
        <f t="shared" si="7"/>
        <v>2.2364457831325302</v>
      </c>
      <c r="Z7" s="12">
        <f t="shared" si="7"/>
        <v>2.2364457831325302</v>
      </c>
      <c r="AA7" s="12">
        <f t="shared" si="7"/>
        <v>2.2364457831325302</v>
      </c>
      <c r="AB7" s="12">
        <f t="shared" si="7"/>
        <v>2.2364457831325302</v>
      </c>
      <c r="AC7" s="12">
        <f t="shared" si="7"/>
        <v>2.2364457831325302</v>
      </c>
      <c r="AD7" s="12">
        <f t="shared" si="7"/>
        <v>2.2364457831325302</v>
      </c>
      <c r="AE7" s="12">
        <f t="shared" si="7"/>
        <v>2.2364457831325302</v>
      </c>
      <c r="AF7" s="12">
        <f t="shared" si="7"/>
        <v>2.2364457831325302</v>
      </c>
      <c r="AG7" s="12">
        <f t="shared" si="7"/>
        <v>2.2364457831325302</v>
      </c>
      <c r="AH7" s="12">
        <f t="shared" si="7"/>
        <v>2.2364457831325302</v>
      </c>
      <c r="AI7" s="12">
        <f t="shared" si="7"/>
        <v>2.2364457831325302</v>
      </c>
      <c r="AJ7" s="12">
        <f t="shared" si="7"/>
        <v>2.2364457831325302</v>
      </c>
      <c r="AK7" s="12">
        <f t="shared" si="7"/>
        <v>2.2364457831325302</v>
      </c>
      <c r="AL7" s="12">
        <f t="shared" si="7"/>
        <v>2.2364457831325302</v>
      </c>
      <c r="AM7" s="4" t="s">
        <v>79</v>
      </c>
      <c r="AN7" s="4">
        <v>1</v>
      </c>
    </row>
    <row r="8" spans="1:40" ht="14.7" customHeight="1" x14ac:dyDescent="0.25">
      <c r="A8" s="22"/>
      <c r="B8" s="4" t="s">
        <v>60</v>
      </c>
      <c r="C8" s="4" t="s">
        <v>78</v>
      </c>
      <c r="D8" s="4" t="s">
        <v>76</v>
      </c>
      <c r="E8" s="4" t="s">
        <v>34</v>
      </c>
      <c r="F8" s="4" t="s">
        <v>20</v>
      </c>
      <c r="G8" s="4" t="s">
        <v>22</v>
      </c>
      <c r="H8" s="12">
        <f t="shared" si="4"/>
        <v>2.1733505821474774</v>
      </c>
      <c r="I8" s="12">
        <f t="shared" ref="I8:L8" si="8">I3*25</f>
        <v>2.1733505821474774</v>
      </c>
      <c r="J8" s="12">
        <f t="shared" si="8"/>
        <v>2.1733505821474774</v>
      </c>
      <c r="K8" s="12">
        <f t="shared" si="8"/>
        <v>2.1733505821474774</v>
      </c>
      <c r="L8" s="12">
        <f t="shared" si="8"/>
        <v>2.1733505821474774</v>
      </c>
      <c r="M8" s="12">
        <f t="shared" ref="M8:U8" si="9">M3*25</f>
        <v>2.1733505821474774</v>
      </c>
      <c r="N8" s="12">
        <f t="shared" si="9"/>
        <v>2.1733505821474774</v>
      </c>
      <c r="O8" s="12">
        <f t="shared" si="9"/>
        <v>2.1733505821474774</v>
      </c>
      <c r="P8" s="12">
        <f t="shared" si="9"/>
        <v>2.1733505821474774</v>
      </c>
      <c r="Q8" s="12">
        <f t="shared" si="9"/>
        <v>2.1733505821474774</v>
      </c>
      <c r="R8" s="12">
        <f t="shared" si="9"/>
        <v>2.1733505821474774</v>
      </c>
      <c r="S8" s="12">
        <f t="shared" si="9"/>
        <v>2.1733505821474774</v>
      </c>
      <c r="T8" s="12">
        <f t="shared" si="9"/>
        <v>2.1733505821474774</v>
      </c>
      <c r="U8" s="12">
        <f t="shared" si="9"/>
        <v>2.1733505821474774</v>
      </c>
      <c r="V8" s="12">
        <f t="shared" ref="V8:AL8" si="10">V3*25</f>
        <v>2.1733505821474774</v>
      </c>
      <c r="W8" s="12">
        <f t="shared" si="10"/>
        <v>2.1733505821474774</v>
      </c>
      <c r="X8" s="12">
        <f t="shared" si="10"/>
        <v>2.1733505821474774</v>
      </c>
      <c r="Y8" s="12">
        <f t="shared" si="10"/>
        <v>2.1733505821474774</v>
      </c>
      <c r="Z8" s="12">
        <f t="shared" si="10"/>
        <v>2.1733505821474774</v>
      </c>
      <c r="AA8" s="12">
        <f t="shared" si="10"/>
        <v>2.1733505821474774</v>
      </c>
      <c r="AB8" s="12">
        <f t="shared" si="10"/>
        <v>2.1733505821474774</v>
      </c>
      <c r="AC8" s="12">
        <f t="shared" si="10"/>
        <v>2.1733505821474774</v>
      </c>
      <c r="AD8" s="12">
        <f t="shared" si="10"/>
        <v>2.1733505821474774</v>
      </c>
      <c r="AE8" s="12">
        <f t="shared" si="10"/>
        <v>2.1733505821474774</v>
      </c>
      <c r="AF8" s="12">
        <f t="shared" si="10"/>
        <v>2.1733505821474774</v>
      </c>
      <c r="AG8" s="12">
        <f t="shared" si="10"/>
        <v>2.1733505821474774</v>
      </c>
      <c r="AH8" s="12">
        <f t="shared" si="10"/>
        <v>2.1733505821474774</v>
      </c>
      <c r="AI8" s="12">
        <f t="shared" si="10"/>
        <v>2.1733505821474774</v>
      </c>
      <c r="AJ8" s="12">
        <f t="shared" si="10"/>
        <v>2.1733505821474774</v>
      </c>
      <c r="AK8" s="12">
        <f t="shared" si="10"/>
        <v>2.1733505821474774</v>
      </c>
      <c r="AL8" s="12">
        <f t="shared" si="10"/>
        <v>2.1733505821474774</v>
      </c>
      <c r="AM8" s="4" t="s">
        <v>79</v>
      </c>
      <c r="AN8" s="4">
        <v>1</v>
      </c>
    </row>
    <row r="9" spans="1:40" ht="14.7" customHeight="1" x14ac:dyDescent="0.25">
      <c r="A9" s="22"/>
      <c r="B9" s="4" t="s">
        <v>61</v>
      </c>
      <c r="C9" s="4" t="s">
        <v>78</v>
      </c>
      <c r="D9" s="4" t="s">
        <v>76</v>
      </c>
      <c r="E9" s="4" t="s">
        <v>34</v>
      </c>
      <c r="F9" s="4" t="s">
        <v>20</v>
      </c>
      <c r="G9" s="4" t="s">
        <v>22</v>
      </c>
      <c r="H9" s="12">
        <f t="shared" si="4"/>
        <v>1.8647540983606559</v>
      </c>
      <c r="I9" s="12">
        <f t="shared" ref="I9:L9" si="11">I4*25</f>
        <v>1.8647540983606559</v>
      </c>
      <c r="J9" s="12">
        <f t="shared" si="11"/>
        <v>1.8647540983606559</v>
      </c>
      <c r="K9" s="12">
        <f t="shared" si="11"/>
        <v>1.8647540983606559</v>
      </c>
      <c r="L9" s="12">
        <f t="shared" si="11"/>
        <v>1.8647540983606559</v>
      </c>
      <c r="M9" s="12">
        <f t="shared" ref="M9:U9" si="12">M4*25</f>
        <v>1.8647540983606559</v>
      </c>
      <c r="N9" s="12">
        <f t="shared" si="12"/>
        <v>1.8647540983606559</v>
      </c>
      <c r="O9" s="12">
        <f t="shared" si="12"/>
        <v>1.8647540983606559</v>
      </c>
      <c r="P9" s="12">
        <f t="shared" si="12"/>
        <v>1.8647540983606559</v>
      </c>
      <c r="Q9" s="12">
        <f t="shared" si="12"/>
        <v>1.8647540983606559</v>
      </c>
      <c r="R9" s="12">
        <f t="shared" si="12"/>
        <v>1.8647540983606559</v>
      </c>
      <c r="S9" s="12">
        <f t="shared" si="12"/>
        <v>1.8647540983606559</v>
      </c>
      <c r="T9" s="12">
        <f t="shared" si="12"/>
        <v>1.8647540983606559</v>
      </c>
      <c r="U9" s="12">
        <f t="shared" si="12"/>
        <v>1.8647540983606559</v>
      </c>
      <c r="V9" s="12">
        <f t="shared" ref="V9:AL9" si="13">V4*25</f>
        <v>1.8647540983606559</v>
      </c>
      <c r="W9" s="12">
        <f t="shared" si="13"/>
        <v>1.8647540983606559</v>
      </c>
      <c r="X9" s="12">
        <f t="shared" si="13"/>
        <v>1.8647540983606559</v>
      </c>
      <c r="Y9" s="12">
        <f t="shared" si="13"/>
        <v>1.8647540983606559</v>
      </c>
      <c r="Z9" s="12">
        <f t="shared" si="13"/>
        <v>1.8647540983606559</v>
      </c>
      <c r="AA9" s="12">
        <f t="shared" si="13"/>
        <v>1.8647540983606559</v>
      </c>
      <c r="AB9" s="12">
        <f t="shared" si="13"/>
        <v>1.8647540983606559</v>
      </c>
      <c r="AC9" s="12">
        <f t="shared" si="13"/>
        <v>1.8647540983606559</v>
      </c>
      <c r="AD9" s="12">
        <f t="shared" si="13"/>
        <v>1.8647540983606559</v>
      </c>
      <c r="AE9" s="12">
        <f t="shared" si="13"/>
        <v>1.8647540983606559</v>
      </c>
      <c r="AF9" s="12">
        <f t="shared" si="13"/>
        <v>1.8647540983606559</v>
      </c>
      <c r="AG9" s="12">
        <f t="shared" si="13"/>
        <v>1.8647540983606559</v>
      </c>
      <c r="AH9" s="12">
        <f t="shared" si="13"/>
        <v>1.8647540983606559</v>
      </c>
      <c r="AI9" s="12">
        <f t="shared" si="13"/>
        <v>1.8647540983606559</v>
      </c>
      <c r="AJ9" s="12">
        <f t="shared" si="13"/>
        <v>1.8647540983606559</v>
      </c>
      <c r="AK9" s="12">
        <f t="shared" si="13"/>
        <v>1.8647540983606559</v>
      </c>
      <c r="AL9" s="12">
        <f t="shared" si="13"/>
        <v>1.8647540983606559</v>
      </c>
      <c r="AM9" s="4" t="s">
        <v>79</v>
      </c>
      <c r="AN9" s="4">
        <v>1</v>
      </c>
    </row>
    <row r="10" spans="1:40" ht="14.7" customHeight="1" x14ac:dyDescent="0.25">
      <c r="A10" s="22"/>
      <c r="B10" s="4" t="s">
        <v>63</v>
      </c>
      <c r="C10" s="4" t="s">
        <v>78</v>
      </c>
      <c r="D10" s="4" t="s">
        <v>76</v>
      </c>
      <c r="E10" s="4" t="s">
        <v>34</v>
      </c>
      <c r="F10" s="4" t="s">
        <v>20</v>
      </c>
      <c r="G10" s="4" t="s">
        <v>22</v>
      </c>
      <c r="H10" s="12">
        <f t="shared" si="4"/>
        <v>2.9867256637168142</v>
      </c>
      <c r="I10" s="12">
        <f t="shared" ref="I10:L10" si="14">I5*25</f>
        <v>2.9867256637168142</v>
      </c>
      <c r="J10" s="12">
        <f t="shared" si="14"/>
        <v>2.9867256637168142</v>
      </c>
      <c r="K10" s="12">
        <f t="shared" si="14"/>
        <v>2.9867256637168142</v>
      </c>
      <c r="L10" s="12">
        <f t="shared" si="14"/>
        <v>2.9867256637168142</v>
      </c>
      <c r="M10" s="12">
        <f t="shared" ref="M10:U10" si="15">M5*25</f>
        <v>2.9867256637168142</v>
      </c>
      <c r="N10" s="12">
        <f t="shared" si="15"/>
        <v>2.9867256637168142</v>
      </c>
      <c r="O10" s="12">
        <f t="shared" si="15"/>
        <v>2.9867256637168142</v>
      </c>
      <c r="P10" s="12">
        <f t="shared" si="15"/>
        <v>2.9867256637168142</v>
      </c>
      <c r="Q10" s="12">
        <f t="shared" si="15"/>
        <v>2.9867256637168142</v>
      </c>
      <c r="R10" s="12">
        <f t="shared" si="15"/>
        <v>2.9867256637168142</v>
      </c>
      <c r="S10" s="12">
        <f t="shared" si="15"/>
        <v>2.9867256637168142</v>
      </c>
      <c r="T10" s="12">
        <f t="shared" si="15"/>
        <v>2.9867256637168142</v>
      </c>
      <c r="U10" s="12">
        <f t="shared" si="15"/>
        <v>2.9867256637168142</v>
      </c>
      <c r="V10" s="12">
        <f t="shared" ref="V10:AL10" si="16">V5*25</f>
        <v>2.9867256637168142</v>
      </c>
      <c r="W10" s="12">
        <f t="shared" si="16"/>
        <v>2.9867256637168142</v>
      </c>
      <c r="X10" s="12">
        <f t="shared" si="16"/>
        <v>2.9867256637168142</v>
      </c>
      <c r="Y10" s="12">
        <f t="shared" si="16"/>
        <v>2.9867256637168142</v>
      </c>
      <c r="Z10" s="12">
        <f t="shared" si="16"/>
        <v>2.9867256637168142</v>
      </c>
      <c r="AA10" s="12">
        <f t="shared" si="16"/>
        <v>2.9867256637168142</v>
      </c>
      <c r="AB10" s="12">
        <f t="shared" si="16"/>
        <v>2.9867256637168142</v>
      </c>
      <c r="AC10" s="12">
        <f t="shared" si="16"/>
        <v>2.9867256637168142</v>
      </c>
      <c r="AD10" s="12">
        <f t="shared" si="16"/>
        <v>2.9867256637168142</v>
      </c>
      <c r="AE10" s="12">
        <f t="shared" si="16"/>
        <v>2.9867256637168142</v>
      </c>
      <c r="AF10" s="12">
        <f t="shared" si="16"/>
        <v>2.9867256637168142</v>
      </c>
      <c r="AG10" s="12">
        <f t="shared" si="16"/>
        <v>2.9867256637168142</v>
      </c>
      <c r="AH10" s="12">
        <f t="shared" si="16"/>
        <v>2.9867256637168142</v>
      </c>
      <c r="AI10" s="12">
        <f t="shared" si="16"/>
        <v>2.9867256637168142</v>
      </c>
      <c r="AJ10" s="12">
        <f t="shared" si="16"/>
        <v>2.9867256637168142</v>
      </c>
      <c r="AK10" s="12">
        <f t="shared" si="16"/>
        <v>2.9867256637168142</v>
      </c>
      <c r="AL10" s="12">
        <f t="shared" si="16"/>
        <v>2.9867256637168142</v>
      </c>
      <c r="AM10" s="4" t="s">
        <v>79</v>
      </c>
      <c r="AN10" s="4">
        <v>1</v>
      </c>
    </row>
    <row r="11" spans="1:40" ht="14.7" customHeight="1" x14ac:dyDescent="0.25">
      <c r="A11" s="22"/>
      <c r="B11" s="4" t="s">
        <v>64</v>
      </c>
      <c r="C11" s="4" t="s">
        <v>78</v>
      </c>
      <c r="D11" s="4" t="s">
        <v>76</v>
      </c>
      <c r="E11" s="4" t="s">
        <v>34</v>
      </c>
      <c r="F11" s="4" t="s">
        <v>20</v>
      </c>
      <c r="G11" s="4" t="s">
        <v>22</v>
      </c>
      <c r="H11" s="12">
        <f t="shared" si="4"/>
        <v>2.9867256637168142</v>
      </c>
      <c r="I11" s="12">
        <f t="shared" ref="I11:L11" si="17">I6*25</f>
        <v>2.9867256637168142</v>
      </c>
      <c r="J11" s="12">
        <f t="shared" si="17"/>
        <v>2.9867256637168142</v>
      </c>
      <c r="K11" s="12">
        <f t="shared" si="17"/>
        <v>2.9867256637168142</v>
      </c>
      <c r="L11" s="12">
        <f t="shared" si="17"/>
        <v>2.9867256637168142</v>
      </c>
      <c r="M11" s="12">
        <f t="shared" ref="M11:U11" si="18">M6*25</f>
        <v>2.9867256637168142</v>
      </c>
      <c r="N11" s="12">
        <f t="shared" si="18"/>
        <v>2.9867256637168142</v>
      </c>
      <c r="O11" s="12">
        <f t="shared" si="18"/>
        <v>2.9867256637168142</v>
      </c>
      <c r="P11" s="12">
        <f t="shared" si="18"/>
        <v>2.9867256637168142</v>
      </c>
      <c r="Q11" s="12">
        <f t="shared" si="18"/>
        <v>2.9867256637168142</v>
      </c>
      <c r="R11" s="12">
        <f t="shared" si="18"/>
        <v>2.9867256637168142</v>
      </c>
      <c r="S11" s="12">
        <f t="shared" si="18"/>
        <v>2.9867256637168142</v>
      </c>
      <c r="T11" s="12">
        <f t="shared" si="18"/>
        <v>2.9867256637168142</v>
      </c>
      <c r="U11" s="12">
        <f t="shared" si="18"/>
        <v>2.9867256637168142</v>
      </c>
      <c r="V11" s="12">
        <f t="shared" ref="V11:AL11" si="19">V6*25</f>
        <v>2.9867256637168142</v>
      </c>
      <c r="W11" s="12">
        <f t="shared" si="19"/>
        <v>2.9867256637168142</v>
      </c>
      <c r="X11" s="12">
        <f t="shared" si="19"/>
        <v>2.9867256637168142</v>
      </c>
      <c r="Y11" s="12">
        <f t="shared" si="19"/>
        <v>2.9867256637168142</v>
      </c>
      <c r="Z11" s="12">
        <f t="shared" si="19"/>
        <v>2.9867256637168142</v>
      </c>
      <c r="AA11" s="12">
        <f t="shared" si="19"/>
        <v>2.9867256637168142</v>
      </c>
      <c r="AB11" s="12">
        <f t="shared" si="19"/>
        <v>2.9867256637168142</v>
      </c>
      <c r="AC11" s="12">
        <f t="shared" si="19"/>
        <v>2.9867256637168142</v>
      </c>
      <c r="AD11" s="12">
        <f t="shared" si="19"/>
        <v>2.9867256637168142</v>
      </c>
      <c r="AE11" s="12">
        <f t="shared" si="19"/>
        <v>2.9867256637168142</v>
      </c>
      <c r="AF11" s="12">
        <f t="shared" si="19"/>
        <v>2.9867256637168142</v>
      </c>
      <c r="AG11" s="12">
        <f t="shared" si="19"/>
        <v>2.9867256637168142</v>
      </c>
      <c r="AH11" s="12">
        <f t="shared" si="19"/>
        <v>2.9867256637168142</v>
      </c>
      <c r="AI11" s="12">
        <f t="shared" si="19"/>
        <v>2.9867256637168142</v>
      </c>
      <c r="AJ11" s="12">
        <f t="shared" si="19"/>
        <v>2.9867256637168142</v>
      </c>
      <c r="AK11" s="12">
        <f t="shared" si="19"/>
        <v>2.9867256637168142</v>
      </c>
      <c r="AL11" s="12">
        <f t="shared" si="19"/>
        <v>2.9867256637168142</v>
      </c>
      <c r="AM11" s="4" t="s">
        <v>79</v>
      </c>
      <c r="AN11" s="4">
        <v>1</v>
      </c>
    </row>
    <row r="12" spans="1:40" ht="14.7" customHeight="1" x14ac:dyDescent="0.25">
      <c r="A12" s="22" t="s">
        <v>3</v>
      </c>
      <c r="B12" s="4" t="s">
        <v>56</v>
      </c>
      <c r="C12" s="4" t="s">
        <v>75</v>
      </c>
      <c r="D12" s="4" t="s">
        <v>76</v>
      </c>
      <c r="E12" s="4" t="s">
        <v>38</v>
      </c>
      <c r="F12" s="4" t="s">
        <v>20</v>
      </c>
      <c r="G12" s="4" t="s">
        <v>22</v>
      </c>
      <c r="H12" s="4">
        <f t="shared" ref="H12:AL12" si="20">5.94/66.4</f>
        <v>8.9457831325301204E-2</v>
      </c>
      <c r="I12" s="4">
        <f t="shared" si="20"/>
        <v>8.9457831325301204E-2</v>
      </c>
      <c r="J12" s="4">
        <f t="shared" si="20"/>
        <v>8.9457831325301204E-2</v>
      </c>
      <c r="K12" s="4">
        <f t="shared" si="20"/>
        <v>8.9457831325301204E-2</v>
      </c>
      <c r="L12" s="4">
        <f t="shared" si="20"/>
        <v>8.9457831325301204E-2</v>
      </c>
      <c r="M12" s="4">
        <f t="shared" si="20"/>
        <v>8.9457831325301204E-2</v>
      </c>
      <c r="N12" s="4">
        <f t="shared" si="20"/>
        <v>8.9457831325301204E-2</v>
      </c>
      <c r="O12" s="4">
        <f t="shared" si="20"/>
        <v>8.9457831325301204E-2</v>
      </c>
      <c r="P12" s="4">
        <f t="shared" si="20"/>
        <v>8.9457831325301204E-2</v>
      </c>
      <c r="Q12" s="4">
        <f t="shared" si="20"/>
        <v>8.9457831325301204E-2</v>
      </c>
      <c r="R12" s="4">
        <f t="shared" si="20"/>
        <v>8.9457831325301204E-2</v>
      </c>
      <c r="S12" s="4">
        <f t="shared" si="20"/>
        <v>8.9457831325301204E-2</v>
      </c>
      <c r="T12" s="4">
        <f t="shared" si="20"/>
        <v>8.9457831325301204E-2</v>
      </c>
      <c r="U12" s="4">
        <f t="shared" si="20"/>
        <v>8.9457831325301204E-2</v>
      </c>
      <c r="V12" s="4">
        <f t="shared" si="20"/>
        <v>8.9457831325301204E-2</v>
      </c>
      <c r="W12" s="4">
        <f t="shared" si="20"/>
        <v>8.9457831325301204E-2</v>
      </c>
      <c r="X12" s="4">
        <f t="shared" si="20"/>
        <v>8.9457831325301204E-2</v>
      </c>
      <c r="Y12" s="4">
        <f t="shared" si="20"/>
        <v>8.9457831325301204E-2</v>
      </c>
      <c r="Z12" s="4">
        <f t="shared" si="20"/>
        <v>8.9457831325301204E-2</v>
      </c>
      <c r="AA12" s="4">
        <f t="shared" si="20"/>
        <v>8.9457831325301204E-2</v>
      </c>
      <c r="AB12" s="4">
        <f t="shared" si="20"/>
        <v>8.9457831325301204E-2</v>
      </c>
      <c r="AC12" s="4">
        <f t="shared" si="20"/>
        <v>8.9457831325301204E-2</v>
      </c>
      <c r="AD12" s="4">
        <f t="shared" si="20"/>
        <v>8.9457831325301204E-2</v>
      </c>
      <c r="AE12" s="4">
        <f t="shared" si="20"/>
        <v>8.9457831325301204E-2</v>
      </c>
      <c r="AF12" s="4">
        <f t="shared" si="20"/>
        <v>8.9457831325301204E-2</v>
      </c>
      <c r="AG12" s="4">
        <f t="shared" si="20"/>
        <v>8.9457831325301204E-2</v>
      </c>
      <c r="AH12" s="4">
        <f t="shared" si="20"/>
        <v>8.9457831325301204E-2</v>
      </c>
      <c r="AI12" s="4">
        <f t="shared" si="20"/>
        <v>8.9457831325301204E-2</v>
      </c>
      <c r="AJ12" s="4">
        <f t="shared" si="20"/>
        <v>8.9457831325301204E-2</v>
      </c>
      <c r="AK12" s="4">
        <f t="shared" si="20"/>
        <v>8.9457831325301204E-2</v>
      </c>
      <c r="AL12" s="4">
        <f t="shared" si="20"/>
        <v>8.9457831325301204E-2</v>
      </c>
      <c r="AM12" s="4" t="s">
        <v>77</v>
      </c>
      <c r="AN12" s="4">
        <v>1</v>
      </c>
    </row>
    <row r="13" spans="1:40" ht="14.7" customHeight="1" x14ac:dyDescent="0.25">
      <c r="A13" s="22"/>
      <c r="B13" s="4" t="s">
        <v>60</v>
      </c>
      <c r="C13" s="4" t="s">
        <v>75</v>
      </c>
      <c r="D13" s="4" t="s">
        <v>76</v>
      </c>
      <c r="E13" s="4" t="s">
        <v>38</v>
      </c>
      <c r="F13" s="4" t="s">
        <v>20</v>
      </c>
      <c r="G13" s="4" t="s">
        <v>22</v>
      </c>
      <c r="H13" s="4">
        <f t="shared" ref="H13:AL13" si="21">6.72/77.3</f>
        <v>8.6934023285899095E-2</v>
      </c>
      <c r="I13" s="4">
        <f t="shared" si="21"/>
        <v>8.6934023285899095E-2</v>
      </c>
      <c r="J13" s="4">
        <f t="shared" si="21"/>
        <v>8.6934023285899095E-2</v>
      </c>
      <c r="K13" s="4">
        <f t="shared" si="21"/>
        <v>8.6934023285899095E-2</v>
      </c>
      <c r="L13" s="4">
        <f t="shared" si="21"/>
        <v>8.6934023285899095E-2</v>
      </c>
      <c r="M13" s="4">
        <f t="shared" si="21"/>
        <v>8.6934023285899095E-2</v>
      </c>
      <c r="N13" s="4">
        <f t="shared" si="21"/>
        <v>8.6934023285899095E-2</v>
      </c>
      <c r="O13" s="4">
        <f t="shared" si="21"/>
        <v>8.6934023285899095E-2</v>
      </c>
      <c r="P13" s="4">
        <f t="shared" si="21"/>
        <v>8.6934023285899095E-2</v>
      </c>
      <c r="Q13" s="4">
        <f t="shared" si="21"/>
        <v>8.6934023285899095E-2</v>
      </c>
      <c r="R13" s="4">
        <f t="shared" si="21"/>
        <v>8.6934023285899095E-2</v>
      </c>
      <c r="S13" s="4">
        <f t="shared" si="21"/>
        <v>8.6934023285899095E-2</v>
      </c>
      <c r="T13" s="4">
        <f t="shared" si="21"/>
        <v>8.6934023285899095E-2</v>
      </c>
      <c r="U13" s="4">
        <f t="shared" si="21"/>
        <v>8.6934023285899095E-2</v>
      </c>
      <c r="V13" s="4">
        <f t="shared" si="21"/>
        <v>8.6934023285899095E-2</v>
      </c>
      <c r="W13" s="4">
        <f t="shared" si="21"/>
        <v>8.6934023285899095E-2</v>
      </c>
      <c r="X13" s="4">
        <f t="shared" si="21"/>
        <v>8.6934023285899095E-2</v>
      </c>
      <c r="Y13" s="4">
        <f t="shared" si="21"/>
        <v>8.6934023285899095E-2</v>
      </c>
      <c r="Z13" s="4">
        <f t="shared" si="21"/>
        <v>8.6934023285899095E-2</v>
      </c>
      <c r="AA13" s="4">
        <f t="shared" si="21"/>
        <v>8.6934023285899095E-2</v>
      </c>
      <c r="AB13" s="4">
        <f t="shared" si="21"/>
        <v>8.6934023285899095E-2</v>
      </c>
      <c r="AC13" s="4">
        <f t="shared" si="21"/>
        <v>8.6934023285899095E-2</v>
      </c>
      <c r="AD13" s="4">
        <f t="shared" si="21"/>
        <v>8.6934023285899095E-2</v>
      </c>
      <c r="AE13" s="4">
        <f t="shared" si="21"/>
        <v>8.6934023285899095E-2</v>
      </c>
      <c r="AF13" s="4">
        <f t="shared" si="21"/>
        <v>8.6934023285899095E-2</v>
      </c>
      <c r="AG13" s="4">
        <f t="shared" si="21"/>
        <v>8.6934023285899095E-2</v>
      </c>
      <c r="AH13" s="4">
        <f t="shared" si="21"/>
        <v>8.6934023285899095E-2</v>
      </c>
      <c r="AI13" s="4">
        <f t="shared" si="21"/>
        <v>8.6934023285899095E-2</v>
      </c>
      <c r="AJ13" s="4">
        <f t="shared" si="21"/>
        <v>8.6934023285899095E-2</v>
      </c>
      <c r="AK13" s="4">
        <f t="shared" si="21"/>
        <v>8.6934023285899095E-2</v>
      </c>
      <c r="AL13" s="4">
        <f t="shared" si="21"/>
        <v>8.6934023285899095E-2</v>
      </c>
      <c r="AM13" s="4" t="s">
        <v>77</v>
      </c>
      <c r="AN13" s="4">
        <v>1</v>
      </c>
    </row>
    <row r="14" spans="1:40" ht="14.7" customHeight="1" x14ac:dyDescent="0.25">
      <c r="A14" s="22"/>
      <c r="B14" s="4" t="s">
        <v>61</v>
      </c>
      <c r="C14" s="4" t="s">
        <v>75</v>
      </c>
      <c r="D14" s="4" t="s">
        <v>76</v>
      </c>
      <c r="E14" s="4" t="s">
        <v>38</v>
      </c>
      <c r="F14" s="4" t="s">
        <v>20</v>
      </c>
      <c r="G14" s="4" t="s">
        <v>22</v>
      </c>
      <c r="H14" s="4">
        <f t="shared" ref="H14:AL14" si="22">4.55/61</f>
        <v>7.4590163934426232E-2</v>
      </c>
      <c r="I14" s="4">
        <f t="shared" si="22"/>
        <v>7.4590163934426232E-2</v>
      </c>
      <c r="J14" s="4">
        <f t="shared" si="22"/>
        <v>7.4590163934426232E-2</v>
      </c>
      <c r="K14" s="4">
        <f t="shared" si="22"/>
        <v>7.4590163934426232E-2</v>
      </c>
      <c r="L14" s="4">
        <f t="shared" si="22"/>
        <v>7.4590163934426232E-2</v>
      </c>
      <c r="M14" s="4">
        <f t="shared" si="22"/>
        <v>7.4590163934426232E-2</v>
      </c>
      <c r="N14" s="4">
        <f t="shared" si="22"/>
        <v>7.4590163934426232E-2</v>
      </c>
      <c r="O14" s="4">
        <f t="shared" si="22"/>
        <v>7.4590163934426232E-2</v>
      </c>
      <c r="P14" s="4">
        <f t="shared" si="22"/>
        <v>7.4590163934426232E-2</v>
      </c>
      <c r="Q14" s="4">
        <f t="shared" si="22"/>
        <v>7.4590163934426232E-2</v>
      </c>
      <c r="R14" s="4">
        <f t="shared" si="22"/>
        <v>7.4590163934426232E-2</v>
      </c>
      <c r="S14" s="4">
        <f t="shared" si="22"/>
        <v>7.4590163934426232E-2</v>
      </c>
      <c r="T14" s="4">
        <f t="shared" si="22"/>
        <v>7.4590163934426232E-2</v>
      </c>
      <c r="U14" s="4">
        <f t="shared" si="22"/>
        <v>7.4590163934426232E-2</v>
      </c>
      <c r="V14" s="4">
        <f t="shared" si="22"/>
        <v>7.4590163934426232E-2</v>
      </c>
      <c r="W14" s="4">
        <f t="shared" si="22"/>
        <v>7.4590163934426232E-2</v>
      </c>
      <c r="X14" s="4">
        <f t="shared" si="22"/>
        <v>7.4590163934426232E-2</v>
      </c>
      <c r="Y14" s="4">
        <f t="shared" si="22"/>
        <v>7.4590163934426232E-2</v>
      </c>
      <c r="Z14" s="4">
        <f t="shared" si="22"/>
        <v>7.4590163934426232E-2</v>
      </c>
      <c r="AA14" s="4">
        <f t="shared" si="22"/>
        <v>7.4590163934426232E-2</v>
      </c>
      <c r="AB14" s="4">
        <f t="shared" si="22"/>
        <v>7.4590163934426232E-2</v>
      </c>
      <c r="AC14" s="4">
        <f t="shared" si="22"/>
        <v>7.4590163934426232E-2</v>
      </c>
      <c r="AD14" s="4">
        <f t="shared" si="22"/>
        <v>7.4590163934426232E-2</v>
      </c>
      <c r="AE14" s="4">
        <f t="shared" si="22"/>
        <v>7.4590163934426232E-2</v>
      </c>
      <c r="AF14" s="4">
        <f t="shared" si="22"/>
        <v>7.4590163934426232E-2</v>
      </c>
      <c r="AG14" s="4">
        <f t="shared" si="22"/>
        <v>7.4590163934426232E-2</v>
      </c>
      <c r="AH14" s="4">
        <f t="shared" si="22"/>
        <v>7.4590163934426232E-2</v>
      </c>
      <c r="AI14" s="4">
        <f t="shared" si="22"/>
        <v>7.4590163934426232E-2</v>
      </c>
      <c r="AJ14" s="4">
        <f t="shared" si="22"/>
        <v>7.4590163934426232E-2</v>
      </c>
      <c r="AK14" s="4">
        <f t="shared" si="22"/>
        <v>7.4590163934426232E-2</v>
      </c>
      <c r="AL14" s="4">
        <f t="shared" si="22"/>
        <v>7.4590163934426232E-2</v>
      </c>
      <c r="AM14" s="4" t="s">
        <v>77</v>
      </c>
      <c r="AN14" s="4">
        <v>1</v>
      </c>
    </row>
    <row r="15" spans="1:40" ht="14.7" customHeight="1" x14ac:dyDescent="0.25">
      <c r="A15" s="22"/>
      <c r="B15" s="4" t="s">
        <v>63</v>
      </c>
      <c r="C15" s="4" t="s">
        <v>75</v>
      </c>
      <c r="D15" s="4" t="s">
        <v>76</v>
      </c>
      <c r="E15" s="4" t="s">
        <v>38</v>
      </c>
      <c r="F15" s="4" t="s">
        <v>20</v>
      </c>
      <c r="G15" s="4" t="s">
        <v>22</v>
      </c>
      <c r="H15" s="4">
        <f t="shared" ref="H15:AL16" si="23">1.35/11.3</f>
        <v>0.11946902654867257</v>
      </c>
      <c r="I15" s="4">
        <f t="shared" si="23"/>
        <v>0.11946902654867257</v>
      </c>
      <c r="J15" s="4">
        <f t="shared" si="23"/>
        <v>0.11946902654867257</v>
      </c>
      <c r="K15" s="4">
        <f t="shared" si="23"/>
        <v>0.11946902654867257</v>
      </c>
      <c r="L15" s="4">
        <f t="shared" si="23"/>
        <v>0.11946902654867257</v>
      </c>
      <c r="M15" s="4">
        <f t="shared" si="23"/>
        <v>0.11946902654867257</v>
      </c>
      <c r="N15" s="4">
        <f t="shared" si="23"/>
        <v>0.11946902654867257</v>
      </c>
      <c r="O15" s="4">
        <f t="shared" si="23"/>
        <v>0.11946902654867257</v>
      </c>
      <c r="P15" s="4">
        <f t="shared" si="23"/>
        <v>0.11946902654867257</v>
      </c>
      <c r="Q15" s="4">
        <f t="shared" si="23"/>
        <v>0.11946902654867257</v>
      </c>
      <c r="R15" s="4">
        <f t="shared" si="23"/>
        <v>0.11946902654867257</v>
      </c>
      <c r="S15" s="4">
        <f t="shared" si="23"/>
        <v>0.11946902654867257</v>
      </c>
      <c r="T15" s="4">
        <f t="shared" si="23"/>
        <v>0.11946902654867257</v>
      </c>
      <c r="U15" s="4">
        <f t="shared" si="23"/>
        <v>0.11946902654867257</v>
      </c>
      <c r="V15" s="4">
        <f t="shared" si="23"/>
        <v>0.11946902654867257</v>
      </c>
      <c r="W15" s="4">
        <f t="shared" si="23"/>
        <v>0.11946902654867257</v>
      </c>
      <c r="X15" s="4">
        <f t="shared" si="23"/>
        <v>0.11946902654867257</v>
      </c>
      <c r="Y15" s="4">
        <f t="shared" si="23"/>
        <v>0.11946902654867257</v>
      </c>
      <c r="Z15" s="4">
        <f t="shared" si="23"/>
        <v>0.11946902654867257</v>
      </c>
      <c r="AA15" s="4">
        <f t="shared" si="23"/>
        <v>0.11946902654867257</v>
      </c>
      <c r="AB15" s="4">
        <f t="shared" si="23"/>
        <v>0.11946902654867257</v>
      </c>
      <c r="AC15" s="4">
        <f t="shared" si="23"/>
        <v>0.11946902654867257</v>
      </c>
      <c r="AD15" s="4">
        <f t="shared" si="23"/>
        <v>0.11946902654867257</v>
      </c>
      <c r="AE15" s="4">
        <f t="shared" si="23"/>
        <v>0.11946902654867257</v>
      </c>
      <c r="AF15" s="4">
        <f t="shared" si="23"/>
        <v>0.11946902654867257</v>
      </c>
      <c r="AG15" s="4">
        <f t="shared" si="23"/>
        <v>0.11946902654867257</v>
      </c>
      <c r="AH15" s="4">
        <f t="shared" si="23"/>
        <v>0.11946902654867257</v>
      </c>
      <c r="AI15" s="4">
        <f t="shared" si="23"/>
        <v>0.11946902654867257</v>
      </c>
      <c r="AJ15" s="4">
        <f t="shared" si="23"/>
        <v>0.11946902654867257</v>
      </c>
      <c r="AK15" s="4">
        <f t="shared" si="23"/>
        <v>0.11946902654867257</v>
      </c>
      <c r="AL15" s="4">
        <f t="shared" si="23"/>
        <v>0.11946902654867257</v>
      </c>
      <c r="AM15" s="4" t="s">
        <v>77</v>
      </c>
      <c r="AN15" s="4">
        <v>1</v>
      </c>
    </row>
    <row r="16" spans="1:40" ht="14.7" customHeight="1" x14ac:dyDescent="0.25">
      <c r="A16" s="22"/>
      <c r="B16" s="4" t="s">
        <v>64</v>
      </c>
      <c r="C16" s="4" t="s">
        <v>75</v>
      </c>
      <c r="D16" s="4" t="s">
        <v>76</v>
      </c>
      <c r="E16" s="4" t="s">
        <v>38</v>
      </c>
      <c r="F16" s="4" t="s">
        <v>20</v>
      </c>
      <c r="G16" s="4" t="s">
        <v>22</v>
      </c>
      <c r="H16" s="4">
        <f t="shared" si="23"/>
        <v>0.11946902654867257</v>
      </c>
      <c r="I16" s="4">
        <f t="shared" si="23"/>
        <v>0.11946902654867257</v>
      </c>
      <c r="J16" s="4">
        <f t="shared" si="23"/>
        <v>0.11946902654867257</v>
      </c>
      <c r="K16" s="4">
        <f t="shared" si="23"/>
        <v>0.11946902654867257</v>
      </c>
      <c r="L16" s="4">
        <f t="shared" si="23"/>
        <v>0.11946902654867257</v>
      </c>
      <c r="M16" s="4">
        <f t="shared" si="23"/>
        <v>0.11946902654867257</v>
      </c>
      <c r="N16" s="4">
        <f t="shared" si="23"/>
        <v>0.11946902654867257</v>
      </c>
      <c r="O16" s="4">
        <f t="shared" si="23"/>
        <v>0.11946902654867257</v>
      </c>
      <c r="P16" s="4">
        <f t="shared" si="23"/>
        <v>0.11946902654867257</v>
      </c>
      <c r="Q16" s="4">
        <f t="shared" si="23"/>
        <v>0.11946902654867257</v>
      </c>
      <c r="R16" s="4">
        <f t="shared" si="23"/>
        <v>0.11946902654867257</v>
      </c>
      <c r="S16" s="4">
        <f t="shared" si="23"/>
        <v>0.11946902654867257</v>
      </c>
      <c r="T16" s="4">
        <f t="shared" si="23"/>
        <v>0.11946902654867257</v>
      </c>
      <c r="U16" s="4">
        <f t="shared" si="23"/>
        <v>0.11946902654867257</v>
      </c>
      <c r="V16" s="4">
        <f t="shared" si="23"/>
        <v>0.11946902654867257</v>
      </c>
      <c r="W16" s="4">
        <f t="shared" si="23"/>
        <v>0.11946902654867257</v>
      </c>
      <c r="X16" s="4">
        <f t="shared" si="23"/>
        <v>0.11946902654867257</v>
      </c>
      <c r="Y16" s="4">
        <f t="shared" si="23"/>
        <v>0.11946902654867257</v>
      </c>
      <c r="Z16" s="4">
        <f t="shared" si="23"/>
        <v>0.11946902654867257</v>
      </c>
      <c r="AA16" s="4">
        <f t="shared" si="23"/>
        <v>0.11946902654867257</v>
      </c>
      <c r="AB16" s="4">
        <f t="shared" si="23"/>
        <v>0.11946902654867257</v>
      </c>
      <c r="AC16" s="4">
        <f t="shared" si="23"/>
        <v>0.11946902654867257</v>
      </c>
      <c r="AD16" s="4">
        <f t="shared" si="23"/>
        <v>0.11946902654867257</v>
      </c>
      <c r="AE16" s="4">
        <f t="shared" si="23"/>
        <v>0.11946902654867257</v>
      </c>
      <c r="AF16" s="4">
        <f t="shared" si="23"/>
        <v>0.11946902654867257</v>
      </c>
      <c r="AG16" s="4">
        <f t="shared" si="23"/>
        <v>0.11946902654867257</v>
      </c>
      <c r="AH16" s="4">
        <f t="shared" si="23"/>
        <v>0.11946902654867257</v>
      </c>
      <c r="AI16" s="4">
        <f t="shared" si="23"/>
        <v>0.11946902654867257</v>
      </c>
      <c r="AJ16" s="4">
        <f t="shared" si="23"/>
        <v>0.11946902654867257</v>
      </c>
      <c r="AK16" s="4">
        <f t="shared" si="23"/>
        <v>0.11946902654867257</v>
      </c>
      <c r="AL16" s="4">
        <f t="shared" si="23"/>
        <v>0.11946902654867257</v>
      </c>
      <c r="AM16" s="4" t="s">
        <v>77</v>
      </c>
      <c r="AN16" s="4">
        <v>1</v>
      </c>
    </row>
    <row r="17" spans="1:40" ht="14.7" customHeight="1" x14ac:dyDescent="0.25">
      <c r="A17" s="22"/>
      <c r="B17" s="4" t="s">
        <v>56</v>
      </c>
      <c r="C17" s="4" t="s">
        <v>78</v>
      </c>
      <c r="D17" s="4" t="s">
        <v>76</v>
      </c>
      <c r="E17" s="4" t="s">
        <v>34</v>
      </c>
      <c r="F17" s="4" t="s">
        <v>20</v>
      </c>
      <c r="G17" s="4" t="s">
        <v>22</v>
      </c>
      <c r="H17" s="12">
        <f t="shared" ref="H17:H21" si="24">H12*25</f>
        <v>2.2364457831325302</v>
      </c>
      <c r="I17" s="12">
        <f t="shared" ref="I17:L17" si="25">I12*25</f>
        <v>2.2364457831325302</v>
      </c>
      <c r="J17" s="12">
        <f t="shared" si="25"/>
        <v>2.2364457831325302</v>
      </c>
      <c r="K17" s="12">
        <f t="shared" si="25"/>
        <v>2.2364457831325302</v>
      </c>
      <c r="L17" s="12">
        <f t="shared" si="25"/>
        <v>2.2364457831325302</v>
      </c>
      <c r="M17" s="12">
        <f t="shared" ref="M17:U17" si="26">M12*25</f>
        <v>2.2364457831325302</v>
      </c>
      <c r="N17" s="12">
        <f t="shared" si="26"/>
        <v>2.2364457831325302</v>
      </c>
      <c r="O17" s="12">
        <f t="shared" si="26"/>
        <v>2.2364457831325302</v>
      </c>
      <c r="P17" s="12">
        <f t="shared" si="26"/>
        <v>2.2364457831325302</v>
      </c>
      <c r="Q17" s="12">
        <f t="shared" si="26"/>
        <v>2.2364457831325302</v>
      </c>
      <c r="R17" s="12">
        <f t="shared" si="26"/>
        <v>2.2364457831325302</v>
      </c>
      <c r="S17" s="12">
        <f t="shared" si="26"/>
        <v>2.2364457831325302</v>
      </c>
      <c r="T17" s="12">
        <f t="shared" si="26"/>
        <v>2.2364457831325302</v>
      </c>
      <c r="U17" s="12">
        <f t="shared" si="26"/>
        <v>2.2364457831325302</v>
      </c>
      <c r="V17" s="12">
        <f t="shared" ref="V17:AL17" si="27">V12*25</f>
        <v>2.2364457831325302</v>
      </c>
      <c r="W17" s="12">
        <f t="shared" si="27"/>
        <v>2.2364457831325302</v>
      </c>
      <c r="X17" s="12">
        <f t="shared" si="27"/>
        <v>2.2364457831325302</v>
      </c>
      <c r="Y17" s="12">
        <f t="shared" si="27"/>
        <v>2.2364457831325302</v>
      </c>
      <c r="Z17" s="12">
        <f t="shared" si="27"/>
        <v>2.2364457831325302</v>
      </c>
      <c r="AA17" s="12">
        <f t="shared" si="27"/>
        <v>2.2364457831325302</v>
      </c>
      <c r="AB17" s="12">
        <f t="shared" si="27"/>
        <v>2.2364457831325302</v>
      </c>
      <c r="AC17" s="12">
        <f t="shared" si="27"/>
        <v>2.2364457831325302</v>
      </c>
      <c r="AD17" s="12">
        <f t="shared" si="27"/>
        <v>2.2364457831325302</v>
      </c>
      <c r="AE17" s="12">
        <f t="shared" si="27"/>
        <v>2.2364457831325302</v>
      </c>
      <c r="AF17" s="12">
        <f t="shared" si="27"/>
        <v>2.2364457831325302</v>
      </c>
      <c r="AG17" s="12">
        <f t="shared" si="27"/>
        <v>2.2364457831325302</v>
      </c>
      <c r="AH17" s="12">
        <f t="shared" si="27"/>
        <v>2.2364457831325302</v>
      </c>
      <c r="AI17" s="12">
        <f t="shared" si="27"/>
        <v>2.2364457831325302</v>
      </c>
      <c r="AJ17" s="12">
        <f t="shared" si="27"/>
        <v>2.2364457831325302</v>
      </c>
      <c r="AK17" s="12">
        <f t="shared" si="27"/>
        <v>2.2364457831325302</v>
      </c>
      <c r="AL17" s="12">
        <f t="shared" si="27"/>
        <v>2.2364457831325302</v>
      </c>
      <c r="AM17" s="4" t="s">
        <v>79</v>
      </c>
      <c r="AN17" s="4">
        <v>1</v>
      </c>
    </row>
    <row r="18" spans="1:40" ht="14.7" customHeight="1" x14ac:dyDescent="0.25">
      <c r="A18" s="22"/>
      <c r="B18" s="4" t="s">
        <v>60</v>
      </c>
      <c r="C18" s="4" t="s">
        <v>78</v>
      </c>
      <c r="D18" s="4" t="s">
        <v>76</v>
      </c>
      <c r="E18" s="4" t="s">
        <v>34</v>
      </c>
      <c r="F18" s="4" t="s">
        <v>20</v>
      </c>
      <c r="G18" s="4" t="s">
        <v>22</v>
      </c>
      <c r="H18" s="12">
        <f t="shared" si="24"/>
        <v>2.1733505821474774</v>
      </c>
      <c r="I18" s="12">
        <f t="shared" ref="I18:L18" si="28">I13*25</f>
        <v>2.1733505821474774</v>
      </c>
      <c r="J18" s="12">
        <f t="shared" si="28"/>
        <v>2.1733505821474774</v>
      </c>
      <c r="K18" s="12">
        <f t="shared" si="28"/>
        <v>2.1733505821474774</v>
      </c>
      <c r="L18" s="12">
        <f t="shared" si="28"/>
        <v>2.1733505821474774</v>
      </c>
      <c r="M18" s="12">
        <f t="shared" ref="M18:U18" si="29">M13*25</f>
        <v>2.1733505821474774</v>
      </c>
      <c r="N18" s="12">
        <f t="shared" si="29"/>
        <v>2.1733505821474774</v>
      </c>
      <c r="O18" s="12">
        <f t="shared" si="29"/>
        <v>2.1733505821474774</v>
      </c>
      <c r="P18" s="12">
        <f t="shared" si="29"/>
        <v>2.1733505821474774</v>
      </c>
      <c r="Q18" s="12">
        <f t="shared" si="29"/>
        <v>2.1733505821474774</v>
      </c>
      <c r="R18" s="12">
        <f t="shared" si="29"/>
        <v>2.1733505821474774</v>
      </c>
      <c r="S18" s="12">
        <f t="shared" si="29"/>
        <v>2.1733505821474774</v>
      </c>
      <c r="T18" s="12">
        <f t="shared" si="29"/>
        <v>2.1733505821474774</v>
      </c>
      <c r="U18" s="12">
        <f t="shared" si="29"/>
        <v>2.1733505821474774</v>
      </c>
      <c r="V18" s="12">
        <f t="shared" ref="V18:AL18" si="30">V13*25</f>
        <v>2.1733505821474774</v>
      </c>
      <c r="W18" s="12">
        <f t="shared" si="30"/>
        <v>2.1733505821474774</v>
      </c>
      <c r="X18" s="12">
        <f t="shared" si="30"/>
        <v>2.1733505821474774</v>
      </c>
      <c r="Y18" s="12">
        <f t="shared" si="30"/>
        <v>2.1733505821474774</v>
      </c>
      <c r="Z18" s="12">
        <f t="shared" si="30"/>
        <v>2.1733505821474774</v>
      </c>
      <c r="AA18" s="12">
        <f t="shared" si="30"/>
        <v>2.1733505821474774</v>
      </c>
      <c r="AB18" s="12">
        <f t="shared" si="30"/>
        <v>2.1733505821474774</v>
      </c>
      <c r="AC18" s="12">
        <f t="shared" si="30"/>
        <v>2.1733505821474774</v>
      </c>
      <c r="AD18" s="12">
        <f t="shared" si="30"/>
        <v>2.1733505821474774</v>
      </c>
      <c r="AE18" s="12">
        <f t="shared" si="30"/>
        <v>2.1733505821474774</v>
      </c>
      <c r="AF18" s="12">
        <f t="shared" si="30"/>
        <v>2.1733505821474774</v>
      </c>
      <c r="AG18" s="12">
        <f t="shared" si="30"/>
        <v>2.1733505821474774</v>
      </c>
      <c r="AH18" s="12">
        <f t="shared" si="30"/>
        <v>2.1733505821474774</v>
      </c>
      <c r="AI18" s="12">
        <f t="shared" si="30"/>
        <v>2.1733505821474774</v>
      </c>
      <c r="AJ18" s="12">
        <f t="shared" si="30"/>
        <v>2.1733505821474774</v>
      </c>
      <c r="AK18" s="12">
        <f t="shared" si="30"/>
        <v>2.1733505821474774</v>
      </c>
      <c r="AL18" s="12">
        <f t="shared" si="30"/>
        <v>2.1733505821474774</v>
      </c>
      <c r="AM18" s="4" t="s">
        <v>79</v>
      </c>
      <c r="AN18" s="4">
        <v>1</v>
      </c>
    </row>
    <row r="19" spans="1:40" ht="14.7" customHeight="1" x14ac:dyDescent="0.25">
      <c r="A19" s="22"/>
      <c r="B19" s="4" t="s">
        <v>61</v>
      </c>
      <c r="C19" s="4" t="s">
        <v>78</v>
      </c>
      <c r="D19" s="4" t="s">
        <v>76</v>
      </c>
      <c r="E19" s="4" t="s">
        <v>34</v>
      </c>
      <c r="F19" s="4" t="s">
        <v>20</v>
      </c>
      <c r="G19" s="4" t="s">
        <v>22</v>
      </c>
      <c r="H19" s="12">
        <f t="shared" si="24"/>
        <v>1.8647540983606559</v>
      </c>
      <c r="I19" s="12">
        <f t="shared" ref="I19:L19" si="31">I14*25</f>
        <v>1.8647540983606559</v>
      </c>
      <c r="J19" s="12">
        <f t="shared" si="31"/>
        <v>1.8647540983606559</v>
      </c>
      <c r="K19" s="12">
        <f t="shared" si="31"/>
        <v>1.8647540983606559</v>
      </c>
      <c r="L19" s="12">
        <f t="shared" si="31"/>
        <v>1.8647540983606559</v>
      </c>
      <c r="M19" s="12">
        <f t="shared" ref="M19:U19" si="32">M14*25</f>
        <v>1.8647540983606559</v>
      </c>
      <c r="N19" s="12">
        <f t="shared" si="32"/>
        <v>1.8647540983606559</v>
      </c>
      <c r="O19" s="12">
        <f t="shared" si="32"/>
        <v>1.8647540983606559</v>
      </c>
      <c r="P19" s="12">
        <f t="shared" si="32"/>
        <v>1.8647540983606559</v>
      </c>
      <c r="Q19" s="12">
        <f t="shared" si="32"/>
        <v>1.8647540983606559</v>
      </c>
      <c r="R19" s="12">
        <f t="shared" si="32"/>
        <v>1.8647540983606559</v>
      </c>
      <c r="S19" s="12">
        <f t="shared" si="32"/>
        <v>1.8647540983606559</v>
      </c>
      <c r="T19" s="12">
        <f t="shared" si="32"/>
        <v>1.8647540983606559</v>
      </c>
      <c r="U19" s="12">
        <f t="shared" si="32"/>
        <v>1.8647540983606559</v>
      </c>
      <c r="V19" s="12">
        <f t="shared" ref="V19:AL19" si="33">V14*25</f>
        <v>1.8647540983606559</v>
      </c>
      <c r="W19" s="12">
        <f t="shared" si="33"/>
        <v>1.8647540983606559</v>
      </c>
      <c r="X19" s="12">
        <f t="shared" si="33"/>
        <v>1.8647540983606559</v>
      </c>
      <c r="Y19" s="12">
        <f t="shared" si="33"/>
        <v>1.8647540983606559</v>
      </c>
      <c r="Z19" s="12">
        <f t="shared" si="33"/>
        <v>1.8647540983606559</v>
      </c>
      <c r="AA19" s="12">
        <f t="shared" si="33"/>
        <v>1.8647540983606559</v>
      </c>
      <c r="AB19" s="12">
        <f t="shared" si="33"/>
        <v>1.8647540983606559</v>
      </c>
      <c r="AC19" s="12">
        <f t="shared" si="33"/>
        <v>1.8647540983606559</v>
      </c>
      <c r="AD19" s="12">
        <f t="shared" si="33"/>
        <v>1.8647540983606559</v>
      </c>
      <c r="AE19" s="12">
        <f t="shared" si="33"/>
        <v>1.8647540983606559</v>
      </c>
      <c r="AF19" s="12">
        <f t="shared" si="33"/>
        <v>1.8647540983606559</v>
      </c>
      <c r="AG19" s="12">
        <f t="shared" si="33"/>
        <v>1.8647540983606559</v>
      </c>
      <c r="AH19" s="12">
        <f t="shared" si="33"/>
        <v>1.8647540983606559</v>
      </c>
      <c r="AI19" s="12">
        <f t="shared" si="33"/>
        <v>1.8647540983606559</v>
      </c>
      <c r="AJ19" s="12">
        <f t="shared" si="33"/>
        <v>1.8647540983606559</v>
      </c>
      <c r="AK19" s="12">
        <f t="shared" si="33"/>
        <v>1.8647540983606559</v>
      </c>
      <c r="AL19" s="12">
        <f t="shared" si="33"/>
        <v>1.8647540983606559</v>
      </c>
      <c r="AM19" s="4" t="s">
        <v>79</v>
      </c>
      <c r="AN19" s="4">
        <v>1</v>
      </c>
    </row>
    <row r="20" spans="1:40" ht="14.7" customHeight="1" x14ac:dyDescent="0.25">
      <c r="A20" s="22"/>
      <c r="B20" s="4" t="s">
        <v>63</v>
      </c>
      <c r="C20" s="4" t="s">
        <v>78</v>
      </c>
      <c r="D20" s="4" t="s">
        <v>76</v>
      </c>
      <c r="E20" s="4" t="s">
        <v>34</v>
      </c>
      <c r="F20" s="4" t="s">
        <v>20</v>
      </c>
      <c r="G20" s="4" t="s">
        <v>22</v>
      </c>
      <c r="H20" s="12">
        <f t="shared" si="24"/>
        <v>2.9867256637168142</v>
      </c>
      <c r="I20" s="12">
        <f t="shared" ref="I20:L20" si="34">I15*25</f>
        <v>2.9867256637168142</v>
      </c>
      <c r="J20" s="12">
        <f t="shared" si="34"/>
        <v>2.9867256637168142</v>
      </c>
      <c r="K20" s="12">
        <f t="shared" si="34"/>
        <v>2.9867256637168142</v>
      </c>
      <c r="L20" s="12">
        <f t="shared" si="34"/>
        <v>2.9867256637168142</v>
      </c>
      <c r="M20" s="12">
        <f t="shared" ref="M20:U20" si="35">M15*25</f>
        <v>2.9867256637168142</v>
      </c>
      <c r="N20" s="12">
        <f t="shared" si="35"/>
        <v>2.9867256637168142</v>
      </c>
      <c r="O20" s="12">
        <f t="shared" si="35"/>
        <v>2.9867256637168142</v>
      </c>
      <c r="P20" s="12">
        <f t="shared" si="35"/>
        <v>2.9867256637168142</v>
      </c>
      <c r="Q20" s="12">
        <f t="shared" si="35"/>
        <v>2.9867256637168142</v>
      </c>
      <c r="R20" s="12">
        <f t="shared" si="35"/>
        <v>2.9867256637168142</v>
      </c>
      <c r="S20" s="12">
        <f t="shared" si="35"/>
        <v>2.9867256637168142</v>
      </c>
      <c r="T20" s="12">
        <f t="shared" si="35"/>
        <v>2.9867256637168142</v>
      </c>
      <c r="U20" s="12">
        <f t="shared" si="35"/>
        <v>2.9867256637168142</v>
      </c>
      <c r="V20" s="12">
        <f t="shared" ref="V20:AL20" si="36">V15*25</f>
        <v>2.9867256637168142</v>
      </c>
      <c r="W20" s="12">
        <f t="shared" si="36"/>
        <v>2.9867256637168142</v>
      </c>
      <c r="X20" s="12">
        <f t="shared" si="36"/>
        <v>2.9867256637168142</v>
      </c>
      <c r="Y20" s="12">
        <f t="shared" si="36"/>
        <v>2.9867256637168142</v>
      </c>
      <c r="Z20" s="12">
        <f t="shared" si="36"/>
        <v>2.9867256637168142</v>
      </c>
      <c r="AA20" s="12">
        <f t="shared" si="36"/>
        <v>2.9867256637168142</v>
      </c>
      <c r="AB20" s="12">
        <f t="shared" si="36"/>
        <v>2.9867256637168142</v>
      </c>
      <c r="AC20" s="12">
        <f t="shared" si="36"/>
        <v>2.9867256637168142</v>
      </c>
      <c r="AD20" s="12">
        <f t="shared" si="36"/>
        <v>2.9867256637168142</v>
      </c>
      <c r="AE20" s="12">
        <f t="shared" si="36"/>
        <v>2.9867256637168142</v>
      </c>
      <c r="AF20" s="12">
        <f t="shared" si="36"/>
        <v>2.9867256637168142</v>
      </c>
      <c r="AG20" s="12">
        <f t="shared" si="36"/>
        <v>2.9867256637168142</v>
      </c>
      <c r="AH20" s="12">
        <f t="shared" si="36"/>
        <v>2.9867256637168142</v>
      </c>
      <c r="AI20" s="12">
        <f t="shared" si="36"/>
        <v>2.9867256637168142</v>
      </c>
      <c r="AJ20" s="12">
        <f t="shared" si="36"/>
        <v>2.9867256637168142</v>
      </c>
      <c r="AK20" s="12">
        <f t="shared" si="36"/>
        <v>2.9867256637168142</v>
      </c>
      <c r="AL20" s="12">
        <f t="shared" si="36"/>
        <v>2.9867256637168142</v>
      </c>
      <c r="AM20" s="4" t="s">
        <v>79</v>
      </c>
      <c r="AN20" s="4">
        <v>1</v>
      </c>
    </row>
    <row r="21" spans="1:40" ht="14.7" customHeight="1" x14ac:dyDescent="0.25">
      <c r="A21" s="22"/>
      <c r="B21" s="4" t="s">
        <v>64</v>
      </c>
      <c r="C21" s="4" t="s">
        <v>78</v>
      </c>
      <c r="D21" s="4" t="s">
        <v>76</v>
      </c>
      <c r="E21" s="4" t="s">
        <v>34</v>
      </c>
      <c r="F21" s="4" t="s">
        <v>20</v>
      </c>
      <c r="G21" s="4" t="s">
        <v>22</v>
      </c>
      <c r="H21" s="12">
        <f t="shared" si="24"/>
        <v>2.9867256637168142</v>
      </c>
      <c r="I21" s="12">
        <f t="shared" ref="I21:L21" si="37">I16*25</f>
        <v>2.9867256637168142</v>
      </c>
      <c r="J21" s="12">
        <f t="shared" si="37"/>
        <v>2.9867256637168142</v>
      </c>
      <c r="K21" s="12">
        <f t="shared" si="37"/>
        <v>2.9867256637168142</v>
      </c>
      <c r="L21" s="12">
        <f t="shared" si="37"/>
        <v>2.9867256637168142</v>
      </c>
      <c r="M21" s="12">
        <f t="shared" ref="M21:U21" si="38">M16*25</f>
        <v>2.9867256637168142</v>
      </c>
      <c r="N21" s="12">
        <f t="shared" si="38"/>
        <v>2.9867256637168142</v>
      </c>
      <c r="O21" s="12">
        <f t="shared" si="38"/>
        <v>2.9867256637168142</v>
      </c>
      <c r="P21" s="12">
        <f t="shared" si="38"/>
        <v>2.9867256637168142</v>
      </c>
      <c r="Q21" s="12">
        <f t="shared" si="38"/>
        <v>2.9867256637168142</v>
      </c>
      <c r="R21" s="12">
        <f t="shared" si="38"/>
        <v>2.9867256637168142</v>
      </c>
      <c r="S21" s="12">
        <f t="shared" si="38"/>
        <v>2.9867256637168142</v>
      </c>
      <c r="T21" s="12">
        <f t="shared" si="38"/>
        <v>2.9867256637168142</v>
      </c>
      <c r="U21" s="12">
        <f t="shared" si="38"/>
        <v>2.9867256637168142</v>
      </c>
      <c r="V21" s="12">
        <f t="shared" ref="V21:AL21" si="39">V16*25</f>
        <v>2.9867256637168142</v>
      </c>
      <c r="W21" s="12">
        <f t="shared" si="39"/>
        <v>2.9867256637168142</v>
      </c>
      <c r="X21" s="12">
        <f t="shared" si="39"/>
        <v>2.9867256637168142</v>
      </c>
      <c r="Y21" s="12">
        <f t="shared" si="39"/>
        <v>2.9867256637168142</v>
      </c>
      <c r="Z21" s="12">
        <f t="shared" si="39"/>
        <v>2.9867256637168142</v>
      </c>
      <c r="AA21" s="12">
        <f t="shared" si="39"/>
        <v>2.9867256637168142</v>
      </c>
      <c r="AB21" s="12">
        <f t="shared" si="39"/>
        <v>2.9867256637168142</v>
      </c>
      <c r="AC21" s="12">
        <f t="shared" si="39"/>
        <v>2.9867256637168142</v>
      </c>
      <c r="AD21" s="12">
        <f t="shared" si="39"/>
        <v>2.9867256637168142</v>
      </c>
      <c r="AE21" s="12">
        <f t="shared" si="39"/>
        <v>2.9867256637168142</v>
      </c>
      <c r="AF21" s="12">
        <f t="shared" si="39"/>
        <v>2.9867256637168142</v>
      </c>
      <c r="AG21" s="12">
        <f t="shared" si="39"/>
        <v>2.9867256637168142</v>
      </c>
      <c r="AH21" s="12">
        <f t="shared" si="39"/>
        <v>2.9867256637168142</v>
      </c>
      <c r="AI21" s="12">
        <f t="shared" si="39"/>
        <v>2.9867256637168142</v>
      </c>
      <c r="AJ21" s="12">
        <f t="shared" si="39"/>
        <v>2.9867256637168142</v>
      </c>
      <c r="AK21" s="12">
        <f t="shared" si="39"/>
        <v>2.9867256637168142</v>
      </c>
      <c r="AL21" s="12">
        <f t="shared" si="39"/>
        <v>2.9867256637168142</v>
      </c>
      <c r="AM21" s="4" t="s">
        <v>79</v>
      </c>
      <c r="AN21" s="4">
        <v>1</v>
      </c>
    </row>
    <row r="22" spans="1:40" ht="14.7" customHeight="1" x14ac:dyDescent="0.25">
      <c r="A22" s="22" t="s">
        <v>7</v>
      </c>
      <c r="B22" s="4" t="s">
        <v>56</v>
      </c>
      <c r="C22" s="4" t="s">
        <v>52</v>
      </c>
      <c r="D22" s="4" t="s">
        <v>76</v>
      </c>
      <c r="E22" s="4" t="s">
        <v>38</v>
      </c>
      <c r="F22" s="4" t="s">
        <v>20</v>
      </c>
      <c r="G22" s="4" t="s">
        <v>22</v>
      </c>
      <c r="H22" s="4">
        <f t="shared" ref="H22:H26" si="40">H12*0.9</f>
        <v>8.051204819277108E-2</v>
      </c>
      <c r="I22" s="4">
        <f t="shared" ref="I22:L22" si="41">I12*0.9</f>
        <v>8.051204819277108E-2</v>
      </c>
      <c r="J22" s="4">
        <f t="shared" si="41"/>
        <v>8.051204819277108E-2</v>
      </c>
      <c r="K22" s="4">
        <f t="shared" si="41"/>
        <v>8.051204819277108E-2</v>
      </c>
      <c r="L22" s="4">
        <f t="shared" si="41"/>
        <v>8.051204819277108E-2</v>
      </c>
      <c r="M22" s="4">
        <f t="shared" ref="M22:U22" si="42">M12*0.9</f>
        <v>8.051204819277108E-2</v>
      </c>
      <c r="N22" s="4">
        <f t="shared" si="42"/>
        <v>8.051204819277108E-2</v>
      </c>
      <c r="O22" s="4">
        <f t="shared" si="42"/>
        <v>8.051204819277108E-2</v>
      </c>
      <c r="P22" s="4">
        <f t="shared" si="42"/>
        <v>8.051204819277108E-2</v>
      </c>
      <c r="Q22" s="4">
        <f t="shared" si="42"/>
        <v>8.051204819277108E-2</v>
      </c>
      <c r="R22" s="4">
        <f t="shared" si="42"/>
        <v>8.051204819277108E-2</v>
      </c>
      <c r="S22" s="4">
        <f t="shared" si="42"/>
        <v>8.051204819277108E-2</v>
      </c>
      <c r="T22" s="4">
        <f t="shared" si="42"/>
        <v>8.051204819277108E-2</v>
      </c>
      <c r="U22" s="4">
        <f t="shared" si="42"/>
        <v>8.051204819277108E-2</v>
      </c>
      <c r="V22" s="4">
        <f t="shared" ref="V22:AL22" si="43">V12*0.9</f>
        <v>8.051204819277108E-2</v>
      </c>
      <c r="W22" s="4">
        <f t="shared" si="43"/>
        <v>8.051204819277108E-2</v>
      </c>
      <c r="X22" s="4">
        <f t="shared" si="43"/>
        <v>8.051204819277108E-2</v>
      </c>
      <c r="Y22" s="4">
        <f t="shared" si="43"/>
        <v>8.051204819277108E-2</v>
      </c>
      <c r="Z22" s="4">
        <f t="shared" si="43"/>
        <v>8.051204819277108E-2</v>
      </c>
      <c r="AA22" s="4">
        <f t="shared" si="43"/>
        <v>8.051204819277108E-2</v>
      </c>
      <c r="AB22" s="4">
        <f t="shared" si="43"/>
        <v>8.051204819277108E-2</v>
      </c>
      <c r="AC22" s="4">
        <f t="shared" si="43"/>
        <v>8.051204819277108E-2</v>
      </c>
      <c r="AD22" s="4">
        <f t="shared" si="43"/>
        <v>8.051204819277108E-2</v>
      </c>
      <c r="AE22" s="4">
        <f t="shared" si="43"/>
        <v>8.051204819277108E-2</v>
      </c>
      <c r="AF22" s="4">
        <f t="shared" si="43"/>
        <v>8.051204819277108E-2</v>
      </c>
      <c r="AG22" s="4">
        <f t="shared" si="43"/>
        <v>8.051204819277108E-2</v>
      </c>
      <c r="AH22" s="4">
        <f t="shared" si="43"/>
        <v>8.051204819277108E-2</v>
      </c>
      <c r="AI22" s="4">
        <f t="shared" si="43"/>
        <v>8.051204819277108E-2</v>
      </c>
      <c r="AJ22" s="4">
        <f t="shared" si="43"/>
        <v>8.051204819277108E-2</v>
      </c>
      <c r="AK22" s="4">
        <f t="shared" si="43"/>
        <v>8.051204819277108E-2</v>
      </c>
      <c r="AL22" s="4">
        <f t="shared" si="43"/>
        <v>8.051204819277108E-2</v>
      </c>
      <c r="AM22" s="4" t="s">
        <v>80</v>
      </c>
      <c r="AN22" s="4">
        <v>1</v>
      </c>
    </row>
    <row r="23" spans="1:40" ht="14.7" customHeight="1" x14ac:dyDescent="0.25">
      <c r="A23" s="22"/>
      <c r="B23" s="4" t="s">
        <v>60</v>
      </c>
      <c r="C23" s="4" t="s">
        <v>52</v>
      </c>
      <c r="D23" s="4" t="s">
        <v>76</v>
      </c>
      <c r="E23" s="4" t="s">
        <v>38</v>
      </c>
      <c r="F23" s="4" t="s">
        <v>20</v>
      </c>
      <c r="G23" s="4" t="s">
        <v>22</v>
      </c>
      <c r="H23" s="4">
        <f t="shared" si="40"/>
        <v>7.8240620957309187E-2</v>
      </c>
      <c r="I23" s="4">
        <f t="shared" ref="I23:L23" si="44">I13*0.9</f>
        <v>7.8240620957309187E-2</v>
      </c>
      <c r="J23" s="4">
        <f t="shared" si="44"/>
        <v>7.8240620957309187E-2</v>
      </c>
      <c r="K23" s="4">
        <f t="shared" si="44"/>
        <v>7.8240620957309187E-2</v>
      </c>
      <c r="L23" s="4">
        <f t="shared" si="44"/>
        <v>7.8240620957309187E-2</v>
      </c>
      <c r="M23" s="4">
        <f t="shared" ref="M23:U23" si="45">M13*0.9</f>
        <v>7.8240620957309187E-2</v>
      </c>
      <c r="N23" s="4">
        <f t="shared" si="45"/>
        <v>7.8240620957309187E-2</v>
      </c>
      <c r="O23" s="4">
        <f t="shared" si="45"/>
        <v>7.8240620957309187E-2</v>
      </c>
      <c r="P23" s="4">
        <f t="shared" si="45"/>
        <v>7.8240620957309187E-2</v>
      </c>
      <c r="Q23" s="4">
        <f t="shared" si="45"/>
        <v>7.8240620957309187E-2</v>
      </c>
      <c r="R23" s="4">
        <f t="shared" si="45"/>
        <v>7.8240620957309187E-2</v>
      </c>
      <c r="S23" s="4">
        <f t="shared" si="45"/>
        <v>7.8240620957309187E-2</v>
      </c>
      <c r="T23" s="4">
        <f t="shared" si="45"/>
        <v>7.8240620957309187E-2</v>
      </c>
      <c r="U23" s="4">
        <f t="shared" si="45"/>
        <v>7.8240620957309187E-2</v>
      </c>
      <c r="V23" s="4">
        <f t="shared" ref="V23:AL23" si="46">V13*0.9</f>
        <v>7.8240620957309187E-2</v>
      </c>
      <c r="W23" s="4">
        <f t="shared" si="46"/>
        <v>7.8240620957309187E-2</v>
      </c>
      <c r="X23" s="4">
        <f t="shared" si="46"/>
        <v>7.8240620957309187E-2</v>
      </c>
      <c r="Y23" s="4">
        <f t="shared" si="46"/>
        <v>7.8240620957309187E-2</v>
      </c>
      <c r="Z23" s="4">
        <f t="shared" si="46"/>
        <v>7.8240620957309187E-2</v>
      </c>
      <c r="AA23" s="4">
        <f t="shared" si="46"/>
        <v>7.8240620957309187E-2</v>
      </c>
      <c r="AB23" s="4">
        <f t="shared" si="46"/>
        <v>7.8240620957309187E-2</v>
      </c>
      <c r="AC23" s="4">
        <f t="shared" si="46"/>
        <v>7.8240620957309187E-2</v>
      </c>
      <c r="AD23" s="4">
        <f t="shared" si="46"/>
        <v>7.8240620957309187E-2</v>
      </c>
      <c r="AE23" s="4">
        <f t="shared" si="46"/>
        <v>7.8240620957309187E-2</v>
      </c>
      <c r="AF23" s="4">
        <f t="shared" si="46"/>
        <v>7.8240620957309187E-2</v>
      </c>
      <c r="AG23" s="4">
        <f t="shared" si="46"/>
        <v>7.8240620957309187E-2</v>
      </c>
      <c r="AH23" s="4">
        <f t="shared" si="46"/>
        <v>7.8240620957309187E-2</v>
      </c>
      <c r="AI23" s="4">
        <f t="shared" si="46"/>
        <v>7.8240620957309187E-2</v>
      </c>
      <c r="AJ23" s="4">
        <f t="shared" si="46"/>
        <v>7.8240620957309187E-2</v>
      </c>
      <c r="AK23" s="4">
        <f t="shared" si="46"/>
        <v>7.8240620957309187E-2</v>
      </c>
      <c r="AL23" s="4">
        <f t="shared" si="46"/>
        <v>7.8240620957309187E-2</v>
      </c>
      <c r="AM23" s="4" t="s">
        <v>80</v>
      </c>
      <c r="AN23" s="4">
        <v>1</v>
      </c>
    </row>
    <row r="24" spans="1:40" ht="14.7" customHeight="1" x14ac:dyDescent="0.25">
      <c r="A24" s="22"/>
      <c r="B24" s="4" t="s">
        <v>61</v>
      </c>
      <c r="C24" s="4" t="s">
        <v>52</v>
      </c>
      <c r="D24" s="4" t="s">
        <v>76</v>
      </c>
      <c r="E24" s="4" t="s">
        <v>38</v>
      </c>
      <c r="F24" s="4" t="s">
        <v>20</v>
      </c>
      <c r="G24" s="4" t="s">
        <v>22</v>
      </c>
      <c r="H24" s="4">
        <f t="shared" si="40"/>
        <v>6.7131147540983607E-2</v>
      </c>
      <c r="I24" s="4">
        <f t="shared" ref="I24:L24" si="47">I14*0.9</f>
        <v>6.7131147540983607E-2</v>
      </c>
      <c r="J24" s="4">
        <f t="shared" si="47"/>
        <v>6.7131147540983607E-2</v>
      </c>
      <c r="K24" s="4">
        <f t="shared" si="47"/>
        <v>6.7131147540983607E-2</v>
      </c>
      <c r="L24" s="4">
        <f t="shared" si="47"/>
        <v>6.7131147540983607E-2</v>
      </c>
      <c r="M24" s="4">
        <f t="shared" ref="M24:U24" si="48">M14*0.9</f>
        <v>6.7131147540983607E-2</v>
      </c>
      <c r="N24" s="4">
        <f t="shared" si="48"/>
        <v>6.7131147540983607E-2</v>
      </c>
      <c r="O24" s="4">
        <f t="shared" si="48"/>
        <v>6.7131147540983607E-2</v>
      </c>
      <c r="P24" s="4">
        <f t="shared" si="48"/>
        <v>6.7131147540983607E-2</v>
      </c>
      <c r="Q24" s="4">
        <f t="shared" si="48"/>
        <v>6.7131147540983607E-2</v>
      </c>
      <c r="R24" s="4">
        <f t="shared" si="48"/>
        <v>6.7131147540983607E-2</v>
      </c>
      <c r="S24" s="4">
        <f t="shared" si="48"/>
        <v>6.7131147540983607E-2</v>
      </c>
      <c r="T24" s="4">
        <f t="shared" si="48"/>
        <v>6.7131147540983607E-2</v>
      </c>
      <c r="U24" s="4">
        <f t="shared" si="48"/>
        <v>6.7131147540983607E-2</v>
      </c>
      <c r="V24" s="4">
        <f t="shared" ref="V24:AL24" si="49">V14*0.9</f>
        <v>6.7131147540983607E-2</v>
      </c>
      <c r="W24" s="4">
        <f t="shared" si="49"/>
        <v>6.7131147540983607E-2</v>
      </c>
      <c r="X24" s="4">
        <f t="shared" si="49"/>
        <v>6.7131147540983607E-2</v>
      </c>
      <c r="Y24" s="4">
        <f t="shared" si="49"/>
        <v>6.7131147540983607E-2</v>
      </c>
      <c r="Z24" s="4">
        <f t="shared" si="49"/>
        <v>6.7131147540983607E-2</v>
      </c>
      <c r="AA24" s="4">
        <f t="shared" si="49"/>
        <v>6.7131147540983607E-2</v>
      </c>
      <c r="AB24" s="4">
        <f t="shared" si="49"/>
        <v>6.7131147540983607E-2</v>
      </c>
      <c r="AC24" s="4">
        <f t="shared" si="49"/>
        <v>6.7131147540983607E-2</v>
      </c>
      <c r="AD24" s="4">
        <f t="shared" si="49"/>
        <v>6.7131147540983607E-2</v>
      </c>
      <c r="AE24" s="4">
        <f t="shared" si="49"/>
        <v>6.7131147540983607E-2</v>
      </c>
      <c r="AF24" s="4">
        <f t="shared" si="49"/>
        <v>6.7131147540983607E-2</v>
      </c>
      <c r="AG24" s="4">
        <f t="shared" si="49"/>
        <v>6.7131147540983607E-2</v>
      </c>
      <c r="AH24" s="4">
        <f t="shared" si="49"/>
        <v>6.7131147540983607E-2</v>
      </c>
      <c r="AI24" s="4">
        <f t="shared" si="49"/>
        <v>6.7131147540983607E-2</v>
      </c>
      <c r="AJ24" s="4">
        <f t="shared" si="49"/>
        <v>6.7131147540983607E-2</v>
      </c>
      <c r="AK24" s="4">
        <f t="shared" si="49"/>
        <v>6.7131147540983607E-2</v>
      </c>
      <c r="AL24" s="4">
        <f t="shared" si="49"/>
        <v>6.7131147540983607E-2</v>
      </c>
      <c r="AM24" s="4" t="s">
        <v>80</v>
      </c>
      <c r="AN24" s="4">
        <v>1</v>
      </c>
    </row>
    <row r="25" spans="1:40" ht="14.7" customHeight="1" x14ac:dyDescent="0.25">
      <c r="A25" s="22"/>
      <c r="B25" s="4" t="s">
        <v>63</v>
      </c>
      <c r="C25" s="4" t="s">
        <v>52</v>
      </c>
      <c r="D25" s="4" t="s">
        <v>76</v>
      </c>
      <c r="E25" s="4" t="s">
        <v>38</v>
      </c>
      <c r="F25" s="4" t="s">
        <v>20</v>
      </c>
      <c r="G25" s="4" t="s">
        <v>22</v>
      </c>
      <c r="H25" s="4">
        <f t="shared" si="40"/>
        <v>0.10752212389380532</v>
      </c>
      <c r="I25" s="4">
        <f t="shared" ref="I25:L25" si="50">I15*0.9</f>
        <v>0.10752212389380532</v>
      </c>
      <c r="J25" s="4">
        <f t="shared" si="50"/>
        <v>0.10752212389380532</v>
      </c>
      <c r="K25" s="4">
        <f t="shared" si="50"/>
        <v>0.10752212389380532</v>
      </c>
      <c r="L25" s="4">
        <f t="shared" si="50"/>
        <v>0.10752212389380532</v>
      </c>
      <c r="M25" s="4">
        <f t="shared" ref="M25:U25" si="51">M15*0.9</f>
        <v>0.10752212389380532</v>
      </c>
      <c r="N25" s="4">
        <f t="shared" si="51"/>
        <v>0.10752212389380532</v>
      </c>
      <c r="O25" s="4">
        <f t="shared" si="51"/>
        <v>0.10752212389380532</v>
      </c>
      <c r="P25" s="4">
        <f t="shared" si="51"/>
        <v>0.10752212389380532</v>
      </c>
      <c r="Q25" s="4">
        <f t="shared" si="51"/>
        <v>0.10752212389380532</v>
      </c>
      <c r="R25" s="4">
        <f t="shared" si="51"/>
        <v>0.10752212389380532</v>
      </c>
      <c r="S25" s="4">
        <f t="shared" si="51"/>
        <v>0.10752212389380532</v>
      </c>
      <c r="T25" s="4">
        <f t="shared" si="51"/>
        <v>0.10752212389380532</v>
      </c>
      <c r="U25" s="4">
        <f t="shared" si="51"/>
        <v>0.10752212389380532</v>
      </c>
      <c r="V25" s="4">
        <f t="shared" ref="V25:AL25" si="52">V15*0.9</f>
        <v>0.10752212389380532</v>
      </c>
      <c r="W25" s="4">
        <f t="shared" si="52"/>
        <v>0.10752212389380532</v>
      </c>
      <c r="X25" s="4">
        <f t="shared" si="52"/>
        <v>0.10752212389380532</v>
      </c>
      <c r="Y25" s="4">
        <f t="shared" si="52"/>
        <v>0.10752212389380532</v>
      </c>
      <c r="Z25" s="4">
        <f t="shared" si="52"/>
        <v>0.10752212389380532</v>
      </c>
      <c r="AA25" s="4">
        <f t="shared" si="52"/>
        <v>0.10752212389380532</v>
      </c>
      <c r="AB25" s="4">
        <f t="shared" si="52"/>
        <v>0.10752212389380532</v>
      </c>
      <c r="AC25" s="4">
        <f t="shared" si="52"/>
        <v>0.10752212389380532</v>
      </c>
      <c r="AD25" s="4">
        <f t="shared" si="52"/>
        <v>0.10752212389380532</v>
      </c>
      <c r="AE25" s="4">
        <f t="shared" si="52"/>
        <v>0.10752212389380532</v>
      </c>
      <c r="AF25" s="4">
        <f t="shared" si="52"/>
        <v>0.10752212389380532</v>
      </c>
      <c r="AG25" s="4">
        <f t="shared" si="52"/>
        <v>0.10752212389380532</v>
      </c>
      <c r="AH25" s="4">
        <f t="shared" si="52"/>
        <v>0.10752212389380532</v>
      </c>
      <c r="AI25" s="4">
        <f t="shared" si="52"/>
        <v>0.10752212389380532</v>
      </c>
      <c r="AJ25" s="4">
        <f t="shared" si="52"/>
        <v>0.10752212389380532</v>
      </c>
      <c r="AK25" s="4">
        <f t="shared" si="52"/>
        <v>0.10752212389380532</v>
      </c>
      <c r="AL25" s="4">
        <f t="shared" si="52"/>
        <v>0.10752212389380532</v>
      </c>
      <c r="AM25" s="4" t="s">
        <v>80</v>
      </c>
      <c r="AN25" s="4">
        <v>1</v>
      </c>
    </row>
    <row r="26" spans="1:40" ht="14.7" customHeight="1" x14ac:dyDescent="0.25">
      <c r="A26" s="22"/>
      <c r="B26" s="4" t="s">
        <v>64</v>
      </c>
      <c r="C26" s="4" t="s">
        <v>52</v>
      </c>
      <c r="D26" s="4" t="s">
        <v>76</v>
      </c>
      <c r="E26" s="4" t="s">
        <v>38</v>
      </c>
      <c r="F26" s="4" t="s">
        <v>20</v>
      </c>
      <c r="G26" s="4" t="s">
        <v>22</v>
      </c>
      <c r="H26" s="4">
        <f t="shared" si="40"/>
        <v>0.10752212389380532</v>
      </c>
      <c r="I26" s="4">
        <f t="shared" ref="I26:L26" si="53">I16*0.9</f>
        <v>0.10752212389380532</v>
      </c>
      <c r="J26" s="4">
        <f t="shared" si="53"/>
        <v>0.10752212389380532</v>
      </c>
      <c r="K26" s="4">
        <f t="shared" si="53"/>
        <v>0.10752212389380532</v>
      </c>
      <c r="L26" s="4">
        <f t="shared" si="53"/>
        <v>0.10752212389380532</v>
      </c>
      <c r="M26" s="4">
        <f t="shared" ref="M26:U26" si="54">M16*0.9</f>
        <v>0.10752212389380532</v>
      </c>
      <c r="N26" s="4">
        <f t="shared" si="54"/>
        <v>0.10752212389380532</v>
      </c>
      <c r="O26" s="4">
        <f t="shared" si="54"/>
        <v>0.10752212389380532</v>
      </c>
      <c r="P26" s="4">
        <f t="shared" si="54"/>
        <v>0.10752212389380532</v>
      </c>
      <c r="Q26" s="4">
        <f t="shared" si="54"/>
        <v>0.10752212389380532</v>
      </c>
      <c r="R26" s="4">
        <f t="shared" si="54"/>
        <v>0.10752212389380532</v>
      </c>
      <c r="S26" s="4">
        <f t="shared" si="54"/>
        <v>0.10752212389380532</v>
      </c>
      <c r="T26" s="4">
        <f t="shared" si="54"/>
        <v>0.10752212389380532</v>
      </c>
      <c r="U26" s="4">
        <f t="shared" si="54"/>
        <v>0.10752212389380532</v>
      </c>
      <c r="V26" s="4">
        <f t="shared" ref="V26:AL26" si="55">V16*0.9</f>
        <v>0.10752212389380532</v>
      </c>
      <c r="W26" s="4">
        <f t="shared" si="55"/>
        <v>0.10752212389380532</v>
      </c>
      <c r="X26" s="4">
        <f t="shared" si="55"/>
        <v>0.10752212389380532</v>
      </c>
      <c r="Y26" s="4">
        <f t="shared" si="55"/>
        <v>0.10752212389380532</v>
      </c>
      <c r="Z26" s="4">
        <f t="shared" si="55"/>
        <v>0.10752212389380532</v>
      </c>
      <c r="AA26" s="4">
        <f t="shared" si="55"/>
        <v>0.10752212389380532</v>
      </c>
      <c r="AB26" s="4">
        <f t="shared" si="55"/>
        <v>0.10752212389380532</v>
      </c>
      <c r="AC26" s="4">
        <f t="shared" si="55"/>
        <v>0.10752212389380532</v>
      </c>
      <c r="AD26" s="4">
        <f t="shared" si="55"/>
        <v>0.10752212389380532</v>
      </c>
      <c r="AE26" s="4">
        <f t="shared" si="55"/>
        <v>0.10752212389380532</v>
      </c>
      <c r="AF26" s="4">
        <f t="shared" si="55"/>
        <v>0.10752212389380532</v>
      </c>
      <c r="AG26" s="4">
        <f t="shared" si="55"/>
        <v>0.10752212389380532</v>
      </c>
      <c r="AH26" s="4">
        <f t="shared" si="55"/>
        <v>0.10752212389380532</v>
      </c>
      <c r="AI26" s="4">
        <f t="shared" si="55"/>
        <v>0.10752212389380532</v>
      </c>
      <c r="AJ26" s="4">
        <f t="shared" si="55"/>
        <v>0.10752212389380532</v>
      </c>
      <c r="AK26" s="4">
        <f t="shared" si="55"/>
        <v>0.10752212389380532</v>
      </c>
      <c r="AL26" s="4">
        <f t="shared" si="55"/>
        <v>0.10752212389380532</v>
      </c>
      <c r="AM26" s="4" t="s">
        <v>80</v>
      </c>
      <c r="AN26" s="4">
        <v>1</v>
      </c>
    </row>
    <row r="27" spans="1:40" ht="14.85" customHeight="1" x14ac:dyDescent="0.25">
      <c r="A27" s="22"/>
      <c r="B27" s="4" t="s">
        <v>56</v>
      </c>
      <c r="C27" s="4" t="s">
        <v>78</v>
      </c>
      <c r="D27" s="4" t="s">
        <v>76</v>
      </c>
      <c r="E27" s="4" t="s">
        <v>34</v>
      </c>
      <c r="F27" s="4" t="s">
        <v>20</v>
      </c>
      <c r="G27" s="4" t="s">
        <v>22</v>
      </c>
      <c r="H27" s="12">
        <f t="shared" ref="H27:H31" si="56">H22*25</f>
        <v>2.0128012048192772</v>
      </c>
      <c r="I27" s="12">
        <f t="shared" ref="I27:L27" si="57">I22*25</f>
        <v>2.0128012048192772</v>
      </c>
      <c r="J27" s="12">
        <f t="shared" si="57"/>
        <v>2.0128012048192772</v>
      </c>
      <c r="K27" s="12">
        <f t="shared" si="57"/>
        <v>2.0128012048192772</v>
      </c>
      <c r="L27" s="12">
        <f t="shared" si="57"/>
        <v>2.0128012048192772</v>
      </c>
      <c r="M27" s="12">
        <f t="shared" ref="M27:U27" si="58">M22*25</f>
        <v>2.0128012048192772</v>
      </c>
      <c r="N27" s="12">
        <f t="shared" si="58"/>
        <v>2.0128012048192772</v>
      </c>
      <c r="O27" s="12">
        <f t="shared" si="58"/>
        <v>2.0128012048192772</v>
      </c>
      <c r="P27" s="12">
        <f t="shared" si="58"/>
        <v>2.0128012048192772</v>
      </c>
      <c r="Q27" s="12">
        <f t="shared" si="58"/>
        <v>2.0128012048192772</v>
      </c>
      <c r="R27" s="12">
        <f t="shared" si="58"/>
        <v>2.0128012048192772</v>
      </c>
      <c r="S27" s="12">
        <f t="shared" si="58"/>
        <v>2.0128012048192772</v>
      </c>
      <c r="T27" s="12">
        <f t="shared" si="58"/>
        <v>2.0128012048192772</v>
      </c>
      <c r="U27" s="12">
        <f t="shared" si="58"/>
        <v>2.0128012048192772</v>
      </c>
      <c r="V27" s="12">
        <f t="shared" ref="V27:AL27" si="59">V22*25</f>
        <v>2.0128012048192772</v>
      </c>
      <c r="W27" s="12">
        <f t="shared" si="59"/>
        <v>2.0128012048192772</v>
      </c>
      <c r="X27" s="12">
        <f t="shared" si="59"/>
        <v>2.0128012048192772</v>
      </c>
      <c r="Y27" s="12">
        <f t="shared" si="59"/>
        <v>2.0128012048192772</v>
      </c>
      <c r="Z27" s="12">
        <f t="shared" si="59"/>
        <v>2.0128012048192772</v>
      </c>
      <c r="AA27" s="12">
        <f t="shared" si="59"/>
        <v>2.0128012048192772</v>
      </c>
      <c r="AB27" s="12">
        <f t="shared" si="59"/>
        <v>2.0128012048192772</v>
      </c>
      <c r="AC27" s="12">
        <f t="shared" si="59"/>
        <v>2.0128012048192772</v>
      </c>
      <c r="AD27" s="12">
        <f t="shared" si="59"/>
        <v>2.0128012048192772</v>
      </c>
      <c r="AE27" s="12">
        <f t="shared" si="59"/>
        <v>2.0128012048192772</v>
      </c>
      <c r="AF27" s="12">
        <f t="shared" si="59"/>
        <v>2.0128012048192772</v>
      </c>
      <c r="AG27" s="12">
        <f t="shared" si="59"/>
        <v>2.0128012048192772</v>
      </c>
      <c r="AH27" s="12">
        <f t="shared" si="59"/>
        <v>2.0128012048192772</v>
      </c>
      <c r="AI27" s="12">
        <f t="shared" si="59"/>
        <v>2.0128012048192772</v>
      </c>
      <c r="AJ27" s="12">
        <f t="shared" si="59"/>
        <v>2.0128012048192772</v>
      </c>
      <c r="AK27" s="12">
        <f t="shared" si="59"/>
        <v>2.0128012048192772</v>
      </c>
      <c r="AL27" s="12">
        <f t="shared" si="59"/>
        <v>2.0128012048192772</v>
      </c>
      <c r="AM27" s="4" t="s">
        <v>79</v>
      </c>
      <c r="AN27" s="4">
        <v>1</v>
      </c>
    </row>
    <row r="28" spans="1:40" ht="14.85" customHeight="1" x14ac:dyDescent="0.25">
      <c r="A28" s="22"/>
      <c r="B28" s="4" t="s">
        <v>60</v>
      </c>
      <c r="C28" s="4" t="s">
        <v>78</v>
      </c>
      <c r="D28" s="4" t="s">
        <v>76</v>
      </c>
      <c r="E28" s="4" t="s">
        <v>34</v>
      </c>
      <c r="F28" s="4" t="s">
        <v>20</v>
      </c>
      <c r="G28" s="4" t="s">
        <v>22</v>
      </c>
      <c r="H28" s="12">
        <f t="shared" si="56"/>
        <v>1.9560155239327297</v>
      </c>
      <c r="I28" s="12">
        <f t="shared" ref="I28:AL28" si="60">I23*25</f>
        <v>1.9560155239327297</v>
      </c>
      <c r="J28" s="12">
        <f t="shared" si="60"/>
        <v>1.9560155239327297</v>
      </c>
      <c r="K28" s="12">
        <f t="shared" si="60"/>
        <v>1.9560155239327297</v>
      </c>
      <c r="L28" s="12">
        <f t="shared" si="60"/>
        <v>1.9560155239327297</v>
      </c>
      <c r="M28" s="12">
        <f t="shared" si="60"/>
        <v>1.9560155239327297</v>
      </c>
      <c r="N28" s="12">
        <f t="shared" si="60"/>
        <v>1.9560155239327297</v>
      </c>
      <c r="O28" s="12">
        <f t="shared" si="60"/>
        <v>1.9560155239327297</v>
      </c>
      <c r="P28" s="12">
        <f t="shared" si="60"/>
        <v>1.9560155239327297</v>
      </c>
      <c r="Q28" s="12">
        <f t="shared" si="60"/>
        <v>1.9560155239327297</v>
      </c>
      <c r="R28" s="12">
        <f t="shared" si="60"/>
        <v>1.9560155239327297</v>
      </c>
      <c r="S28" s="12">
        <f t="shared" si="60"/>
        <v>1.9560155239327297</v>
      </c>
      <c r="T28" s="12">
        <f t="shared" si="60"/>
        <v>1.9560155239327297</v>
      </c>
      <c r="U28" s="12">
        <f t="shared" si="60"/>
        <v>1.9560155239327297</v>
      </c>
      <c r="V28" s="12">
        <f t="shared" si="60"/>
        <v>1.9560155239327297</v>
      </c>
      <c r="W28" s="12">
        <f t="shared" si="60"/>
        <v>1.9560155239327297</v>
      </c>
      <c r="X28" s="12">
        <f t="shared" si="60"/>
        <v>1.9560155239327297</v>
      </c>
      <c r="Y28" s="12">
        <f t="shared" si="60"/>
        <v>1.9560155239327297</v>
      </c>
      <c r="Z28" s="12">
        <f t="shared" si="60"/>
        <v>1.9560155239327297</v>
      </c>
      <c r="AA28" s="12">
        <f t="shared" si="60"/>
        <v>1.9560155239327297</v>
      </c>
      <c r="AB28" s="12">
        <f t="shared" si="60"/>
        <v>1.9560155239327297</v>
      </c>
      <c r="AC28" s="12">
        <f t="shared" si="60"/>
        <v>1.9560155239327297</v>
      </c>
      <c r="AD28" s="12">
        <f t="shared" si="60"/>
        <v>1.9560155239327297</v>
      </c>
      <c r="AE28" s="12">
        <f t="shared" si="60"/>
        <v>1.9560155239327297</v>
      </c>
      <c r="AF28" s="12">
        <f t="shared" si="60"/>
        <v>1.9560155239327297</v>
      </c>
      <c r="AG28" s="12">
        <f t="shared" si="60"/>
        <v>1.9560155239327297</v>
      </c>
      <c r="AH28" s="12">
        <f t="shared" si="60"/>
        <v>1.9560155239327297</v>
      </c>
      <c r="AI28" s="12">
        <f t="shared" si="60"/>
        <v>1.9560155239327297</v>
      </c>
      <c r="AJ28" s="12">
        <f t="shared" si="60"/>
        <v>1.9560155239327297</v>
      </c>
      <c r="AK28" s="12">
        <f t="shared" si="60"/>
        <v>1.9560155239327297</v>
      </c>
      <c r="AL28" s="12">
        <f t="shared" si="60"/>
        <v>1.9560155239327297</v>
      </c>
      <c r="AM28" s="4" t="s">
        <v>79</v>
      </c>
      <c r="AN28" s="4">
        <v>1</v>
      </c>
    </row>
    <row r="29" spans="1:40" ht="14.7" customHeight="1" x14ac:dyDescent="0.25">
      <c r="A29" s="22"/>
      <c r="B29" s="4" t="s">
        <v>61</v>
      </c>
      <c r="C29" s="4" t="s">
        <v>78</v>
      </c>
      <c r="D29" s="4" t="s">
        <v>76</v>
      </c>
      <c r="E29" s="4" t="s">
        <v>34</v>
      </c>
      <c r="F29" s="4" t="s">
        <v>20</v>
      </c>
      <c r="G29" s="4" t="s">
        <v>22</v>
      </c>
      <c r="H29" s="12">
        <f t="shared" si="56"/>
        <v>1.6782786885245902</v>
      </c>
      <c r="I29" s="12">
        <f t="shared" ref="I29:AL29" si="61">I24*25</f>
        <v>1.6782786885245902</v>
      </c>
      <c r="J29" s="12">
        <f t="shared" si="61"/>
        <v>1.6782786885245902</v>
      </c>
      <c r="K29" s="12">
        <f t="shared" si="61"/>
        <v>1.6782786885245902</v>
      </c>
      <c r="L29" s="12">
        <f t="shared" si="61"/>
        <v>1.6782786885245902</v>
      </c>
      <c r="M29" s="12">
        <f t="shared" si="61"/>
        <v>1.6782786885245902</v>
      </c>
      <c r="N29" s="12">
        <f t="shared" si="61"/>
        <v>1.6782786885245902</v>
      </c>
      <c r="O29" s="12">
        <f t="shared" si="61"/>
        <v>1.6782786885245902</v>
      </c>
      <c r="P29" s="12">
        <f t="shared" si="61"/>
        <v>1.6782786885245902</v>
      </c>
      <c r="Q29" s="12">
        <f t="shared" si="61"/>
        <v>1.6782786885245902</v>
      </c>
      <c r="R29" s="12">
        <f t="shared" si="61"/>
        <v>1.6782786885245902</v>
      </c>
      <c r="S29" s="12">
        <f t="shared" si="61"/>
        <v>1.6782786885245902</v>
      </c>
      <c r="T29" s="12">
        <f t="shared" si="61"/>
        <v>1.6782786885245902</v>
      </c>
      <c r="U29" s="12">
        <f t="shared" si="61"/>
        <v>1.6782786885245902</v>
      </c>
      <c r="V29" s="12">
        <f t="shared" si="61"/>
        <v>1.6782786885245902</v>
      </c>
      <c r="W29" s="12">
        <f t="shared" si="61"/>
        <v>1.6782786885245902</v>
      </c>
      <c r="X29" s="12">
        <f t="shared" si="61"/>
        <v>1.6782786885245902</v>
      </c>
      <c r="Y29" s="12">
        <f t="shared" si="61"/>
        <v>1.6782786885245902</v>
      </c>
      <c r="Z29" s="12">
        <f t="shared" si="61"/>
        <v>1.6782786885245902</v>
      </c>
      <c r="AA29" s="12">
        <f t="shared" si="61"/>
        <v>1.6782786885245902</v>
      </c>
      <c r="AB29" s="12">
        <f t="shared" si="61"/>
        <v>1.6782786885245902</v>
      </c>
      <c r="AC29" s="12">
        <f t="shared" si="61"/>
        <v>1.6782786885245902</v>
      </c>
      <c r="AD29" s="12">
        <f t="shared" si="61"/>
        <v>1.6782786885245902</v>
      </c>
      <c r="AE29" s="12">
        <f t="shared" si="61"/>
        <v>1.6782786885245902</v>
      </c>
      <c r="AF29" s="12">
        <f t="shared" si="61"/>
        <v>1.6782786885245902</v>
      </c>
      <c r="AG29" s="12">
        <f t="shared" si="61"/>
        <v>1.6782786885245902</v>
      </c>
      <c r="AH29" s="12">
        <f t="shared" si="61"/>
        <v>1.6782786885245902</v>
      </c>
      <c r="AI29" s="12">
        <f t="shared" si="61"/>
        <v>1.6782786885245902</v>
      </c>
      <c r="AJ29" s="12">
        <f t="shared" si="61"/>
        <v>1.6782786885245902</v>
      </c>
      <c r="AK29" s="12">
        <f t="shared" si="61"/>
        <v>1.6782786885245902</v>
      </c>
      <c r="AL29" s="12">
        <f t="shared" si="61"/>
        <v>1.6782786885245902</v>
      </c>
      <c r="AM29" s="4" t="s">
        <v>79</v>
      </c>
      <c r="AN29" s="4">
        <v>1</v>
      </c>
    </row>
    <row r="30" spans="1:40" ht="14.7" customHeight="1" x14ac:dyDescent="0.25">
      <c r="A30" s="22"/>
      <c r="B30" s="4" t="s">
        <v>63</v>
      </c>
      <c r="C30" s="4" t="s">
        <v>78</v>
      </c>
      <c r="D30" s="4" t="s">
        <v>76</v>
      </c>
      <c r="E30" s="4" t="s">
        <v>34</v>
      </c>
      <c r="F30" s="4" t="s">
        <v>20</v>
      </c>
      <c r="G30" s="4" t="s">
        <v>22</v>
      </c>
      <c r="H30" s="12">
        <f t="shared" si="56"/>
        <v>2.6880530973451329</v>
      </c>
      <c r="I30" s="12">
        <f t="shared" ref="I30:AL30" si="62">I25*25</f>
        <v>2.6880530973451329</v>
      </c>
      <c r="J30" s="12">
        <f t="shared" si="62"/>
        <v>2.6880530973451329</v>
      </c>
      <c r="K30" s="12">
        <f t="shared" si="62"/>
        <v>2.6880530973451329</v>
      </c>
      <c r="L30" s="12">
        <f t="shared" si="62"/>
        <v>2.6880530973451329</v>
      </c>
      <c r="M30" s="12">
        <f t="shared" si="62"/>
        <v>2.6880530973451329</v>
      </c>
      <c r="N30" s="12">
        <f t="shared" si="62"/>
        <v>2.6880530973451329</v>
      </c>
      <c r="O30" s="12">
        <f t="shared" si="62"/>
        <v>2.6880530973451329</v>
      </c>
      <c r="P30" s="12">
        <f t="shared" si="62"/>
        <v>2.6880530973451329</v>
      </c>
      <c r="Q30" s="12">
        <f t="shared" si="62"/>
        <v>2.6880530973451329</v>
      </c>
      <c r="R30" s="12">
        <f t="shared" si="62"/>
        <v>2.6880530973451329</v>
      </c>
      <c r="S30" s="12">
        <f t="shared" si="62"/>
        <v>2.6880530973451329</v>
      </c>
      <c r="T30" s="12">
        <f t="shared" si="62"/>
        <v>2.6880530973451329</v>
      </c>
      <c r="U30" s="12">
        <f t="shared" si="62"/>
        <v>2.6880530973451329</v>
      </c>
      <c r="V30" s="12">
        <f t="shared" si="62"/>
        <v>2.6880530973451329</v>
      </c>
      <c r="W30" s="12">
        <f t="shared" si="62"/>
        <v>2.6880530973451329</v>
      </c>
      <c r="X30" s="12">
        <f t="shared" si="62"/>
        <v>2.6880530973451329</v>
      </c>
      <c r="Y30" s="12">
        <f t="shared" si="62"/>
        <v>2.6880530973451329</v>
      </c>
      <c r="Z30" s="12">
        <f t="shared" si="62"/>
        <v>2.6880530973451329</v>
      </c>
      <c r="AA30" s="12">
        <f t="shared" si="62"/>
        <v>2.6880530973451329</v>
      </c>
      <c r="AB30" s="12">
        <f t="shared" si="62"/>
        <v>2.6880530973451329</v>
      </c>
      <c r="AC30" s="12">
        <f t="shared" si="62"/>
        <v>2.6880530973451329</v>
      </c>
      <c r="AD30" s="12">
        <f t="shared" si="62"/>
        <v>2.6880530973451329</v>
      </c>
      <c r="AE30" s="12">
        <f t="shared" si="62"/>
        <v>2.6880530973451329</v>
      </c>
      <c r="AF30" s="12">
        <f t="shared" si="62"/>
        <v>2.6880530973451329</v>
      </c>
      <c r="AG30" s="12">
        <f t="shared" si="62"/>
        <v>2.6880530973451329</v>
      </c>
      <c r="AH30" s="12">
        <f t="shared" si="62"/>
        <v>2.6880530973451329</v>
      </c>
      <c r="AI30" s="12">
        <f t="shared" si="62"/>
        <v>2.6880530973451329</v>
      </c>
      <c r="AJ30" s="12">
        <f t="shared" si="62"/>
        <v>2.6880530973451329</v>
      </c>
      <c r="AK30" s="12">
        <f t="shared" si="62"/>
        <v>2.6880530973451329</v>
      </c>
      <c r="AL30" s="12">
        <f t="shared" si="62"/>
        <v>2.6880530973451329</v>
      </c>
      <c r="AM30" s="4" t="s">
        <v>79</v>
      </c>
      <c r="AN30" s="4">
        <v>1</v>
      </c>
    </row>
    <row r="31" spans="1:40" ht="14.7" customHeight="1" x14ac:dyDescent="0.25">
      <c r="A31" s="22"/>
      <c r="B31" s="4" t="s">
        <v>64</v>
      </c>
      <c r="C31" s="4" t="s">
        <v>78</v>
      </c>
      <c r="D31" s="4" t="s">
        <v>76</v>
      </c>
      <c r="E31" s="4" t="s">
        <v>34</v>
      </c>
      <c r="F31" s="4" t="s">
        <v>20</v>
      </c>
      <c r="G31" s="4" t="s">
        <v>22</v>
      </c>
      <c r="H31" s="12">
        <f t="shared" si="56"/>
        <v>2.6880530973451329</v>
      </c>
      <c r="I31" s="12">
        <f t="shared" ref="I31:AL31" si="63">I26*25</f>
        <v>2.6880530973451329</v>
      </c>
      <c r="J31" s="12">
        <f t="shared" si="63"/>
        <v>2.6880530973451329</v>
      </c>
      <c r="K31" s="12">
        <f t="shared" si="63"/>
        <v>2.6880530973451329</v>
      </c>
      <c r="L31" s="12">
        <f t="shared" si="63"/>
        <v>2.6880530973451329</v>
      </c>
      <c r="M31" s="12">
        <f t="shared" si="63"/>
        <v>2.6880530973451329</v>
      </c>
      <c r="N31" s="12">
        <f t="shared" si="63"/>
        <v>2.6880530973451329</v>
      </c>
      <c r="O31" s="12">
        <f t="shared" si="63"/>
        <v>2.6880530973451329</v>
      </c>
      <c r="P31" s="12">
        <f t="shared" si="63"/>
        <v>2.6880530973451329</v>
      </c>
      <c r="Q31" s="12">
        <f t="shared" si="63"/>
        <v>2.6880530973451329</v>
      </c>
      <c r="R31" s="12">
        <f t="shared" si="63"/>
        <v>2.6880530973451329</v>
      </c>
      <c r="S31" s="12">
        <f t="shared" si="63"/>
        <v>2.6880530973451329</v>
      </c>
      <c r="T31" s="12">
        <f t="shared" si="63"/>
        <v>2.6880530973451329</v>
      </c>
      <c r="U31" s="12">
        <f t="shared" si="63"/>
        <v>2.6880530973451329</v>
      </c>
      <c r="V31" s="12">
        <f t="shared" si="63"/>
        <v>2.6880530973451329</v>
      </c>
      <c r="W31" s="12">
        <f t="shared" si="63"/>
        <v>2.6880530973451329</v>
      </c>
      <c r="X31" s="12">
        <f t="shared" si="63"/>
        <v>2.6880530973451329</v>
      </c>
      <c r="Y31" s="12">
        <f t="shared" si="63"/>
        <v>2.6880530973451329</v>
      </c>
      <c r="Z31" s="12">
        <f t="shared" si="63"/>
        <v>2.6880530973451329</v>
      </c>
      <c r="AA31" s="12">
        <f t="shared" si="63"/>
        <v>2.6880530973451329</v>
      </c>
      <c r="AB31" s="12">
        <f t="shared" si="63"/>
        <v>2.6880530973451329</v>
      </c>
      <c r="AC31" s="12">
        <f t="shared" si="63"/>
        <v>2.6880530973451329</v>
      </c>
      <c r="AD31" s="12">
        <f t="shared" si="63"/>
        <v>2.6880530973451329</v>
      </c>
      <c r="AE31" s="12">
        <f t="shared" si="63"/>
        <v>2.6880530973451329</v>
      </c>
      <c r="AF31" s="12">
        <f t="shared" si="63"/>
        <v>2.6880530973451329</v>
      </c>
      <c r="AG31" s="12">
        <f t="shared" si="63"/>
        <v>2.6880530973451329</v>
      </c>
      <c r="AH31" s="12">
        <f t="shared" si="63"/>
        <v>2.6880530973451329</v>
      </c>
      <c r="AI31" s="12">
        <f t="shared" si="63"/>
        <v>2.6880530973451329</v>
      </c>
      <c r="AJ31" s="12">
        <f t="shared" si="63"/>
        <v>2.6880530973451329</v>
      </c>
      <c r="AK31" s="12">
        <f t="shared" si="63"/>
        <v>2.6880530973451329</v>
      </c>
      <c r="AL31" s="12">
        <f t="shared" si="63"/>
        <v>2.6880530973451329</v>
      </c>
      <c r="AM31" s="4" t="s">
        <v>79</v>
      </c>
      <c r="AN31" s="4">
        <v>1</v>
      </c>
    </row>
    <row r="32" spans="1:40" ht="14.7" customHeight="1" x14ac:dyDescent="0.25">
      <c r="A32" s="22" t="s">
        <v>9</v>
      </c>
      <c r="B32" s="4" t="s">
        <v>56</v>
      </c>
      <c r="C32" s="4" t="s">
        <v>81</v>
      </c>
      <c r="D32" s="4" t="s">
        <v>82</v>
      </c>
      <c r="E32" s="4" t="s">
        <v>38</v>
      </c>
      <c r="F32" s="4" t="s">
        <v>20</v>
      </c>
      <c r="G32" s="4" t="s">
        <v>24</v>
      </c>
      <c r="H32" s="4">
        <f>1.16/90.7</f>
        <v>1.2789415656008819E-2</v>
      </c>
      <c r="I32" s="4">
        <f t="shared" ref="I32:AL32" si="64">1.16/90.7</f>
        <v>1.2789415656008819E-2</v>
      </c>
      <c r="J32" s="4">
        <f t="shared" si="64"/>
        <v>1.2789415656008819E-2</v>
      </c>
      <c r="K32" s="4">
        <f t="shared" si="64"/>
        <v>1.2789415656008819E-2</v>
      </c>
      <c r="L32" s="4">
        <f t="shared" si="64"/>
        <v>1.2789415656008819E-2</v>
      </c>
      <c r="M32" s="4">
        <f t="shared" si="64"/>
        <v>1.2789415656008819E-2</v>
      </c>
      <c r="N32" s="4">
        <f t="shared" si="64"/>
        <v>1.2789415656008819E-2</v>
      </c>
      <c r="O32" s="4">
        <f t="shared" si="64"/>
        <v>1.2789415656008819E-2</v>
      </c>
      <c r="P32" s="4">
        <f t="shared" si="64"/>
        <v>1.2789415656008819E-2</v>
      </c>
      <c r="Q32" s="4">
        <f t="shared" si="64"/>
        <v>1.2789415656008819E-2</v>
      </c>
      <c r="R32" s="4">
        <f t="shared" si="64"/>
        <v>1.2789415656008819E-2</v>
      </c>
      <c r="S32" s="4">
        <f t="shared" si="64"/>
        <v>1.2789415656008819E-2</v>
      </c>
      <c r="T32" s="4">
        <f t="shared" si="64"/>
        <v>1.2789415656008819E-2</v>
      </c>
      <c r="U32" s="4">
        <f t="shared" si="64"/>
        <v>1.2789415656008819E-2</v>
      </c>
      <c r="V32" s="4">
        <f t="shared" si="64"/>
        <v>1.2789415656008819E-2</v>
      </c>
      <c r="W32" s="4">
        <f t="shared" si="64"/>
        <v>1.2789415656008819E-2</v>
      </c>
      <c r="X32" s="4">
        <f t="shared" si="64"/>
        <v>1.2789415656008819E-2</v>
      </c>
      <c r="Y32" s="4">
        <f t="shared" si="64"/>
        <v>1.2789415656008819E-2</v>
      </c>
      <c r="Z32" s="4">
        <f t="shared" si="64"/>
        <v>1.2789415656008819E-2</v>
      </c>
      <c r="AA32" s="4">
        <f t="shared" si="64"/>
        <v>1.2789415656008819E-2</v>
      </c>
      <c r="AB32" s="4">
        <f t="shared" si="64"/>
        <v>1.2789415656008819E-2</v>
      </c>
      <c r="AC32" s="4">
        <f t="shared" si="64"/>
        <v>1.2789415656008819E-2</v>
      </c>
      <c r="AD32" s="4">
        <f t="shared" si="64"/>
        <v>1.2789415656008819E-2</v>
      </c>
      <c r="AE32" s="4">
        <f t="shared" si="64"/>
        <v>1.2789415656008819E-2</v>
      </c>
      <c r="AF32" s="4">
        <f t="shared" si="64"/>
        <v>1.2789415656008819E-2</v>
      </c>
      <c r="AG32" s="4">
        <f t="shared" si="64"/>
        <v>1.2789415656008819E-2</v>
      </c>
      <c r="AH32" s="4">
        <f t="shared" si="64"/>
        <v>1.2789415656008819E-2</v>
      </c>
      <c r="AI32" s="4">
        <f t="shared" si="64"/>
        <v>1.2789415656008819E-2</v>
      </c>
      <c r="AJ32" s="4">
        <f t="shared" si="64"/>
        <v>1.2789415656008819E-2</v>
      </c>
      <c r="AK32" s="4">
        <f t="shared" si="64"/>
        <v>1.2789415656008819E-2</v>
      </c>
      <c r="AL32" s="4">
        <f t="shared" si="64"/>
        <v>1.2789415656008819E-2</v>
      </c>
      <c r="AM32" s="4" t="s">
        <v>83</v>
      </c>
      <c r="AN32" s="4">
        <v>1</v>
      </c>
    </row>
    <row r="33" spans="1:46" ht="14.7" customHeight="1" x14ac:dyDescent="0.25">
      <c r="A33" s="22"/>
      <c r="B33" s="4" t="s">
        <v>60</v>
      </c>
      <c r="C33" s="4" t="s">
        <v>81</v>
      </c>
      <c r="D33" s="4" t="s">
        <v>82</v>
      </c>
      <c r="E33" s="4" t="s">
        <v>38</v>
      </c>
      <c r="F33" s="4" t="s">
        <v>20</v>
      </c>
      <c r="G33" s="4" t="s">
        <v>24</v>
      </c>
      <c r="H33" s="4">
        <f>1.74/87.02</f>
        <v>1.9995403355550449E-2</v>
      </c>
      <c r="I33" s="4">
        <f t="shared" ref="I33:AL33" si="65">1.74/87.02</f>
        <v>1.9995403355550449E-2</v>
      </c>
      <c r="J33" s="4">
        <f t="shared" si="65"/>
        <v>1.9995403355550449E-2</v>
      </c>
      <c r="K33" s="4">
        <f t="shared" si="65"/>
        <v>1.9995403355550449E-2</v>
      </c>
      <c r="L33" s="4">
        <f t="shared" si="65"/>
        <v>1.9995403355550449E-2</v>
      </c>
      <c r="M33" s="4">
        <f t="shared" si="65"/>
        <v>1.9995403355550449E-2</v>
      </c>
      <c r="N33" s="4">
        <f t="shared" si="65"/>
        <v>1.9995403355550449E-2</v>
      </c>
      <c r="O33" s="4">
        <f t="shared" si="65"/>
        <v>1.9995403355550449E-2</v>
      </c>
      <c r="P33" s="4">
        <f t="shared" si="65"/>
        <v>1.9995403355550449E-2</v>
      </c>
      <c r="Q33" s="4">
        <f t="shared" si="65"/>
        <v>1.9995403355550449E-2</v>
      </c>
      <c r="R33" s="4">
        <f t="shared" si="65"/>
        <v>1.9995403355550449E-2</v>
      </c>
      <c r="S33" s="4">
        <f t="shared" si="65"/>
        <v>1.9995403355550449E-2</v>
      </c>
      <c r="T33" s="4">
        <f t="shared" si="65"/>
        <v>1.9995403355550449E-2</v>
      </c>
      <c r="U33" s="4">
        <f t="shared" si="65"/>
        <v>1.9995403355550449E-2</v>
      </c>
      <c r="V33" s="4">
        <f t="shared" si="65"/>
        <v>1.9995403355550449E-2</v>
      </c>
      <c r="W33" s="4">
        <f t="shared" si="65"/>
        <v>1.9995403355550449E-2</v>
      </c>
      <c r="X33" s="4">
        <f t="shared" si="65"/>
        <v>1.9995403355550449E-2</v>
      </c>
      <c r="Y33" s="4">
        <f t="shared" si="65"/>
        <v>1.9995403355550449E-2</v>
      </c>
      <c r="Z33" s="4">
        <f t="shared" si="65"/>
        <v>1.9995403355550449E-2</v>
      </c>
      <c r="AA33" s="4">
        <f t="shared" si="65"/>
        <v>1.9995403355550449E-2</v>
      </c>
      <c r="AB33" s="4">
        <f t="shared" si="65"/>
        <v>1.9995403355550449E-2</v>
      </c>
      <c r="AC33" s="4">
        <f t="shared" si="65"/>
        <v>1.9995403355550449E-2</v>
      </c>
      <c r="AD33" s="4">
        <f t="shared" si="65"/>
        <v>1.9995403355550449E-2</v>
      </c>
      <c r="AE33" s="4">
        <f t="shared" si="65"/>
        <v>1.9995403355550449E-2</v>
      </c>
      <c r="AF33" s="4">
        <f t="shared" si="65"/>
        <v>1.9995403355550449E-2</v>
      </c>
      <c r="AG33" s="4">
        <f t="shared" si="65"/>
        <v>1.9995403355550449E-2</v>
      </c>
      <c r="AH33" s="4">
        <f t="shared" si="65"/>
        <v>1.9995403355550449E-2</v>
      </c>
      <c r="AI33" s="4">
        <f t="shared" si="65"/>
        <v>1.9995403355550449E-2</v>
      </c>
      <c r="AJ33" s="4">
        <f t="shared" si="65"/>
        <v>1.9995403355550449E-2</v>
      </c>
      <c r="AK33" s="4">
        <f t="shared" si="65"/>
        <v>1.9995403355550449E-2</v>
      </c>
      <c r="AL33" s="4">
        <f t="shared" si="65"/>
        <v>1.9995403355550449E-2</v>
      </c>
      <c r="AM33" s="4" t="s">
        <v>83</v>
      </c>
      <c r="AN33" s="4">
        <v>1</v>
      </c>
    </row>
    <row r="34" spans="1:46" ht="14.7" customHeight="1" x14ac:dyDescent="0.25">
      <c r="A34" s="22"/>
      <c r="B34" s="4" t="s">
        <v>61</v>
      </c>
      <c r="C34" s="4" t="s">
        <v>81</v>
      </c>
      <c r="D34" s="4" t="s">
        <v>82</v>
      </c>
      <c r="E34" s="4" t="s">
        <v>38</v>
      </c>
      <c r="F34" s="4" t="s">
        <v>20</v>
      </c>
      <c r="G34" s="4" t="s">
        <v>24</v>
      </c>
      <c r="H34" s="4">
        <f>0.73/77.32</f>
        <v>9.4412829798241078E-3</v>
      </c>
      <c r="I34" s="4">
        <f t="shared" ref="I34:AL34" si="66">0.73/77.32</f>
        <v>9.4412829798241078E-3</v>
      </c>
      <c r="J34" s="4">
        <f t="shared" si="66"/>
        <v>9.4412829798241078E-3</v>
      </c>
      <c r="K34" s="4">
        <f t="shared" si="66"/>
        <v>9.4412829798241078E-3</v>
      </c>
      <c r="L34" s="4">
        <f t="shared" si="66"/>
        <v>9.4412829798241078E-3</v>
      </c>
      <c r="M34" s="4">
        <f t="shared" si="66"/>
        <v>9.4412829798241078E-3</v>
      </c>
      <c r="N34" s="4">
        <f t="shared" si="66"/>
        <v>9.4412829798241078E-3</v>
      </c>
      <c r="O34" s="4">
        <f t="shared" si="66"/>
        <v>9.4412829798241078E-3</v>
      </c>
      <c r="P34" s="4">
        <f t="shared" si="66"/>
        <v>9.4412829798241078E-3</v>
      </c>
      <c r="Q34" s="4">
        <f t="shared" si="66"/>
        <v>9.4412829798241078E-3</v>
      </c>
      <c r="R34" s="4">
        <f t="shared" si="66"/>
        <v>9.4412829798241078E-3</v>
      </c>
      <c r="S34" s="4">
        <f t="shared" si="66"/>
        <v>9.4412829798241078E-3</v>
      </c>
      <c r="T34" s="4">
        <f t="shared" si="66"/>
        <v>9.4412829798241078E-3</v>
      </c>
      <c r="U34" s="4">
        <f t="shared" si="66"/>
        <v>9.4412829798241078E-3</v>
      </c>
      <c r="V34" s="4">
        <f t="shared" si="66"/>
        <v>9.4412829798241078E-3</v>
      </c>
      <c r="W34" s="4">
        <f t="shared" si="66"/>
        <v>9.4412829798241078E-3</v>
      </c>
      <c r="X34" s="4">
        <f t="shared" si="66"/>
        <v>9.4412829798241078E-3</v>
      </c>
      <c r="Y34" s="4">
        <f t="shared" si="66"/>
        <v>9.4412829798241078E-3</v>
      </c>
      <c r="Z34" s="4">
        <f t="shared" si="66"/>
        <v>9.4412829798241078E-3</v>
      </c>
      <c r="AA34" s="4">
        <f t="shared" si="66"/>
        <v>9.4412829798241078E-3</v>
      </c>
      <c r="AB34" s="4">
        <f t="shared" si="66"/>
        <v>9.4412829798241078E-3</v>
      </c>
      <c r="AC34" s="4">
        <f t="shared" si="66"/>
        <v>9.4412829798241078E-3</v>
      </c>
      <c r="AD34" s="4">
        <f t="shared" si="66"/>
        <v>9.4412829798241078E-3</v>
      </c>
      <c r="AE34" s="4">
        <f t="shared" si="66"/>
        <v>9.4412829798241078E-3</v>
      </c>
      <c r="AF34" s="4">
        <f t="shared" si="66"/>
        <v>9.4412829798241078E-3</v>
      </c>
      <c r="AG34" s="4">
        <f t="shared" si="66"/>
        <v>9.4412829798241078E-3</v>
      </c>
      <c r="AH34" s="4">
        <f t="shared" si="66"/>
        <v>9.4412829798241078E-3</v>
      </c>
      <c r="AI34" s="4">
        <f t="shared" si="66"/>
        <v>9.4412829798241078E-3</v>
      </c>
      <c r="AJ34" s="4">
        <f t="shared" si="66"/>
        <v>9.4412829798241078E-3</v>
      </c>
      <c r="AK34" s="4">
        <f t="shared" si="66"/>
        <v>9.4412829798241078E-3</v>
      </c>
      <c r="AL34" s="4">
        <f t="shared" si="66"/>
        <v>9.4412829798241078E-3</v>
      </c>
      <c r="AM34" s="4" t="s">
        <v>83</v>
      </c>
      <c r="AN34" s="4">
        <v>1</v>
      </c>
    </row>
    <row r="35" spans="1:46" ht="14.7" customHeight="1" x14ac:dyDescent="0.25">
      <c r="A35" s="22"/>
      <c r="B35" s="4" t="s">
        <v>63</v>
      </c>
      <c r="C35" s="4" t="s">
        <v>81</v>
      </c>
      <c r="D35" s="4" t="s">
        <v>82</v>
      </c>
      <c r="E35" s="4" t="s">
        <v>38</v>
      </c>
      <c r="F35" s="4" t="s">
        <v>20</v>
      </c>
      <c r="G35" s="4" t="s">
        <v>24</v>
      </c>
      <c r="H35" s="4">
        <f>0.5/11.52</f>
        <v>4.3402777777777776E-2</v>
      </c>
      <c r="I35" s="4">
        <f t="shared" ref="I35:AL36" si="67">0.5/11.52</f>
        <v>4.3402777777777776E-2</v>
      </c>
      <c r="J35" s="4">
        <f t="shared" si="67"/>
        <v>4.3402777777777776E-2</v>
      </c>
      <c r="K35" s="4">
        <f t="shared" si="67"/>
        <v>4.3402777777777776E-2</v>
      </c>
      <c r="L35" s="4">
        <f t="shared" si="67"/>
        <v>4.3402777777777776E-2</v>
      </c>
      <c r="M35" s="4">
        <f t="shared" si="67"/>
        <v>4.3402777777777776E-2</v>
      </c>
      <c r="N35" s="4">
        <f t="shared" si="67"/>
        <v>4.3402777777777776E-2</v>
      </c>
      <c r="O35" s="4">
        <f t="shared" si="67"/>
        <v>4.3402777777777776E-2</v>
      </c>
      <c r="P35" s="4">
        <f t="shared" si="67"/>
        <v>4.3402777777777776E-2</v>
      </c>
      <c r="Q35" s="4">
        <f t="shared" si="67"/>
        <v>4.3402777777777776E-2</v>
      </c>
      <c r="R35" s="4">
        <f t="shared" si="67"/>
        <v>4.3402777777777776E-2</v>
      </c>
      <c r="S35" s="4">
        <f t="shared" si="67"/>
        <v>4.3402777777777776E-2</v>
      </c>
      <c r="T35" s="4">
        <f t="shared" si="67"/>
        <v>4.3402777777777776E-2</v>
      </c>
      <c r="U35" s="4">
        <f t="shared" si="67"/>
        <v>4.3402777777777776E-2</v>
      </c>
      <c r="V35" s="4">
        <f t="shared" si="67"/>
        <v>4.3402777777777776E-2</v>
      </c>
      <c r="W35" s="4">
        <f t="shared" si="67"/>
        <v>4.3402777777777776E-2</v>
      </c>
      <c r="X35" s="4">
        <f t="shared" si="67"/>
        <v>4.3402777777777776E-2</v>
      </c>
      <c r="Y35" s="4">
        <f t="shared" si="67"/>
        <v>4.3402777777777776E-2</v>
      </c>
      <c r="Z35" s="4">
        <f t="shared" si="67"/>
        <v>4.3402777777777776E-2</v>
      </c>
      <c r="AA35" s="4">
        <f t="shared" si="67"/>
        <v>4.3402777777777776E-2</v>
      </c>
      <c r="AB35" s="4">
        <f t="shared" si="67"/>
        <v>4.3402777777777776E-2</v>
      </c>
      <c r="AC35" s="4">
        <f t="shared" si="67"/>
        <v>4.3402777777777776E-2</v>
      </c>
      <c r="AD35" s="4">
        <f t="shared" si="67"/>
        <v>4.3402777777777776E-2</v>
      </c>
      <c r="AE35" s="4">
        <f t="shared" si="67"/>
        <v>4.3402777777777776E-2</v>
      </c>
      <c r="AF35" s="4">
        <f t="shared" si="67"/>
        <v>4.3402777777777776E-2</v>
      </c>
      <c r="AG35" s="4">
        <f t="shared" si="67"/>
        <v>4.3402777777777776E-2</v>
      </c>
      <c r="AH35" s="4">
        <f t="shared" si="67"/>
        <v>4.3402777777777776E-2</v>
      </c>
      <c r="AI35" s="4">
        <f t="shared" si="67"/>
        <v>4.3402777777777776E-2</v>
      </c>
      <c r="AJ35" s="4">
        <f t="shared" si="67"/>
        <v>4.3402777777777776E-2</v>
      </c>
      <c r="AK35" s="4">
        <f t="shared" si="67"/>
        <v>4.3402777777777776E-2</v>
      </c>
      <c r="AL35" s="4">
        <f t="shared" si="67"/>
        <v>4.3402777777777776E-2</v>
      </c>
      <c r="AM35" s="4" t="s">
        <v>83</v>
      </c>
      <c r="AN35" s="4">
        <v>1</v>
      </c>
      <c r="AT35" s="2"/>
    </row>
    <row r="36" spans="1:46" ht="14.7" customHeight="1" x14ac:dyDescent="0.25">
      <c r="A36" s="22"/>
      <c r="B36" s="4" t="s">
        <v>64</v>
      </c>
      <c r="C36" s="4" t="s">
        <v>81</v>
      </c>
      <c r="D36" s="4" t="s">
        <v>82</v>
      </c>
      <c r="E36" s="4" t="s">
        <v>38</v>
      </c>
      <c r="F36" s="4" t="s">
        <v>20</v>
      </c>
      <c r="G36" s="4" t="s">
        <v>24</v>
      </c>
      <c r="H36" s="4">
        <f>0.5/11.52</f>
        <v>4.3402777777777776E-2</v>
      </c>
      <c r="I36" s="4">
        <f t="shared" si="67"/>
        <v>4.3402777777777776E-2</v>
      </c>
      <c r="J36" s="4">
        <f t="shared" si="67"/>
        <v>4.3402777777777776E-2</v>
      </c>
      <c r="K36" s="4">
        <f t="shared" si="67"/>
        <v>4.3402777777777776E-2</v>
      </c>
      <c r="L36" s="4">
        <f t="shared" si="67"/>
        <v>4.3402777777777776E-2</v>
      </c>
      <c r="M36" s="4">
        <f t="shared" si="67"/>
        <v>4.3402777777777776E-2</v>
      </c>
      <c r="N36" s="4">
        <f t="shared" si="67"/>
        <v>4.3402777777777776E-2</v>
      </c>
      <c r="O36" s="4">
        <f t="shared" si="67"/>
        <v>4.3402777777777776E-2</v>
      </c>
      <c r="P36" s="4">
        <f t="shared" si="67"/>
        <v>4.3402777777777776E-2</v>
      </c>
      <c r="Q36" s="4">
        <f t="shared" si="67"/>
        <v>4.3402777777777776E-2</v>
      </c>
      <c r="R36" s="4">
        <f t="shared" si="67"/>
        <v>4.3402777777777776E-2</v>
      </c>
      <c r="S36" s="4">
        <f t="shared" si="67"/>
        <v>4.3402777777777776E-2</v>
      </c>
      <c r="T36" s="4">
        <f t="shared" si="67"/>
        <v>4.3402777777777776E-2</v>
      </c>
      <c r="U36" s="4">
        <f t="shared" si="67"/>
        <v>4.3402777777777776E-2</v>
      </c>
      <c r="V36" s="4">
        <f t="shared" si="67"/>
        <v>4.3402777777777776E-2</v>
      </c>
      <c r="W36" s="4">
        <f t="shared" si="67"/>
        <v>4.3402777777777776E-2</v>
      </c>
      <c r="X36" s="4">
        <f t="shared" si="67"/>
        <v>4.3402777777777776E-2</v>
      </c>
      <c r="Y36" s="4">
        <f t="shared" si="67"/>
        <v>4.3402777777777776E-2</v>
      </c>
      <c r="Z36" s="4">
        <f t="shared" si="67"/>
        <v>4.3402777777777776E-2</v>
      </c>
      <c r="AA36" s="4">
        <f t="shared" si="67"/>
        <v>4.3402777777777776E-2</v>
      </c>
      <c r="AB36" s="4">
        <f t="shared" si="67"/>
        <v>4.3402777777777776E-2</v>
      </c>
      <c r="AC36" s="4">
        <f t="shared" si="67"/>
        <v>4.3402777777777776E-2</v>
      </c>
      <c r="AD36" s="4">
        <f t="shared" si="67"/>
        <v>4.3402777777777776E-2</v>
      </c>
      <c r="AE36" s="4">
        <f t="shared" si="67"/>
        <v>4.3402777777777776E-2</v>
      </c>
      <c r="AF36" s="4">
        <f t="shared" si="67"/>
        <v>4.3402777777777776E-2</v>
      </c>
      <c r="AG36" s="4">
        <f t="shared" si="67"/>
        <v>4.3402777777777776E-2</v>
      </c>
      <c r="AH36" s="4">
        <f t="shared" si="67"/>
        <v>4.3402777777777776E-2</v>
      </c>
      <c r="AI36" s="4">
        <f t="shared" si="67"/>
        <v>4.3402777777777776E-2</v>
      </c>
      <c r="AJ36" s="4">
        <f t="shared" si="67"/>
        <v>4.3402777777777776E-2</v>
      </c>
      <c r="AK36" s="4">
        <f t="shared" si="67"/>
        <v>4.3402777777777776E-2</v>
      </c>
      <c r="AL36" s="4">
        <f t="shared" si="67"/>
        <v>4.3402777777777776E-2</v>
      </c>
      <c r="AM36" s="4" t="s">
        <v>83</v>
      </c>
      <c r="AN36" s="4">
        <v>1</v>
      </c>
      <c r="AT36" s="2"/>
    </row>
    <row r="37" spans="1:46" ht="14.7" customHeight="1" x14ac:dyDescent="0.25">
      <c r="A37" s="22"/>
      <c r="B37" s="4" t="s">
        <v>56</v>
      </c>
      <c r="C37" s="4" t="s">
        <v>81</v>
      </c>
      <c r="D37" s="4" t="s">
        <v>82</v>
      </c>
      <c r="E37" s="4" t="s">
        <v>36</v>
      </c>
      <c r="F37" s="4" t="s">
        <v>20</v>
      </c>
      <c r="G37" s="4" t="s">
        <v>24</v>
      </c>
      <c r="H37" s="4">
        <f>0.1/90.7</f>
        <v>1.1025358324145535E-3</v>
      </c>
      <c r="I37" s="4">
        <f t="shared" ref="I37:AL37" si="68">0.1/90.7</f>
        <v>1.1025358324145535E-3</v>
      </c>
      <c r="J37" s="4">
        <f t="shared" si="68"/>
        <v>1.1025358324145535E-3</v>
      </c>
      <c r="K37" s="4">
        <f t="shared" si="68"/>
        <v>1.1025358324145535E-3</v>
      </c>
      <c r="L37" s="4">
        <f t="shared" si="68"/>
        <v>1.1025358324145535E-3</v>
      </c>
      <c r="M37" s="4">
        <f t="shared" si="68"/>
        <v>1.1025358324145535E-3</v>
      </c>
      <c r="N37" s="4">
        <f t="shared" si="68"/>
        <v>1.1025358324145535E-3</v>
      </c>
      <c r="O37" s="4">
        <f t="shared" si="68"/>
        <v>1.1025358324145535E-3</v>
      </c>
      <c r="P37" s="4">
        <f t="shared" si="68"/>
        <v>1.1025358324145535E-3</v>
      </c>
      <c r="Q37" s="4">
        <f t="shared" si="68"/>
        <v>1.1025358324145535E-3</v>
      </c>
      <c r="R37" s="4">
        <f t="shared" si="68"/>
        <v>1.1025358324145535E-3</v>
      </c>
      <c r="S37" s="4">
        <f t="shared" si="68"/>
        <v>1.1025358324145535E-3</v>
      </c>
      <c r="T37" s="4">
        <f t="shared" si="68"/>
        <v>1.1025358324145535E-3</v>
      </c>
      <c r="U37" s="4">
        <f t="shared" si="68"/>
        <v>1.1025358324145535E-3</v>
      </c>
      <c r="V37" s="4">
        <f t="shared" si="68"/>
        <v>1.1025358324145535E-3</v>
      </c>
      <c r="W37" s="4">
        <f t="shared" si="68"/>
        <v>1.1025358324145535E-3</v>
      </c>
      <c r="X37" s="4">
        <f t="shared" si="68"/>
        <v>1.1025358324145535E-3</v>
      </c>
      <c r="Y37" s="4">
        <f t="shared" si="68"/>
        <v>1.1025358324145535E-3</v>
      </c>
      <c r="Z37" s="4">
        <f t="shared" si="68"/>
        <v>1.1025358324145535E-3</v>
      </c>
      <c r="AA37" s="4">
        <f t="shared" si="68"/>
        <v>1.1025358324145535E-3</v>
      </c>
      <c r="AB37" s="4">
        <f t="shared" si="68"/>
        <v>1.1025358324145535E-3</v>
      </c>
      <c r="AC37" s="4">
        <f t="shared" si="68"/>
        <v>1.1025358324145535E-3</v>
      </c>
      <c r="AD37" s="4">
        <f t="shared" si="68"/>
        <v>1.1025358324145535E-3</v>
      </c>
      <c r="AE37" s="4">
        <f t="shared" si="68"/>
        <v>1.1025358324145535E-3</v>
      </c>
      <c r="AF37" s="4">
        <f t="shared" si="68"/>
        <v>1.1025358324145535E-3</v>
      </c>
      <c r="AG37" s="4">
        <f t="shared" si="68"/>
        <v>1.1025358324145535E-3</v>
      </c>
      <c r="AH37" s="4">
        <f t="shared" si="68"/>
        <v>1.1025358324145535E-3</v>
      </c>
      <c r="AI37" s="4">
        <f t="shared" si="68"/>
        <v>1.1025358324145535E-3</v>
      </c>
      <c r="AJ37" s="4">
        <f t="shared" si="68"/>
        <v>1.1025358324145535E-3</v>
      </c>
      <c r="AK37" s="4">
        <f t="shared" si="68"/>
        <v>1.1025358324145535E-3</v>
      </c>
      <c r="AL37" s="4">
        <f t="shared" si="68"/>
        <v>1.1025358324145535E-3</v>
      </c>
      <c r="AM37" s="4" t="s">
        <v>83</v>
      </c>
      <c r="AN37" s="4">
        <v>1</v>
      </c>
    </row>
    <row r="38" spans="1:46" ht="14.7" customHeight="1" x14ac:dyDescent="0.25">
      <c r="A38" s="22"/>
      <c r="B38" s="4" t="s">
        <v>60</v>
      </c>
      <c r="C38" s="4" t="s">
        <v>81</v>
      </c>
      <c r="D38" s="4" t="s">
        <v>82</v>
      </c>
      <c r="E38" s="4" t="s">
        <v>36</v>
      </c>
      <c r="F38" s="4" t="s">
        <v>20</v>
      </c>
      <c r="G38" s="4" t="s">
        <v>24</v>
      </c>
      <c r="H38" s="4">
        <f>0.15/87.02</f>
        <v>1.7237416685819352E-3</v>
      </c>
      <c r="I38" s="4">
        <f t="shared" ref="I38:AL38" si="69">0.15/87.02</f>
        <v>1.7237416685819352E-3</v>
      </c>
      <c r="J38" s="4">
        <f t="shared" si="69"/>
        <v>1.7237416685819352E-3</v>
      </c>
      <c r="K38" s="4">
        <f t="shared" si="69"/>
        <v>1.7237416685819352E-3</v>
      </c>
      <c r="L38" s="4">
        <f t="shared" si="69"/>
        <v>1.7237416685819352E-3</v>
      </c>
      <c r="M38" s="4">
        <f t="shared" si="69"/>
        <v>1.7237416685819352E-3</v>
      </c>
      <c r="N38" s="4">
        <f t="shared" si="69"/>
        <v>1.7237416685819352E-3</v>
      </c>
      <c r="O38" s="4">
        <f t="shared" si="69"/>
        <v>1.7237416685819352E-3</v>
      </c>
      <c r="P38" s="4">
        <f t="shared" si="69"/>
        <v>1.7237416685819352E-3</v>
      </c>
      <c r="Q38" s="4">
        <f t="shared" si="69"/>
        <v>1.7237416685819352E-3</v>
      </c>
      <c r="R38" s="4">
        <f t="shared" si="69"/>
        <v>1.7237416685819352E-3</v>
      </c>
      <c r="S38" s="4">
        <f t="shared" si="69"/>
        <v>1.7237416685819352E-3</v>
      </c>
      <c r="T38" s="4">
        <f t="shared" si="69"/>
        <v>1.7237416685819352E-3</v>
      </c>
      <c r="U38" s="4">
        <f t="shared" si="69"/>
        <v>1.7237416685819352E-3</v>
      </c>
      <c r="V38" s="4">
        <f t="shared" si="69"/>
        <v>1.7237416685819352E-3</v>
      </c>
      <c r="W38" s="4">
        <f t="shared" si="69"/>
        <v>1.7237416685819352E-3</v>
      </c>
      <c r="X38" s="4">
        <f t="shared" si="69"/>
        <v>1.7237416685819352E-3</v>
      </c>
      <c r="Y38" s="4">
        <f t="shared" si="69"/>
        <v>1.7237416685819352E-3</v>
      </c>
      <c r="Z38" s="4">
        <f t="shared" si="69"/>
        <v>1.7237416685819352E-3</v>
      </c>
      <c r="AA38" s="4">
        <f t="shared" si="69"/>
        <v>1.7237416685819352E-3</v>
      </c>
      <c r="AB38" s="4">
        <f t="shared" si="69"/>
        <v>1.7237416685819352E-3</v>
      </c>
      <c r="AC38" s="4">
        <f t="shared" si="69"/>
        <v>1.7237416685819352E-3</v>
      </c>
      <c r="AD38" s="4">
        <f t="shared" si="69"/>
        <v>1.7237416685819352E-3</v>
      </c>
      <c r="AE38" s="4">
        <f t="shared" si="69"/>
        <v>1.7237416685819352E-3</v>
      </c>
      <c r="AF38" s="4">
        <f t="shared" si="69"/>
        <v>1.7237416685819352E-3</v>
      </c>
      <c r="AG38" s="4">
        <f t="shared" si="69"/>
        <v>1.7237416685819352E-3</v>
      </c>
      <c r="AH38" s="4">
        <f t="shared" si="69"/>
        <v>1.7237416685819352E-3</v>
      </c>
      <c r="AI38" s="4">
        <f t="shared" si="69"/>
        <v>1.7237416685819352E-3</v>
      </c>
      <c r="AJ38" s="4">
        <f t="shared" si="69"/>
        <v>1.7237416685819352E-3</v>
      </c>
      <c r="AK38" s="4">
        <f t="shared" si="69"/>
        <v>1.7237416685819352E-3</v>
      </c>
      <c r="AL38" s="4">
        <f t="shared" si="69"/>
        <v>1.7237416685819352E-3</v>
      </c>
      <c r="AM38" s="4" t="s">
        <v>83</v>
      </c>
      <c r="AN38" s="4">
        <v>1</v>
      </c>
    </row>
    <row r="39" spans="1:46" ht="14.7" customHeight="1" x14ac:dyDescent="0.25">
      <c r="A39" s="22"/>
      <c r="B39" s="4" t="s">
        <v>61</v>
      </c>
      <c r="C39" s="4" t="s">
        <v>81</v>
      </c>
      <c r="D39" s="4" t="s">
        <v>82</v>
      </c>
      <c r="E39" s="4" t="s">
        <v>36</v>
      </c>
      <c r="F39" s="4" t="s">
        <v>20</v>
      </c>
      <c r="G39" s="4" t="s">
        <v>24</v>
      </c>
      <c r="H39" s="4">
        <f>0.069/77.32</f>
        <v>8.9239524055871719E-4</v>
      </c>
      <c r="I39" s="4">
        <f t="shared" ref="I39:AL39" si="70">0.069/77.32</f>
        <v>8.9239524055871719E-4</v>
      </c>
      <c r="J39" s="4">
        <f t="shared" si="70"/>
        <v>8.9239524055871719E-4</v>
      </c>
      <c r="K39" s="4">
        <f t="shared" si="70"/>
        <v>8.9239524055871719E-4</v>
      </c>
      <c r="L39" s="4">
        <f t="shared" si="70"/>
        <v>8.9239524055871719E-4</v>
      </c>
      <c r="M39" s="4">
        <f t="shared" si="70"/>
        <v>8.9239524055871719E-4</v>
      </c>
      <c r="N39" s="4">
        <f t="shared" si="70"/>
        <v>8.9239524055871719E-4</v>
      </c>
      <c r="O39" s="4">
        <f t="shared" si="70"/>
        <v>8.9239524055871719E-4</v>
      </c>
      <c r="P39" s="4">
        <f t="shared" si="70"/>
        <v>8.9239524055871719E-4</v>
      </c>
      <c r="Q39" s="4">
        <f t="shared" si="70"/>
        <v>8.9239524055871719E-4</v>
      </c>
      <c r="R39" s="4">
        <f t="shared" si="70"/>
        <v>8.9239524055871719E-4</v>
      </c>
      <c r="S39" s="4">
        <f t="shared" si="70"/>
        <v>8.9239524055871719E-4</v>
      </c>
      <c r="T39" s="4">
        <f t="shared" si="70"/>
        <v>8.9239524055871719E-4</v>
      </c>
      <c r="U39" s="4">
        <f t="shared" si="70"/>
        <v>8.9239524055871719E-4</v>
      </c>
      <c r="V39" s="4">
        <f t="shared" si="70"/>
        <v>8.9239524055871719E-4</v>
      </c>
      <c r="W39" s="4">
        <f t="shared" si="70"/>
        <v>8.9239524055871719E-4</v>
      </c>
      <c r="X39" s="4">
        <f t="shared" si="70"/>
        <v>8.9239524055871719E-4</v>
      </c>
      <c r="Y39" s="4">
        <f t="shared" si="70"/>
        <v>8.9239524055871719E-4</v>
      </c>
      <c r="Z39" s="4">
        <f t="shared" si="70"/>
        <v>8.9239524055871719E-4</v>
      </c>
      <c r="AA39" s="4">
        <f t="shared" si="70"/>
        <v>8.9239524055871719E-4</v>
      </c>
      <c r="AB39" s="4">
        <f t="shared" si="70"/>
        <v>8.9239524055871719E-4</v>
      </c>
      <c r="AC39" s="4">
        <f t="shared" si="70"/>
        <v>8.9239524055871719E-4</v>
      </c>
      <c r="AD39" s="4">
        <f t="shared" si="70"/>
        <v>8.9239524055871719E-4</v>
      </c>
      <c r="AE39" s="4">
        <f t="shared" si="70"/>
        <v>8.9239524055871719E-4</v>
      </c>
      <c r="AF39" s="4">
        <f t="shared" si="70"/>
        <v>8.9239524055871719E-4</v>
      </c>
      <c r="AG39" s="4">
        <f t="shared" si="70"/>
        <v>8.9239524055871719E-4</v>
      </c>
      <c r="AH39" s="4">
        <f t="shared" si="70"/>
        <v>8.9239524055871719E-4</v>
      </c>
      <c r="AI39" s="4">
        <f t="shared" si="70"/>
        <v>8.9239524055871719E-4</v>
      </c>
      <c r="AJ39" s="4">
        <f t="shared" si="70"/>
        <v>8.9239524055871719E-4</v>
      </c>
      <c r="AK39" s="4">
        <f t="shared" si="70"/>
        <v>8.9239524055871719E-4</v>
      </c>
      <c r="AL39" s="4">
        <f t="shared" si="70"/>
        <v>8.9239524055871719E-4</v>
      </c>
      <c r="AM39" s="4" t="s">
        <v>83</v>
      </c>
      <c r="AN39" s="4">
        <v>1</v>
      </c>
    </row>
    <row r="40" spans="1:46" ht="14.7" customHeight="1" x14ac:dyDescent="0.25">
      <c r="A40" s="22"/>
      <c r="B40" s="4" t="s">
        <v>63</v>
      </c>
      <c r="C40" s="4" t="s">
        <v>81</v>
      </c>
      <c r="D40" s="4" t="s">
        <v>82</v>
      </c>
      <c r="E40" s="4" t="s">
        <v>36</v>
      </c>
      <c r="F40" s="4" t="s">
        <v>20</v>
      </c>
      <c r="G40" s="4" t="s">
        <v>24</v>
      </c>
      <c r="H40" s="4">
        <f>0.044/11.52</f>
        <v>3.8194444444444443E-3</v>
      </c>
      <c r="I40" s="4">
        <f t="shared" ref="I40:AL41" si="71">0.044/11.52</f>
        <v>3.8194444444444443E-3</v>
      </c>
      <c r="J40" s="4">
        <f t="shared" si="71"/>
        <v>3.8194444444444443E-3</v>
      </c>
      <c r="K40" s="4">
        <f t="shared" si="71"/>
        <v>3.8194444444444443E-3</v>
      </c>
      <c r="L40" s="4">
        <f t="shared" si="71"/>
        <v>3.8194444444444443E-3</v>
      </c>
      <c r="M40" s="4">
        <f t="shared" si="71"/>
        <v>3.8194444444444443E-3</v>
      </c>
      <c r="N40" s="4">
        <f t="shared" si="71"/>
        <v>3.8194444444444443E-3</v>
      </c>
      <c r="O40" s="4">
        <f t="shared" si="71"/>
        <v>3.8194444444444443E-3</v>
      </c>
      <c r="P40" s="4">
        <f t="shared" si="71"/>
        <v>3.8194444444444443E-3</v>
      </c>
      <c r="Q40" s="4">
        <f t="shared" si="71"/>
        <v>3.8194444444444443E-3</v>
      </c>
      <c r="R40" s="4">
        <f t="shared" si="71"/>
        <v>3.8194444444444443E-3</v>
      </c>
      <c r="S40" s="4">
        <f t="shared" si="71"/>
        <v>3.8194444444444443E-3</v>
      </c>
      <c r="T40" s="4">
        <f t="shared" si="71"/>
        <v>3.8194444444444443E-3</v>
      </c>
      <c r="U40" s="4">
        <f t="shared" si="71"/>
        <v>3.8194444444444443E-3</v>
      </c>
      <c r="V40" s="4">
        <f t="shared" si="71"/>
        <v>3.8194444444444443E-3</v>
      </c>
      <c r="W40" s="4">
        <f t="shared" si="71"/>
        <v>3.8194444444444443E-3</v>
      </c>
      <c r="X40" s="4">
        <f t="shared" si="71"/>
        <v>3.8194444444444443E-3</v>
      </c>
      <c r="Y40" s="4">
        <f t="shared" si="71"/>
        <v>3.8194444444444443E-3</v>
      </c>
      <c r="Z40" s="4">
        <f t="shared" si="71"/>
        <v>3.8194444444444443E-3</v>
      </c>
      <c r="AA40" s="4">
        <f t="shared" si="71"/>
        <v>3.8194444444444443E-3</v>
      </c>
      <c r="AB40" s="4">
        <f t="shared" si="71"/>
        <v>3.8194444444444443E-3</v>
      </c>
      <c r="AC40" s="4">
        <f t="shared" si="71"/>
        <v>3.8194444444444443E-3</v>
      </c>
      <c r="AD40" s="4">
        <f t="shared" si="71"/>
        <v>3.8194444444444443E-3</v>
      </c>
      <c r="AE40" s="4">
        <f t="shared" si="71"/>
        <v>3.8194444444444443E-3</v>
      </c>
      <c r="AF40" s="4">
        <f t="shared" si="71"/>
        <v>3.8194444444444443E-3</v>
      </c>
      <c r="AG40" s="4">
        <f t="shared" si="71"/>
        <v>3.8194444444444443E-3</v>
      </c>
      <c r="AH40" s="4">
        <f t="shared" si="71"/>
        <v>3.8194444444444443E-3</v>
      </c>
      <c r="AI40" s="4">
        <f t="shared" si="71"/>
        <v>3.8194444444444443E-3</v>
      </c>
      <c r="AJ40" s="4">
        <f t="shared" si="71"/>
        <v>3.8194444444444443E-3</v>
      </c>
      <c r="AK40" s="4">
        <f t="shared" si="71"/>
        <v>3.8194444444444443E-3</v>
      </c>
      <c r="AL40" s="4">
        <f t="shared" si="71"/>
        <v>3.8194444444444443E-3</v>
      </c>
      <c r="AM40" s="4" t="s">
        <v>83</v>
      </c>
      <c r="AN40" s="4">
        <v>1</v>
      </c>
    </row>
    <row r="41" spans="1:46" ht="14.7" customHeight="1" x14ac:dyDescent="0.25">
      <c r="A41" s="22"/>
      <c r="B41" s="4" t="s">
        <v>64</v>
      </c>
      <c r="C41" s="4" t="s">
        <v>81</v>
      </c>
      <c r="D41" s="4" t="s">
        <v>82</v>
      </c>
      <c r="E41" s="4" t="s">
        <v>36</v>
      </c>
      <c r="F41" s="4" t="s">
        <v>20</v>
      </c>
      <c r="G41" s="4" t="s">
        <v>24</v>
      </c>
      <c r="H41" s="4">
        <f>0.044/11.52</f>
        <v>3.8194444444444443E-3</v>
      </c>
      <c r="I41" s="4">
        <f t="shared" si="71"/>
        <v>3.8194444444444443E-3</v>
      </c>
      <c r="J41" s="4">
        <f t="shared" si="71"/>
        <v>3.8194444444444443E-3</v>
      </c>
      <c r="K41" s="4">
        <f t="shared" si="71"/>
        <v>3.8194444444444443E-3</v>
      </c>
      <c r="L41" s="4">
        <f t="shared" si="71"/>
        <v>3.8194444444444443E-3</v>
      </c>
      <c r="M41" s="4">
        <f t="shared" si="71"/>
        <v>3.8194444444444443E-3</v>
      </c>
      <c r="N41" s="4">
        <f t="shared" si="71"/>
        <v>3.8194444444444443E-3</v>
      </c>
      <c r="O41" s="4">
        <f t="shared" si="71"/>
        <v>3.8194444444444443E-3</v>
      </c>
      <c r="P41" s="4">
        <f t="shared" si="71"/>
        <v>3.8194444444444443E-3</v>
      </c>
      <c r="Q41" s="4">
        <f t="shared" si="71"/>
        <v>3.8194444444444443E-3</v>
      </c>
      <c r="R41" s="4">
        <f t="shared" si="71"/>
        <v>3.8194444444444443E-3</v>
      </c>
      <c r="S41" s="4">
        <f t="shared" si="71"/>
        <v>3.8194444444444443E-3</v>
      </c>
      <c r="T41" s="4">
        <f t="shared" si="71"/>
        <v>3.8194444444444443E-3</v>
      </c>
      <c r="U41" s="4">
        <f t="shared" si="71"/>
        <v>3.8194444444444443E-3</v>
      </c>
      <c r="V41" s="4">
        <f t="shared" si="71"/>
        <v>3.8194444444444443E-3</v>
      </c>
      <c r="W41" s="4">
        <f t="shared" si="71"/>
        <v>3.8194444444444443E-3</v>
      </c>
      <c r="X41" s="4">
        <f t="shared" si="71"/>
        <v>3.8194444444444443E-3</v>
      </c>
      <c r="Y41" s="4">
        <f t="shared" si="71"/>
        <v>3.8194444444444443E-3</v>
      </c>
      <c r="Z41" s="4">
        <f t="shared" si="71"/>
        <v>3.8194444444444443E-3</v>
      </c>
      <c r="AA41" s="4">
        <f t="shared" si="71"/>
        <v>3.8194444444444443E-3</v>
      </c>
      <c r="AB41" s="4">
        <f t="shared" si="71"/>
        <v>3.8194444444444443E-3</v>
      </c>
      <c r="AC41" s="4">
        <f t="shared" si="71"/>
        <v>3.8194444444444443E-3</v>
      </c>
      <c r="AD41" s="4">
        <f t="shared" si="71"/>
        <v>3.8194444444444443E-3</v>
      </c>
      <c r="AE41" s="4">
        <f t="shared" si="71"/>
        <v>3.8194444444444443E-3</v>
      </c>
      <c r="AF41" s="4">
        <f t="shared" si="71"/>
        <v>3.8194444444444443E-3</v>
      </c>
      <c r="AG41" s="4">
        <f t="shared" si="71"/>
        <v>3.8194444444444443E-3</v>
      </c>
      <c r="AH41" s="4">
        <f t="shared" si="71"/>
        <v>3.8194444444444443E-3</v>
      </c>
      <c r="AI41" s="4">
        <f t="shared" si="71"/>
        <v>3.8194444444444443E-3</v>
      </c>
      <c r="AJ41" s="4">
        <f t="shared" si="71"/>
        <v>3.8194444444444443E-3</v>
      </c>
      <c r="AK41" s="4">
        <f t="shared" si="71"/>
        <v>3.8194444444444443E-3</v>
      </c>
      <c r="AL41" s="4">
        <f t="shared" si="71"/>
        <v>3.8194444444444443E-3</v>
      </c>
      <c r="AM41" s="4" t="s">
        <v>83</v>
      </c>
      <c r="AN41" s="4">
        <v>1</v>
      </c>
      <c r="AT41" s="2"/>
    </row>
    <row r="42" spans="1:46" ht="14.7" customHeight="1" x14ac:dyDescent="0.25">
      <c r="A42" s="22"/>
      <c r="B42" s="4" t="s">
        <v>56</v>
      </c>
      <c r="C42" s="4" t="s">
        <v>78</v>
      </c>
      <c r="D42" s="4" t="s">
        <v>82</v>
      </c>
      <c r="E42" s="4" t="s">
        <v>34</v>
      </c>
      <c r="F42" s="4" t="s">
        <v>20</v>
      </c>
      <c r="G42" s="4" t="s">
        <v>24</v>
      </c>
      <c r="H42" s="12">
        <f t="shared" ref="H42:H46" si="72">H32*25+H37*298</f>
        <v>0.64829106945975745</v>
      </c>
      <c r="I42" s="12">
        <f t="shared" ref="I42:AL42" si="73">I32*25+I37*298</f>
        <v>0.64829106945975745</v>
      </c>
      <c r="J42" s="12">
        <f t="shared" si="73"/>
        <v>0.64829106945975745</v>
      </c>
      <c r="K42" s="12">
        <f t="shared" si="73"/>
        <v>0.64829106945975745</v>
      </c>
      <c r="L42" s="12">
        <f t="shared" si="73"/>
        <v>0.64829106945975745</v>
      </c>
      <c r="M42" s="12">
        <f t="shared" si="73"/>
        <v>0.64829106945975745</v>
      </c>
      <c r="N42" s="12">
        <f t="shared" si="73"/>
        <v>0.64829106945975745</v>
      </c>
      <c r="O42" s="12">
        <f t="shared" si="73"/>
        <v>0.64829106945975745</v>
      </c>
      <c r="P42" s="12">
        <f t="shared" si="73"/>
        <v>0.64829106945975745</v>
      </c>
      <c r="Q42" s="12">
        <f t="shared" si="73"/>
        <v>0.64829106945975745</v>
      </c>
      <c r="R42" s="12">
        <f t="shared" si="73"/>
        <v>0.64829106945975745</v>
      </c>
      <c r="S42" s="12">
        <f t="shared" si="73"/>
        <v>0.64829106945975745</v>
      </c>
      <c r="T42" s="12">
        <f t="shared" si="73"/>
        <v>0.64829106945975745</v>
      </c>
      <c r="U42" s="12">
        <f t="shared" si="73"/>
        <v>0.64829106945975745</v>
      </c>
      <c r="V42" s="12">
        <f t="shared" si="73"/>
        <v>0.64829106945975745</v>
      </c>
      <c r="W42" s="12">
        <f t="shared" si="73"/>
        <v>0.64829106945975745</v>
      </c>
      <c r="X42" s="12">
        <f t="shared" si="73"/>
        <v>0.64829106945975745</v>
      </c>
      <c r="Y42" s="12">
        <f t="shared" si="73"/>
        <v>0.64829106945975745</v>
      </c>
      <c r="Z42" s="12">
        <f t="shared" si="73"/>
        <v>0.64829106945975745</v>
      </c>
      <c r="AA42" s="12">
        <f t="shared" si="73"/>
        <v>0.64829106945975745</v>
      </c>
      <c r="AB42" s="12">
        <f t="shared" si="73"/>
        <v>0.64829106945975745</v>
      </c>
      <c r="AC42" s="12">
        <f t="shared" si="73"/>
        <v>0.64829106945975745</v>
      </c>
      <c r="AD42" s="12">
        <f t="shared" si="73"/>
        <v>0.64829106945975745</v>
      </c>
      <c r="AE42" s="12">
        <f t="shared" si="73"/>
        <v>0.64829106945975745</v>
      </c>
      <c r="AF42" s="12">
        <f t="shared" si="73"/>
        <v>0.64829106945975745</v>
      </c>
      <c r="AG42" s="12">
        <f t="shared" si="73"/>
        <v>0.64829106945975745</v>
      </c>
      <c r="AH42" s="12">
        <f t="shared" si="73"/>
        <v>0.64829106945975745</v>
      </c>
      <c r="AI42" s="12">
        <f t="shared" si="73"/>
        <v>0.64829106945975745</v>
      </c>
      <c r="AJ42" s="12">
        <f t="shared" si="73"/>
        <v>0.64829106945975745</v>
      </c>
      <c r="AK42" s="12">
        <f t="shared" si="73"/>
        <v>0.64829106945975745</v>
      </c>
      <c r="AL42" s="12">
        <f t="shared" si="73"/>
        <v>0.64829106945975745</v>
      </c>
      <c r="AM42" s="4" t="s">
        <v>79</v>
      </c>
      <c r="AN42" s="4">
        <v>1</v>
      </c>
      <c r="AT42" s="2"/>
    </row>
    <row r="43" spans="1:46" ht="14.7" customHeight="1" x14ac:dyDescent="0.25">
      <c r="A43" s="22"/>
      <c r="B43" s="4" t="s">
        <v>60</v>
      </c>
      <c r="C43" s="4" t="s">
        <v>78</v>
      </c>
      <c r="D43" s="4" t="s">
        <v>82</v>
      </c>
      <c r="E43" s="4" t="s">
        <v>34</v>
      </c>
      <c r="F43" s="4" t="s">
        <v>20</v>
      </c>
      <c r="G43" s="4" t="s">
        <v>24</v>
      </c>
      <c r="H43" s="12">
        <f t="shared" si="72"/>
        <v>1.0135601011261779</v>
      </c>
      <c r="I43" s="12">
        <f t="shared" ref="I43:AL43" si="74">I33*25+I38*298</f>
        <v>1.0135601011261779</v>
      </c>
      <c r="J43" s="12">
        <f t="shared" si="74"/>
        <v>1.0135601011261779</v>
      </c>
      <c r="K43" s="12">
        <f t="shared" si="74"/>
        <v>1.0135601011261779</v>
      </c>
      <c r="L43" s="12">
        <f t="shared" si="74"/>
        <v>1.0135601011261779</v>
      </c>
      <c r="M43" s="12">
        <f t="shared" si="74"/>
        <v>1.0135601011261779</v>
      </c>
      <c r="N43" s="12">
        <f t="shared" si="74"/>
        <v>1.0135601011261779</v>
      </c>
      <c r="O43" s="12">
        <f t="shared" si="74"/>
        <v>1.0135601011261779</v>
      </c>
      <c r="P43" s="12">
        <f t="shared" si="74"/>
        <v>1.0135601011261779</v>
      </c>
      <c r="Q43" s="12">
        <f t="shared" si="74"/>
        <v>1.0135601011261779</v>
      </c>
      <c r="R43" s="12">
        <f t="shared" si="74"/>
        <v>1.0135601011261779</v>
      </c>
      <c r="S43" s="12">
        <f t="shared" si="74"/>
        <v>1.0135601011261779</v>
      </c>
      <c r="T43" s="12">
        <f t="shared" si="74"/>
        <v>1.0135601011261779</v>
      </c>
      <c r="U43" s="12">
        <f t="shared" si="74"/>
        <v>1.0135601011261779</v>
      </c>
      <c r="V43" s="12">
        <f t="shared" si="74"/>
        <v>1.0135601011261779</v>
      </c>
      <c r="W43" s="12">
        <f t="shared" si="74"/>
        <v>1.0135601011261779</v>
      </c>
      <c r="X43" s="12">
        <f t="shared" si="74"/>
        <v>1.0135601011261779</v>
      </c>
      <c r="Y43" s="12">
        <f t="shared" si="74"/>
        <v>1.0135601011261779</v>
      </c>
      <c r="Z43" s="12">
        <f t="shared" si="74"/>
        <v>1.0135601011261779</v>
      </c>
      <c r="AA43" s="12">
        <f t="shared" si="74"/>
        <v>1.0135601011261779</v>
      </c>
      <c r="AB43" s="12">
        <f t="shared" si="74"/>
        <v>1.0135601011261779</v>
      </c>
      <c r="AC43" s="12">
        <f t="shared" si="74"/>
        <v>1.0135601011261779</v>
      </c>
      <c r="AD43" s="12">
        <f t="shared" si="74"/>
        <v>1.0135601011261779</v>
      </c>
      <c r="AE43" s="12">
        <f t="shared" si="74"/>
        <v>1.0135601011261779</v>
      </c>
      <c r="AF43" s="12">
        <f t="shared" si="74"/>
        <v>1.0135601011261779</v>
      </c>
      <c r="AG43" s="12">
        <f t="shared" si="74"/>
        <v>1.0135601011261779</v>
      </c>
      <c r="AH43" s="12">
        <f t="shared" si="74"/>
        <v>1.0135601011261779</v>
      </c>
      <c r="AI43" s="12">
        <f t="shared" si="74"/>
        <v>1.0135601011261779</v>
      </c>
      <c r="AJ43" s="12">
        <f t="shared" si="74"/>
        <v>1.0135601011261779</v>
      </c>
      <c r="AK43" s="12">
        <f t="shared" si="74"/>
        <v>1.0135601011261779</v>
      </c>
      <c r="AL43" s="12">
        <f t="shared" si="74"/>
        <v>1.0135601011261779</v>
      </c>
      <c r="AM43" s="4" t="s">
        <v>79</v>
      </c>
      <c r="AN43" s="4">
        <v>1</v>
      </c>
    </row>
    <row r="44" spans="1:46" ht="14.7" customHeight="1" x14ac:dyDescent="0.25">
      <c r="A44" s="22"/>
      <c r="B44" s="4" t="s">
        <v>61</v>
      </c>
      <c r="C44" s="4" t="s">
        <v>78</v>
      </c>
      <c r="D44" s="4" t="s">
        <v>82</v>
      </c>
      <c r="E44" s="4" t="s">
        <v>34</v>
      </c>
      <c r="F44" s="4" t="s">
        <v>20</v>
      </c>
      <c r="G44" s="4" t="s">
        <v>24</v>
      </c>
      <c r="H44" s="12">
        <f t="shared" si="72"/>
        <v>0.50196585618210043</v>
      </c>
      <c r="I44" s="12">
        <f t="shared" ref="I44:AL44" si="75">I34*25+I39*298</f>
        <v>0.50196585618210043</v>
      </c>
      <c r="J44" s="12">
        <f t="shared" si="75"/>
        <v>0.50196585618210043</v>
      </c>
      <c r="K44" s="12">
        <f t="shared" si="75"/>
        <v>0.50196585618210043</v>
      </c>
      <c r="L44" s="12">
        <f t="shared" si="75"/>
        <v>0.50196585618210043</v>
      </c>
      <c r="M44" s="12">
        <f t="shared" si="75"/>
        <v>0.50196585618210043</v>
      </c>
      <c r="N44" s="12">
        <f t="shared" si="75"/>
        <v>0.50196585618210043</v>
      </c>
      <c r="O44" s="12">
        <f t="shared" si="75"/>
        <v>0.50196585618210043</v>
      </c>
      <c r="P44" s="12">
        <f t="shared" si="75"/>
        <v>0.50196585618210043</v>
      </c>
      <c r="Q44" s="12">
        <f t="shared" si="75"/>
        <v>0.50196585618210043</v>
      </c>
      <c r="R44" s="12">
        <f t="shared" si="75"/>
        <v>0.50196585618210043</v>
      </c>
      <c r="S44" s="12">
        <f t="shared" si="75"/>
        <v>0.50196585618210043</v>
      </c>
      <c r="T44" s="12">
        <f t="shared" si="75"/>
        <v>0.50196585618210043</v>
      </c>
      <c r="U44" s="12">
        <f t="shared" si="75"/>
        <v>0.50196585618210043</v>
      </c>
      <c r="V44" s="12">
        <f t="shared" si="75"/>
        <v>0.50196585618210043</v>
      </c>
      <c r="W44" s="12">
        <f t="shared" si="75"/>
        <v>0.50196585618210043</v>
      </c>
      <c r="X44" s="12">
        <f t="shared" si="75"/>
        <v>0.50196585618210043</v>
      </c>
      <c r="Y44" s="12">
        <f t="shared" si="75"/>
        <v>0.50196585618210043</v>
      </c>
      <c r="Z44" s="12">
        <f t="shared" si="75"/>
        <v>0.50196585618210043</v>
      </c>
      <c r="AA44" s="12">
        <f t="shared" si="75"/>
        <v>0.50196585618210043</v>
      </c>
      <c r="AB44" s="12">
        <f t="shared" si="75"/>
        <v>0.50196585618210043</v>
      </c>
      <c r="AC44" s="12">
        <f t="shared" si="75"/>
        <v>0.50196585618210043</v>
      </c>
      <c r="AD44" s="12">
        <f t="shared" si="75"/>
        <v>0.50196585618210043</v>
      </c>
      <c r="AE44" s="12">
        <f t="shared" si="75"/>
        <v>0.50196585618210043</v>
      </c>
      <c r="AF44" s="12">
        <f t="shared" si="75"/>
        <v>0.50196585618210043</v>
      </c>
      <c r="AG44" s="12">
        <f t="shared" si="75"/>
        <v>0.50196585618210043</v>
      </c>
      <c r="AH44" s="12">
        <f t="shared" si="75"/>
        <v>0.50196585618210043</v>
      </c>
      <c r="AI44" s="12">
        <f t="shared" si="75"/>
        <v>0.50196585618210043</v>
      </c>
      <c r="AJ44" s="12">
        <f t="shared" si="75"/>
        <v>0.50196585618210043</v>
      </c>
      <c r="AK44" s="12">
        <f t="shared" si="75"/>
        <v>0.50196585618210043</v>
      </c>
      <c r="AL44" s="12">
        <f t="shared" si="75"/>
        <v>0.50196585618210043</v>
      </c>
      <c r="AM44" s="4" t="s">
        <v>79</v>
      </c>
      <c r="AN44" s="4">
        <v>1</v>
      </c>
    </row>
    <row r="45" spans="1:46" ht="14.7" customHeight="1" x14ac:dyDescent="0.25">
      <c r="A45" s="22"/>
      <c r="B45" s="4" t="s">
        <v>63</v>
      </c>
      <c r="C45" s="4" t="s">
        <v>78</v>
      </c>
      <c r="D45" s="4" t="s">
        <v>82</v>
      </c>
      <c r="E45" s="4" t="s">
        <v>34</v>
      </c>
      <c r="F45" s="4" t="s">
        <v>20</v>
      </c>
      <c r="G45" s="4" t="s">
        <v>24</v>
      </c>
      <c r="H45" s="12">
        <f t="shared" si="72"/>
        <v>2.2232638888888889</v>
      </c>
      <c r="I45" s="12">
        <f t="shared" ref="I45:AL45" si="76">I35*25+I40*298</f>
        <v>2.2232638888888889</v>
      </c>
      <c r="J45" s="12">
        <f t="shared" si="76"/>
        <v>2.2232638888888889</v>
      </c>
      <c r="K45" s="12">
        <f t="shared" si="76"/>
        <v>2.2232638888888889</v>
      </c>
      <c r="L45" s="12">
        <f t="shared" si="76"/>
        <v>2.2232638888888889</v>
      </c>
      <c r="M45" s="12">
        <f t="shared" si="76"/>
        <v>2.2232638888888889</v>
      </c>
      <c r="N45" s="12">
        <f t="shared" si="76"/>
        <v>2.2232638888888889</v>
      </c>
      <c r="O45" s="12">
        <f t="shared" si="76"/>
        <v>2.2232638888888889</v>
      </c>
      <c r="P45" s="12">
        <f t="shared" si="76"/>
        <v>2.2232638888888889</v>
      </c>
      <c r="Q45" s="12">
        <f t="shared" si="76"/>
        <v>2.2232638888888889</v>
      </c>
      <c r="R45" s="12">
        <f t="shared" si="76"/>
        <v>2.2232638888888889</v>
      </c>
      <c r="S45" s="12">
        <f t="shared" si="76"/>
        <v>2.2232638888888889</v>
      </c>
      <c r="T45" s="12">
        <f t="shared" si="76"/>
        <v>2.2232638888888889</v>
      </c>
      <c r="U45" s="12">
        <f t="shared" si="76"/>
        <v>2.2232638888888889</v>
      </c>
      <c r="V45" s="12">
        <f t="shared" si="76"/>
        <v>2.2232638888888889</v>
      </c>
      <c r="W45" s="12">
        <f t="shared" si="76"/>
        <v>2.2232638888888889</v>
      </c>
      <c r="X45" s="12">
        <f t="shared" si="76"/>
        <v>2.2232638888888889</v>
      </c>
      <c r="Y45" s="12">
        <f t="shared" si="76"/>
        <v>2.2232638888888889</v>
      </c>
      <c r="Z45" s="12">
        <f t="shared" si="76"/>
        <v>2.2232638888888889</v>
      </c>
      <c r="AA45" s="12">
        <f t="shared" si="76"/>
        <v>2.2232638888888889</v>
      </c>
      <c r="AB45" s="12">
        <f t="shared" si="76"/>
        <v>2.2232638888888889</v>
      </c>
      <c r="AC45" s="12">
        <f t="shared" si="76"/>
        <v>2.2232638888888889</v>
      </c>
      <c r="AD45" s="12">
        <f t="shared" si="76"/>
        <v>2.2232638888888889</v>
      </c>
      <c r="AE45" s="12">
        <f t="shared" si="76"/>
        <v>2.2232638888888889</v>
      </c>
      <c r="AF45" s="12">
        <f t="shared" si="76"/>
        <v>2.2232638888888889</v>
      </c>
      <c r="AG45" s="12">
        <f t="shared" si="76"/>
        <v>2.2232638888888889</v>
      </c>
      <c r="AH45" s="12">
        <f t="shared" si="76"/>
        <v>2.2232638888888889</v>
      </c>
      <c r="AI45" s="12">
        <f t="shared" si="76"/>
        <v>2.2232638888888889</v>
      </c>
      <c r="AJ45" s="12">
        <f t="shared" si="76"/>
        <v>2.2232638888888889</v>
      </c>
      <c r="AK45" s="12">
        <f t="shared" si="76"/>
        <v>2.2232638888888889</v>
      </c>
      <c r="AL45" s="12">
        <f t="shared" si="76"/>
        <v>2.2232638888888889</v>
      </c>
      <c r="AM45" s="4" t="s">
        <v>79</v>
      </c>
      <c r="AN45" s="4">
        <v>1</v>
      </c>
    </row>
    <row r="46" spans="1:46" ht="14.7" customHeight="1" x14ac:dyDescent="0.25">
      <c r="A46" s="22"/>
      <c r="B46" s="4" t="s">
        <v>64</v>
      </c>
      <c r="C46" s="4" t="s">
        <v>78</v>
      </c>
      <c r="D46" s="4" t="s">
        <v>82</v>
      </c>
      <c r="E46" s="4" t="s">
        <v>34</v>
      </c>
      <c r="F46" s="4" t="s">
        <v>20</v>
      </c>
      <c r="G46" s="4" t="s">
        <v>24</v>
      </c>
      <c r="H46" s="12">
        <f t="shared" si="72"/>
        <v>2.2232638888888889</v>
      </c>
      <c r="I46" s="12">
        <f t="shared" ref="I46:AL46" si="77">I36*25+I41*298</f>
        <v>2.2232638888888889</v>
      </c>
      <c r="J46" s="12">
        <f t="shared" si="77"/>
        <v>2.2232638888888889</v>
      </c>
      <c r="K46" s="12">
        <f t="shared" si="77"/>
        <v>2.2232638888888889</v>
      </c>
      <c r="L46" s="12">
        <f t="shared" si="77"/>
        <v>2.2232638888888889</v>
      </c>
      <c r="M46" s="12">
        <f t="shared" si="77"/>
        <v>2.2232638888888889</v>
      </c>
      <c r="N46" s="12">
        <f t="shared" si="77"/>
        <v>2.2232638888888889</v>
      </c>
      <c r="O46" s="12">
        <f t="shared" si="77"/>
        <v>2.2232638888888889</v>
      </c>
      <c r="P46" s="12">
        <f t="shared" si="77"/>
        <v>2.2232638888888889</v>
      </c>
      <c r="Q46" s="12">
        <f t="shared" si="77"/>
        <v>2.2232638888888889</v>
      </c>
      <c r="R46" s="12">
        <f t="shared" si="77"/>
        <v>2.2232638888888889</v>
      </c>
      <c r="S46" s="12">
        <f t="shared" si="77"/>
        <v>2.2232638888888889</v>
      </c>
      <c r="T46" s="12">
        <f t="shared" si="77"/>
        <v>2.2232638888888889</v>
      </c>
      <c r="U46" s="12">
        <f t="shared" si="77"/>
        <v>2.2232638888888889</v>
      </c>
      <c r="V46" s="12">
        <f t="shared" si="77"/>
        <v>2.2232638888888889</v>
      </c>
      <c r="W46" s="12">
        <f t="shared" si="77"/>
        <v>2.2232638888888889</v>
      </c>
      <c r="X46" s="12">
        <f t="shared" si="77"/>
        <v>2.2232638888888889</v>
      </c>
      <c r="Y46" s="12">
        <f t="shared" si="77"/>
        <v>2.2232638888888889</v>
      </c>
      <c r="Z46" s="12">
        <f t="shared" si="77"/>
        <v>2.2232638888888889</v>
      </c>
      <c r="AA46" s="12">
        <f t="shared" si="77"/>
        <v>2.2232638888888889</v>
      </c>
      <c r="AB46" s="12">
        <f t="shared" si="77"/>
        <v>2.2232638888888889</v>
      </c>
      <c r="AC46" s="12">
        <f t="shared" si="77"/>
        <v>2.2232638888888889</v>
      </c>
      <c r="AD46" s="12">
        <f t="shared" si="77"/>
        <v>2.2232638888888889</v>
      </c>
      <c r="AE46" s="12">
        <f t="shared" si="77"/>
        <v>2.2232638888888889</v>
      </c>
      <c r="AF46" s="12">
        <f t="shared" si="77"/>
        <v>2.2232638888888889</v>
      </c>
      <c r="AG46" s="12">
        <f t="shared" si="77"/>
        <v>2.2232638888888889</v>
      </c>
      <c r="AH46" s="12">
        <f t="shared" si="77"/>
        <v>2.2232638888888889</v>
      </c>
      <c r="AI46" s="12">
        <f t="shared" si="77"/>
        <v>2.2232638888888889</v>
      </c>
      <c r="AJ46" s="12">
        <f t="shared" si="77"/>
        <v>2.2232638888888889</v>
      </c>
      <c r="AK46" s="12">
        <f t="shared" si="77"/>
        <v>2.2232638888888889</v>
      </c>
      <c r="AL46" s="12">
        <f t="shared" si="77"/>
        <v>2.2232638888888889</v>
      </c>
      <c r="AM46" s="4" t="s">
        <v>79</v>
      </c>
      <c r="AN46" s="4">
        <v>1</v>
      </c>
    </row>
    <row r="47" spans="1:46" ht="14.7" customHeight="1" x14ac:dyDescent="0.25">
      <c r="A47" s="22" t="s">
        <v>11</v>
      </c>
      <c r="B47" s="4" t="s">
        <v>56</v>
      </c>
      <c r="C47" s="4" t="s">
        <v>52</v>
      </c>
      <c r="D47" s="4" t="s">
        <v>82</v>
      </c>
      <c r="E47" s="4" t="s">
        <v>38</v>
      </c>
      <c r="F47" s="4" t="s">
        <v>20</v>
      </c>
      <c r="G47" s="4" t="s">
        <v>24</v>
      </c>
      <c r="H47" s="12">
        <f t="shared" ref="H47:H56" si="78">H32*0.5</f>
        <v>6.3947078280044093E-3</v>
      </c>
      <c r="I47" s="12">
        <f t="shared" ref="I47:AL47" si="79">I32*0.5</f>
        <v>6.3947078280044093E-3</v>
      </c>
      <c r="J47" s="12">
        <f t="shared" si="79"/>
        <v>6.3947078280044093E-3</v>
      </c>
      <c r="K47" s="12">
        <f t="shared" si="79"/>
        <v>6.3947078280044093E-3</v>
      </c>
      <c r="L47" s="12">
        <f t="shared" si="79"/>
        <v>6.3947078280044093E-3</v>
      </c>
      <c r="M47" s="12">
        <f t="shared" si="79"/>
        <v>6.3947078280044093E-3</v>
      </c>
      <c r="N47" s="12">
        <f t="shared" si="79"/>
        <v>6.3947078280044093E-3</v>
      </c>
      <c r="O47" s="12">
        <f t="shared" si="79"/>
        <v>6.3947078280044093E-3</v>
      </c>
      <c r="P47" s="12">
        <f t="shared" si="79"/>
        <v>6.3947078280044093E-3</v>
      </c>
      <c r="Q47" s="12">
        <f t="shared" si="79"/>
        <v>6.3947078280044093E-3</v>
      </c>
      <c r="R47" s="12">
        <f t="shared" si="79"/>
        <v>6.3947078280044093E-3</v>
      </c>
      <c r="S47" s="12">
        <f t="shared" si="79"/>
        <v>6.3947078280044093E-3</v>
      </c>
      <c r="T47" s="12">
        <f t="shared" si="79"/>
        <v>6.3947078280044093E-3</v>
      </c>
      <c r="U47" s="12">
        <f t="shared" si="79"/>
        <v>6.3947078280044093E-3</v>
      </c>
      <c r="V47" s="12">
        <f t="shared" si="79"/>
        <v>6.3947078280044093E-3</v>
      </c>
      <c r="W47" s="12">
        <f t="shared" si="79"/>
        <v>6.3947078280044093E-3</v>
      </c>
      <c r="X47" s="12">
        <f t="shared" si="79"/>
        <v>6.3947078280044093E-3</v>
      </c>
      <c r="Y47" s="12">
        <f t="shared" si="79"/>
        <v>6.3947078280044093E-3</v>
      </c>
      <c r="Z47" s="12">
        <f t="shared" si="79"/>
        <v>6.3947078280044093E-3</v>
      </c>
      <c r="AA47" s="12">
        <f t="shared" si="79"/>
        <v>6.3947078280044093E-3</v>
      </c>
      <c r="AB47" s="12">
        <f t="shared" si="79"/>
        <v>6.3947078280044093E-3</v>
      </c>
      <c r="AC47" s="12">
        <f t="shared" si="79"/>
        <v>6.3947078280044093E-3</v>
      </c>
      <c r="AD47" s="12">
        <f t="shared" si="79"/>
        <v>6.3947078280044093E-3</v>
      </c>
      <c r="AE47" s="12">
        <f t="shared" si="79"/>
        <v>6.3947078280044093E-3</v>
      </c>
      <c r="AF47" s="12">
        <f t="shared" si="79"/>
        <v>6.3947078280044093E-3</v>
      </c>
      <c r="AG47" s="12">
        <f t="shared" si="79"/>
        <v>6.3947078280044093E-3</v>
      </c>
      <c r="AH47" s="12">
        <f t="shared" si="79"/>
        <v>6.3947078280044093E-3</v>
      </c>
      <c r="AI47" s="12">
        <f t="shared" si="79"/>
        <v>6.3947078280044093E-3</v>
      </c>
      <c r="AJ47" s="12">
        <f t="shared" si="79"/>
        <v>6.3947078280044093E-3</v>
      </c>
      <c r="AK47" s="12">
        <f t="shared" si="79"/>
        <v>6.3947078280044093E-3</v>
      </c>
      <c r="AL47" s="12">
        <f t="shared" si="79"/>
        <v>6.3947078280044093E-3</v>
      </c>
      <c r="AM47" s="4" t="s">
        <v>84</v>
      </c>
      <c r="AN47" s="4">
        <v>1</v>
      </c>
      <c r="AT47" s="2"/>
    </row>
    <row r="48" spans="1:46" ht="14.7" customHeight="1" x14ac:dyDescent="0.25">
      <c r="A48" s="22"/>
      <c r="B48" s="4" t="s">
        <v>60</v>
      </c>
      <c r="C48" s="4" t="s">
        <v>52</v>
      </c>
      <c r="D48" s="4" t="s">
        <v>82</v>
      </c>
      <c r="E48" s="4" t="s">
        <v>38</v>
      </c>
      <c r="F48" s="4" t="s">
        <v>20</v>
      </c>
      <c r="G48" s="4" t="s">
        <v>24</v>
      </c>
      <c r="H48" s="12">
        <f t="shared" si="78"/>
        <v>9.9977016777752243E-3</v>
      </c>
      <c r="I48" s="12">
        <f t="shared" ref="I48:AL48" si="80">I33*0.5</f>
        <v>9.9977016777752243E-3</v>
      </c>
      <c r="J48" s="12">
        <f t="shared" si="80"/>
        <v>9.9977016777752243E-3</v>
      </c>
      <c r="K48" s="12">
        <f t="shared" si="80"/>
        <v>9.9977016777752243E-3</v>
      </c>
      <c r="L48" s="12">
        <f t="shared" si="80"/>
        <v>9.9977016777752243E-3</v>
      </c>
      <c r="M48" s="12">
        <f t="shared" si="80"/>
        <v>9.9977016777752243E-3</v>
      </c>
      <c r="N48" s="12">
        <f t="shared" si="80"/>
        <v>9.9977016777752243E-3</v>
      </c>
      <c r="O48" s="12">
        <f t="shared" si="80"/>
        <v>9.9977016777752243E-3</v>
      </c>
      <c r="P48" s="12">
        <f t="shared" si="80"/>
        <v>9.9977016777752243E-3</v>
      </c>
      <c r="Q48" s="12">
        <f t="shared" si="80"/>
        <v>9.9977016777752243E-3</v>
      </c>
      <c r="R48" s="12">
        <f t="shared" si="80"/>
        <v>9.9977016777752243E-3</v>
      </c>
      <c r="S48" s="12">
        <f t="shared" si="80"/>
        <v>9.9977016777752243E-3</v>
      </c>
      <c r="T48" s="12">
        <f t="shared" si="80"/>
        <v>9.9977016777752243E-3</v>
      </c>
      <c r="U48" s="12">
        <f t="shared" si="80"/>
        <v>9.9977016777752243E-3</v>
      </c>
      <c r="V48" s="12">
        <f t="shared" si="80"/>
        <v>9.9977016777752243E-3</v>
      </c>
      <c r="W48" s="12">
        <f t="shared" si="80"/>
        <v>9.9977016777752243E-3</v>
      </c>
      <c r="X48" s="12">
        <f t="shared" si="80"/>
        <v>9.9977016777752243E-3</v>
      </c>
      <c r="Y48" s="12">
        <f t="shared" si="80"/>
        <v>9.9977016777752243E-3</v>
      </c>
      <c r="Z48" s="12">
        <f t="shared" si="80"/>
        <v>9.9977016777752243E-3</v>
      </c>
      <c r="AA48" s="12">
        <f t="shared" si="80"/>
        <v>9.9977016777752243E-3</v>
      </c>
      <c r="AB48" s="12">
        <f t="shared" si="80"/>
        <v>9.9977016777752243E-3</v>
      </c>
      <c r="AC48" s="12">
        <f t="shared" si="80"/>
        <v>9.9977016777752243E-3</v>
      </c>
      <c r="AD48" s="12">
        <f t="shared" si="80"/>
        <v>9.9977016777752243E-3</v>
      </c>
      <c r="AE48" s="12">
        <f t="shared" si="80"/>
        <v>9.9977016777752243E-3</v>
      </c>
      <c r="AF48" s="12">
        <f t="shared" si="80"/>
        <v>9.9977016777752243E-3</v>
      </c>
      <c r="AG48" s="12">
        <f t="shared" si="80"/>
        <v>9.9977016777752243E-3</v>
      </c>
      <c r="AH48" s="12">
        <f t="shared" si="80"/>
        <v>9.9977016777752243E-3</v>
      </c>
      <c r="AI48" s="12">
        <f t="shared" si="80"/>
        <v>9.9977016777752243E-3</v>
      </c>
      <c r="AJ48" s="12">
        <f t="shared" si="80"/>
        <v>9.9977016777752243E-3</v>
      </c>
      <c r="AK48" s="12">
        <f t="shared" si="80"/>
        <v>9.9977016777752243E-3</v>
      </c>
      <c r="AL48" s="12">
        <f t="shared" si="80"/>
        <v>9.9977016777752243E-3</v>
      </c>
      <c r="AM48" s="4" t="s">
        <v>84</v>
      </c>
      <c r="AN48" s="4">
        <v>1</v>
      </c>
      <c r="AT48" s="2"/>
    </row>
    <row r="49" spans="1:46" ht="14.7" customHeight="1" x14ac:dyDescent="0.25">
      <c r="A49" s="22"/>
      <c r="B49" s="4" t="s">
        <v>61</v>
      </c>
      <c r="C49" s="4" t="s">
        <v>52</v>
      </c>
      <c r="D49" s="4" t="s">
        <v>82</v>
      </c>
      <c r="E49" s="4" t="s">
        <v>38</v>
      </c>
      <c r="F49" s="4" t="s">
        <v>20</v>
      </c>
      <c r="G49" s="4" t="s">
        <v>24</v>
      </c>
      <c r="H49" s="12">
        <f t="shared" si="78"/>
        <v>4.7206414899120539E-3</v>
      </c>
      <c r="I49" s="12">
        <f t="shared" ref="I49:AL49" si="81">I34*0.5</f>
        <v>4.7206414899120539E-3</v>
      </c>
      <c r="J49" s="12">
        <f t="shared" si="81"/>
        <v>4.7206414899120539E-3</v>
      </c>
      <c r="K49" s="12">
        <f t="shared" si="81"/>
        <v>4.7206414899120539E-3</v>
      </c>
      <c r="L49" s="12">
        <f t="shared" si="81"/>
        <v>4.7206414899120539E-3</v>
      </c>
      <c r="M49" s="12">
        <f t="shared" si="81"/>
        <v>4.7206414899120539E-3</v>
      </c>
      <c r="N49" s="12">
        <f t="shared" si="81"/>
        <v>4.7206414899120539E-3</v>
      </c>
      <c r="O49" s="12">
        <f t="shared" si="81"/>
        <v>4.7206414899120539E-3</v>
      </c>
      <c r="P49" s="12">
        <f t="shared" si="81"/>
        <v>4.7206414899120539E-3</v>
      </c>
      <c r="Q49" s="12">
        <f t="shared" si="81"/>
        <v>4.7206414899120539E-3</v>
      </c>
      <c r="R49" s="12">
        <f t="shared" si="81"/>
        <v>4.7206414899120539E-3</v>
      </c>
      <c r="S49" s="12">
        <f t="shared" si="81"/>
        <v>4.7206414899120539E-3</v>
      </c>
      <c r="T49" s="12">
        <f t="shared" si="81"/>
        <v>4.7206414899120539E-3</v>
      </c>
      <c r="U49" s="12">
        <f t="shared" si="81"/>
        <v>4.7206414899120539E-3</v>
      </c>
      <c r="V49" s="12">
        <f t="shared" si="81"/>
        <v>4.7206414899120539E-3</v>
      </c>
      <c r="W49" s="12">
        <f t="shared" si="81"/>
        <v>4.7206414899120539E-3</v>
      </c>
      <c r="X49" s="12">
        <f t="shared" si="81"/>
        <v>4.7206414899120539E-3</v>
      </c>
      <c r="Y49" s="12">
        <f t="shared" si="81"/>
        <v>4.7206414899120539E-3</v>
      </c>
      <c r="Z49" s="12">
        <f t="shared" si="81"/>
        <v>4.7206414899120539E-3</v>
      </c>
      <c r="AA49" s="12">
        <f t="shared" si="81"/>
        <v>4.7206414899120539E-3</v>
      </c>
      <c r="AB49" s="12">
        <f t="shared" si="81"/>
        <v>4.7206414899120539E-3</v>
      </c>
      <c r="AC49" s="12">
        <f t="shared" si="81"/>
        <v>4.7206414899120539E-3</v>
      </c>
      <c r="AD49" s="12">
        <f t="shared" si="81"/>
        <v>4.7206414899120539E-3</v>
      </c>
      <c r="AE49" s="12">
        <f t="shared" si="81"/>
        <v>4.7206414899120539E-3</v>
      </c>
      <c r="AF49" s="12">
        <f t="shared" si="81"/>
        <v>4.7206414899120539E-3</v>
      </c>
      <c r="AG49" s="12">
        <f t="shared" si="81"/>
        <v>4.7206414899120539E-3</v>
      </c>
      <c r="AH49" s="12">
        <f t="shared" si="81"/>
        <v>4.7206414899120539E-3</v>
      </c>
      <c r="AI49" s="12">
        <f t="shared" si="81"/>
        <v>4.7206414899120539E-3</v>
      </c>
      <c r="AJ49" s="12">
        <f t="shared" si="81"/>
        <v>4.7206414899120539E-3</v>
      </c>
      <c r="AK49" s="12">
        <f t="shared" si="81"/>
        <v>4.7206414899120539E-3</v>
      </c>
      <c r="AL49" s="12">
        <f t="shared" si="81"/>
        <v>4.7206414899120539E-3</v>
      </c>
      <c r="AM49" s="4" t="s">
        <v>84</v>
      </c>
      <c r="AN49" s="4">
        <v>1</v>
      </c>
    </row>
    <row r="50" spans="1:46" ht="14.7" customHeight="1" x14ac:dyDescent="0.25">
      <c r="A50" s="22"/>
      <c r="B50" s="4" t="s">
        <v>63</v>
      </c>
      <c r="C50" s="4" t="s">
        <v>52</v>
      </c>
      <c r="D50" s="4" t="s">
        <v>82</v>
      </c>
      <c r="E50" s="4" t="s">
        <v>38</v>
      </c>
      <c r="F50" s="4" t="s">
        <v>20</v>
      </c>
      <c r="G50" s="4" t="s">
        <v>24</v>
      </c>
      <c r="H50" s="12">
        <f t="shared" si="78"/>
        <v>2.1701388888888888E-2</v>
      </c>
      <c r="I50" s="12">
        <f t="shared" ref="I50:AL50" si="82">I35*0.5</f>
        <v>2.1701388888888888E-2</v>
      </c>
      <c r="J50" s="12">
        <f t="shared" si="82"/>
        <v>2.1701388888888888E-2</v>
      </c>
      <c r="K50" s="12">
        <f t="shared" si="82"/>
        <v>2.1701388888888888E-2</v>
      </c>
      <c r="L50" s="12">
        <f t="shared" si="82"/>
        <v>2.1701388888888888E-2</v>
      </c>
      <c r="M50" s="12">
        <f t="shared" si="82"/>
        <v>2.1701388888888888E-2</v>
      </c>
      <c r="N50" s="12">
        <f t="shared" si="82"/>
        <v>2.1701388888888888E-2</v>
      </c>
      <c r="O50" s="12">
        <f t="shared" si="82"/>
        <v>2.1701388888888888E-2</v>
      </c>
      <c r="P50" s="12">
        <f t="shared" si="82"/>
        <v>2.1701388888888888E-2</v>
      </c>
      <c r="Q50" s="12">
        <f t="shared" si="82"/>
        <v>2.1701388888888888E-2</v>
      </c>
      <c r="R50" s="12">
        <f t="shared" si="82"/>
        <v>2.1701388888888888E-2</v>
      </c>
      <c r="S50" s="12">
        <f t="shared" si="82"/>
        <v>2.1701388888888888E-2</v>
      </c>
      <c r="T50" s="12">
        <f t="shared" si="82"/>
        <v>2.1701388888888888E-2</v>
      </c>
      <c r="U50" s="12">
        <f t="shared" si="82"/>
        <v>2.1701388888888888E-2</v>
      </c>
      <c r="V50" s="12">
        <f t="shared" si="82"/>
        <v>2.1701388888888888E-2</v>
      </c>
      <c r="W50" s="12">
        <f t="shared" si="82"/>
        <v>2.1701388888888888E-2</v>
      </c>
      <c r="X50" s="12">
        <f t="shared" si="82"/>
        <v>2.1701388888888888E-2</v>
      </c>
      <c r="Y50" s="12">
        <f t="shared" si="82"/>
        <v>2.1701388888888888E-2</v>
      </c>
      <c r="Z50" s="12">
        <f t="shared" si="82"/>
        <v>2.1701388888888888E-2</v>
      </c>
      <c r="AA50" s="12">
        <f t="shared" si="82"/>
        <v>2.1701388888888888E-2</v>
      </c>
      <c r="AB50" s="12">
        <f t="shared" si="82"/>
        <v>2.1701388888888888E-2</v>
      </c>
      <c r="AC50" s="12">
        <f t="shared" si="82"/>
        <v>2.1701388888888888E-2</v>
      </c>
      <c r="AD50" s="12">
        <f t="shared" si="82"/>
        <v>2.1701388888888888E-2</v>
      </c>
      <c r="AE50" s="12">
        <f t="shared" si="82"/>
        <v>2.1701388888888888E-2</v>
      </c>
      <c r="AF50" s="12">
        <f t="shared" si="82"/>
        <v>2.1701388888888888E-2</v>
      </c>
      <c r="AG50" s="12">
        <f t="shared" si="82"/>
        <v>2.1701388888888888E-2</v>
      </c>
      <c r="AH50" s="12">
        <f t="shared" si="82"/>
        <v>2.1701388888888888E-2</v>
      </c>
      <c r="AI50" s="12">
        <f t="shared" si="82"/>
        <v>2.1701388888888888E-2</v>
      </c>
      <c r="AJ50" s="12">
        <f t="shared" si="82"/>
        <v>2.1701388888888888E-2</v>
      </c>
      <c r="AK50" s="12">
        <f t="shared" si="82"/>
        <v>2.1701388888888888E-2</v>
      </c>
      <c r="AL50" s="12">
        <f t="shared" si="82"/>
        <v>2.1701388888888888E-2</v>
      </c>
      <c r="AM50" s="4" t="s">
        <v>84</v>
      </c>
      <c r="AN50" s="4">
        <v>1</v>
      </c>
    </row>
    <row r="51" spans="1:46" ht="14.7" customHeight="1" x14ac:dyDescent="0.25">
      <c r="A51" s="22"/>
      <c r="B51" s="4" t="s">
        <v>64</v>
      </c>
      <c r="C51" s="4" t="s">
        <v>52</v>
      </c>
      <c r="D51" s="4" t="s">
        <v>82</v>
      </c>
      <c r="E51" s="4" t="s">
        <v>38</v>
      </c>
      <c r="F51" s="4" t="s">
        <v>20</v>
      </c>
      <c r="G51" s="4" t="s">
        <v>24</v>
      </c>
      <c r="H51" s="12">
        <f t="shared" si="78"/>
        <v>2.1701388888888888E-2</v>
      </c>
      <c r="I51" s="12">
        <f t="shared" ref="I51:AL51" si="83">I36*0.5</f>
        <v>2.1701388888888888E-2</v>
      </c>
      <c r="J51" s="12">
        <f t="shared" si="83"/>
        <v>2.1701388888888888E-2</v>
      </c>
      <c r="K51" s="12">
        <f t="shared" si="83"/>
        <v>2.1701388888888888E-2</v>
      </c>
      <c r="L51" s="12">
        <f t="shared" si="83"/>
        <v>2.1701388888888888E-2</v>
      </c>
      <c r="M51" s="12">
        <f t="shared" si="83"/>
        <v>2.1701388888888888E-2</v>
      </c>
      <c r="N51" s="12">
        <f t="shared" si="83"/>
        <v>2.1701388888888888E-2</v>
      </c>
      <c r="O51" s="12">
        <f t="shared" si="83"/>
        <v>2.1701388888888888E-2</v>
      </c>
      <c r="P51" s="12">
        <f t="shared" si="83"/>
        <v>2.1701388888888888E-2</v>
      </c>
      <c r="Q51" s="12">
        <f t="shared" si="83"/>
        <v>2.1701388888888888E-2</v>
      </c>
      <c r="R51" s="12">
        <f t="shared" si="83"/>
        <v>2.1701388888888888E-2</v>
      </c>
      <c r="S51" s="12">
        <f t="shared" si="83"/>
        <v>2.1701388888888888E-2</v>
      </c>
      <c r="T51" s="12">
        <f t="shared" si="83"/>
        <v>2.1701388888888888E-2</v>
      </c>
      <c r="U51" s="12">
        <f t="shared" si="83"/>
        <v>2.1701388888888888E-2</v>
      </c>
      <c r="V51" s="12">
        <f t="shared" si="83"/>
        <v>2.1701388888888888E-2</v>
      </c>
      <c r="W51" s="12">
        <f t="shared" si="83"/>
        <v>2.1701388888888888E-2</v>
      </c>
      <c r="X51" s="12">
        <f t="shared" si="83"/>
        <v>2.1701388888888888E-2</v>
      </c>
      <c r="Y51" s="12">
        <f t="shared" si="83"/>
        <v>2.1701388888888888E-2</v>
      </c>
      <c r="Z51" s="12">
        <f t="shared" si="83"/>
        <v>2.1701388888888888E-2</v>
      </c>
      <c r="AA51" s="12">
        <f t="shared" si="83"/>
        <v>2.1701388888888888E-2</v>
      </c>
      <c r="AB51" s="12">
        <f t="shared" si="83"/>
        <v>2.1701388888888888E-2</v>
      </c>
      <c r="AC51" s="12">
        <f t="shared" si="83"/>
        <v>2.1701388888888888E-2</v>
      </c>
      <c r="AD51" s="12">
        <f t="shared" si="83"/>
        <v>2.1701388888888888E-2</v>
      </c>
      <c r="AE51" s="12">
        <f t="shared" si="83"/>
        <v>2.1701388888888888E-2</v>
      </c>
      <c r="AF51" s="12">
        <f t="shared" si="83"/>
        <v>2.1701388888888888E-2</v>
      </c>
      <c r="AG51" s="12">
        <f t="shared" si="83"/>
        <v>2.1701388888888888E-2</v>
      </c>
      <c r="AH51" s="12">
        <f t="shared" si="83"/>
        <v>2.1701388888888888E-2</v>
      </c>
      <c r="AI51" s="12">
        <f t="shared" si="83"/>
        <v>2.1701388888888888E-2</v>
      </c>
      <c r="AJ51" s="12">
        <f t="shared" si="83"/>
        <v>2.1701388888888888E-2</v>
      </c>
      <c r="AK51" s="12">
        <f t="shared" si="83"/>
        <v>2.1701388888888888E-2</v>
      </c>
      <c r="AL51" s="12">
        <f t="shared" si="83"/>
        <v>2.1701388888888888E-2</v>
      </c>
      <c r="AM51" s="4" t="s">
        <v>84</v>
      </c>
      <c r="AN51" s="4">
        <v>1</v>
      </c>
    </row>
    <row r="52" spans="1:46" ht="14.85" customHeight="1" x14ac:dyDescent="0.25">
      <c r="A52" s="22"/>
      <c r="B52" s="4" t="s">
        <v>56</v>
      </c>
      <c r="C52" s="4" t="s">
        <v>52</v>
      </c>
      <c r="D52" s="4" t="s">
        <v>82</v>
      </c>
      <c r="E52" s="4" t="s">
        <v>36</v>
      </c>
      <c r="F52" s="4" t="s">
        <v>20</v>
      </c>
      <c r="G52" s="4" t="s">
        <v>24</v>
      </c>
      <c r="H52" s="12">
        <f t="shared" si="78"/>
        <v>5.5126791620727675E-4</v>
      </c>
      <c r="I52" s="12">
        <f t="shared" ref="I52:AL52" si="84">I37*0.5</f>
        <v>5.5126791620727675E-4</v>
      </c>
      <c r="J52" s="12">
        <f t="shared" si="84"/>
        <v>5.5126791620727675E-4</v>
      </c>
      <c r="K52" s="12">
        <f t="shared" si="84"/>
        <v>5.5126791620727675E-4</v>
      </c>
      <c r="L52" s="12">
        <f t="shared" si="84"/>
        <v>5.5126791620727675E-4</v>
      </c>
      <c r="M52" s="12">
        <f t="shared" si="84"/>
        <v>5.5126791620727675E-4</v>
      </c>
      <c r="N52" s="12">
        <f t="shared" si="84"/>
        <v>5.5126791620727675E-4</v>
      </c>
      <c r="O52" s="12">
        <f t="shared" si="84"/>
        <v>5.5126791620727675E-4</v>
      </c>
      <c r="P52" s="12">
        <f t="shared" si="84"/>
        <v>5.5126791620727675E-4</v>
      </c>
      <c r="Q52" s="12">
        <f t="shared" si="84"/>
        <v>5.5126791620727675E-4</v>
      </c>
      <c r="R52" s="12">
        <f t="shared" si="84"/>
        <v>5.5126791620727675E-4</v>
      </c>
      <c r="S52" s="12">
        <f t="shared" si="84"/>
        <v>5.5126791620727675E-4</v>
      </c>
      <c r="T52" s="12">
        <f t="shared" si="84"/>
        <v>5.5126791620727675E-4</v>
      </c>
      <c r="U52" s="12">
        <f t="shared" si="84"/>
        <v>5.5126791620727675E-4</v>
      </c>
      <c r="V52" s="12">
        <f t="shared" si="84"/>
        <v>5.5126791620727675E-4</v>
      </c>
      <c r="W52" s="12">
        <f t="shared" si="84"/>
        <v>5.5126791620727675E-4</v>
      </c>
      <c r="X52" s="12">
        <f t="shared" si="84"/>
        <v>5.5126791620727675E-4</v>
      </c>
      <c r="Y52" s="12">
        <f t="shared" si="84"/>
        <v>5.5126791620727675E-4</v>
      </c>
      <c r="Z52" s="12">
        <f t="shared" si="84"/>
        <v>5.5126791620727675E-4</v>
      </c>
      <c r="AA52" s="12">
        <f t="shared" si="84"/>
        <v>5.5126791620727675E-4</v>
      </c>
      <c r="AB52" s="12">
        <f t="shared" si="84"/>
        <v>5.5126791620727675E-4</v>
      </c>
      <c r="AC52" s="12">
        <f t="shared" si="84"/>
        <v>5.5126791620727675E-4</v>
      </c>
      <c r="AD52" s="12">
        <f t="shared" si="84"/>
        <v>5.5126791620727675E-4</v>
      </c>
      <c r="AE52" s="12">
        <f t="shared" si="84"/>
        <v>5.5126791620727675E-4</v>
      </c>
      <c r="AF52" s="12">
        <f t="shared" si="84"/>
        <v>5.5126791620727675E-4</v>
      </c>
      <c r="AG52" s="12">
        <f t="shared" si="84"/>
        <v>5.5126791620727675E-4</v>
      </c>
      <c r="AH52" s="12">
        <f t="shared" si="84"/>
        <v>5.5126791620727675E-4</v>
      </c>
      <c r="AI52" s="12">
        <f t="shared" si="84"/>
        <v>5.5126791620727675E-4</v>
      </c>
      <c r="AJ52" s="12">
        <f t="shared" si="84"/>
        <v>5.5126791620727675E-4</v>
      </c>
      <c r="AK52" s="12">
        <f t="shared" si="84"/>
        <v>5.5126791620727675E-4</v>
      </c>
      <c r="AL52" s="12">
        <f t="shared" si="84"/>
        <v>5.5126791620727675E-4</v>
      </c>
      <c r="AM52" s="4" t="s">
        <v>84</v>
      </c>
      <c r="AN52" s="4">
        <v>1</v>
      </c>
    </row>
    <row r="53" spans="1:46" ht="14.7" customHeight="1" x14ac:dyDescent="0.25">
      <c r="A53" s="22"/>
      <c r="B53" s="4" t="s">
        <v>60</v>
      </c>
      <c r="C53" s="4" t="s">
        <v>52</v>
      </c>
      <c r="D53" s="4" t="s">
        <v>82</v>
      </c>
      <c r="E53" s="4" t="s">
        <v>36</v>
      </c>
      <c r="F53" s="4" t="s">
        <v>20</v>
      </c>
      <c r="G53" s="4" t="s">
        <v>24</v>
      </c>
      <c r="H53" s="12">
        <f t="shared" si="78"/>
        <v>8.6187083429096762E-4</v>
      </c>
      <c r="I53" s="12">
        <f t="shared" ref="I53:AL53" si="85">I38*0.5</f>
        <v>8.6187083429096762E-4</v>
      </c>
      <c r="J53" s="12">
        <f t="shared" si="85"/>
        <v>8.6187083429096762E-4</v>
      </c>
      <c r="K53" s="12">
        <f t="shared" si="85"/>
        <v>8.6187083429096762E-4</v>
      </c>
      <c r="L53" s="12">
        <f t="shared" si="85"/>
        <v>8.6187083429096762E-4</v>
      </c>
      <c r="M53" s="12">
        <f t="shared" si="85"/>
        <v>8.6187083429096762E-4</v>
      </c>
      <c r="N53" s="12">
        <f t="shared" si="85"/>
        <v>8.6187083429096762E-4</v>
      </c>
      <c r="O53" s="12">
        <f t="shared" si="85"/>
        <v>8.6187083429096762E-4</v>
      </c>
      <c r="P53" s="12">
        <f t="shared" si="85"/>
        <v>8.6187083429096762E-4</v>
      </c>
      <c r="Q53" s="12">
        <f t="shared" si="85"/>
        <v>8.6187083429096762E-4</v>
      </c>
      <c r="R53" s="12">
        <f t="shared" si="85"/>
        <v>8.6187083429096762E-4</v>
      </c>
      <c r="S53" s="12">
        <f t="shared" si="85"/>
        <v>8.6187083429096762E-4</v>
      </c>
      <c r="T53" s="12">
        <f t="shared" si="85"/>
        <v>8.6187083429096762E-4</v>
      </c>
      <c r="U53" s="12">
        <f t="shared" si="85"/>
        <v>8.6187083429096762E-4</v>
      </c>
      <c r="V53" s="12">
        <f t="shared" si="85"/>
        <v>8.6187083429096762E-4</v>
      </c>
      <c r="W53" s="12">
        <f t="shared" si="85"/>
        <v>8.6187083429096762E-4</v>
      </c>
      <c r="X53" s="12">
        <f t="shared" si="85"/>
        <v>8.6187083429096762E-4</v>
      </c>
      <c r="Y53" s="12">
        <f t="shared" si="85"/>
        <v>8.6187083429096762E-4</v>
      </c>
      <c r="Z53" s="12">
        <f t="shared" si="85"/>
        <v>8.6187083429096762E-4</v>
      </c>
      <c r="AA53" s="12">
        <f t="shared" si="85"/>
        <v>8.6187083429096762E-4</v>
      </c>
      <c r="AB53" s="12">
        <f t="shared" si="85"/>
        <v>8.6187083429096762E-4</v>
      </c>
      <c r="AC53" s="12">
        <f t="shared" si="85"/>
        <v>8.6187083429096762E-4</v>
      </c>
      <c r="AD53" s="12">
        <f t="shared" si="85"/>
        <v>8.6187083429096762E-4</v>
      </c>
      <c r="AE53" s="12">
        <f t="shared" si="85"/>
        <v>8.6187083429096762E-4</v>
      </c>
      <c r="AF53" s="12">
        <f t="shared" si="85"/>
        <v>8.6187083429096762E-4</v>
      </c>
      <c r="AG53" s="12">
        <f t="shared" si="85"/>
        <v>8.6187083429096762E-4</v>
      </c>
      <c r="AH53" s="12">
        <f t="shared" si="85"/>
        <v>8.6187083429096762E-4</v>
      </c>
      <c r="AI53" s="12">
        <f t="shared" si="85"/>
        <v>8.6187083429096762E-4</v>
      </c>
      <c r="AJ53" s="12">
        <f t="shared" si="85"/>
        <v>8.6187083429096762E-4</v>
      </c>
      <c r="AK53" s="12">
        <f t="shared" si="85"/>
        <v>8.6187083429096762E-4</v>
      </c>
      <c r="AL53" s="12">
        <f t="shared" si="85"/>
        <v>8.6187083429096762E-4</v>
      </c>
      <c r="AM53" s="4" t="s">
        <v>84</v>
      </c>
      <c r="AN53" s="4">
        <v>1</v>
      </c>
      <c r="AT53" s="2"/>
    </row>
    <row r="54" spans="1:46" ht="14.7" customHeight="1" x14ac:dyDescent="0.25">
      <c r="A54" s="22"/>
      <c r="B54" s="4" t="s">
        <v>61</v>
      </c>
      <c r="C54" s="4" t="s">
        <v>52</v>
      </c>
      <c r="D54" s="4" t="s">
        <v>82</v>
      </c>
      <c r="E54" s="4" t="s">
        <v>36</v>
      </c>
      <c r="F54" s="4" t="s">
        <v>20</v>
      </c>
      <c r="G54" s="4" t="s">
        <v>24</v>
      </c>
      <c r="H54" s="12">
        <f t="shared" si="78"/>
        <v>4.4619762027935859E-4</v>
      </c>
      <c r="I54" s="12">
        <f t="shared" ref="I54:AL54" si="86">I39*0.5</f>
        <v>4.4619762027935859E-4</v>
      </c>
      <c r="J54" s="12">
        <f t="shared" si="86"/>
        <v>4.4619762027935859E-4</v>
      </c>
      <c r="K54" s="12">
        <f t="shared" si="86"/>
        <v>4.4619762027935859E-4</v>
      </c>
      <c r="L54" s="12">
        <f t="shared" si="86"/>
        <v>4.4619762027935859E-4</v>
      </c>
      <c r="M54" s="12">
        <f t="shared" si="86"/>
        <v>4.4619762027935859E-4</v>
      </c>
      <c r="N54" s="12">
        <f t="shared" si="86"/>
        <v>4.4619762027935859E-4</v>
      </c>
      <c r="O54" s="12">
        <f t="shared" si="86"/>
        <v>4.4619762027935859E-4</v>
      </c>
      <c r="P54" s="12">
        <f t="shared" si="86"/>
        <v>4.4619762027935859E-4</v>
      </c>
      <c r="Q54" s="12">
        <f t="shared" si="86"/>
        <v>4.4619762027935859E-4</v>
      </c>
      <c r="R54" s="12">
        <f t="shared" si="86"/>
        <v>4.4619762027935859E-4</v>
      </c>
      <c r="S54" s="12">
        <f t="shared" si="86"/>
        <v>4.4619762027935859E-4</v>
      </c>
      <c r="T54" s="12">
        <f t="shared" si="86"/>
        <v>4.4619762027935859E-4</v>
      </c>
      <c r="U54" s="12">
        <f t="shared" si="86"/>
        <v>4.4619762027935859E-4</v>
      </c>
      <c r="V54" s="12">
        <f t="shared" si="86"/>
        <v>4.4619762027935859E-4</v>
      </c>
      <c r="W54" s="12">
        <f t="shared" si="86"/>
        <v>4.4619762027935859E-4</v>
      </c>
      <c r="X54" s="12">
        <f t="shared" si="86"/>
        <v>4.4619762027935859E-4</v>
      </c>
      <c r="Y54" s="12">
        <f t="shared" si="86"/>
        <v>4.4619762027935859E-4</v>
      </c>
      <c r="Z54" s="12">
        <f t="shared" si="86"/>
        <v>4.4619762027935859E-4</v>
      </c>
      <c r="AA54" s="12">
        <f t="shared" si="86"/>
        <v>4.4619762027935859E-4</v>
      </c>
      <c r="AB54" s="12">
        <f t="shared" si="86"/>
        <v>4.4619762027935859E-4</v>
      </c>
      <c r="AC54" s="12">
        <f t="shared" si="86"/>
        <v>4.4619762027935859E-4</v>
      </c>
      <c r="AD54" s="12">
        <f t="shared" si="86"/>
        <v>4.4619762027935859E-4</v>
      </c>
      <c r="AE54" s="12">
        <f t="shared" si="86"/>
        <v>4.4619762027935859E-4</v>
      </c>
      <c r="AF54" s="12">
        <f t="shared" si="86"/>
        <v>4.4619762027935859E-4</v>
      </c>
      <c r="AG54" s="12">
        <f t="shared" si="86"/>
        <v>4.4619762027935859E-4</v>
      </c>
      <c r="AH54" s="12">
        <f t="shared" si="86"/>
        <v>4.4619762027935859E-4</v>
      </c>
      <c r="AI54" s="12">
        <f t="shared" si="86"/>
        <v>4.4619762027935859E-4</v>
      </c>
      <c r="AJ54" s="12">
        <f t="shared" si="86"/>
        <v>4.4619762027935859E-4</v>
      </c>
      <c r="AK54" s="12">
        <f t="shared" si="86"/>
        <v>4.4619762027935859E-4</v>
      </c>
      <c r="AL54" s="12">
        <f t="shared" si="86"/>
        <v>4.4619762027935859E-4</v>
      </c>
      <c r="AM54" s="4" t="s">
        <v>84</v>
      </c>
      <c r="AN54" s="4">
        <v>1</v>
      </c>
      <c r="AT54" s="2"/>
    </row>
    <row r="55" spans="1:46" ht="14.7" customHeight="1" x14ac:dyDescent="0.25">
      <c r="A55" s="22"/>
      <c r="B55" s="4" t="s">
        <v>63</v>
      </c>
      <c r="C55" s="4" t="s">
        <v>52</v>
      </c>
      <c r="D55" s="4" t="s">
        <v>82</v>
      </c>
      <c r="E55" s="4" t="s">
        <v>36</v>
      </c>
      <c r="F55" s="4" t="s">
        <v>20</v>
      </c>
      <c r="G55" s="4" t="s">
        <v>24</v>
      </c>
      <c r="H55" s="12">
        <f t="shared" si="78"/>
        <v>1.9097222222222222E-3</v>
      </c>
      <c r="I55" s="12">
        <f t="shared" ref="I55:AL55" si="87">I40*0.5</f>
        <v>1.9097222222222222E-3</v>
      </c>
      <c r="J55" s="12">
        <f t="shared" si="87"/>
        <v>1.9097222222222222E-3</v>
      </c>
      <c r="K55" s="12">
        <f t="shared" si="87"/>
        <v>1.9097222222222222E-3</v>
      </c>
      <c r="L55" s="12">
        <f t="shared" si="87"/>
        <v>1.9097222222222222E-3</v>
      </c>
      <c r="M55" s="12">
        <f t="shared" si="87"/>
        <v>1.9097222222222222E-3</v>
      </c>
      <c r="N55" s="12">
        <f t="shared" si="87"/>
        <v>1.9097222222222222E-3</v>
      </c>
      <c r="O55" s="12">
        <f t="shared" si="87"/>
        <v>1.9097222222222222E-3</v>
      </c>
      <c r="P55" s="12">
        <f t="shared" si="87"/>
        <v>1.9097222222222222E-3</v>
      </c>
      <c r="Q55" s="12">
        <f t="shared" si="87"/>
        <v>1.9097222222222222E-3</v>
      </c>
      <c r="R55" s="12">
        <f t="shared" si="87"/>
        <v>1.9097222222222222E-3</v>
      </c>
      <c r="S55" s="12">
        <f t="shared" si="87"/>
        <v>1.9097222222222222E-3</v>
      </c>
      <c r="T55" s="12">
        <f t="shared" si="87"/>
        <v>1.9097222222222222E-3</v>
      </c>
      <c r="U55" s="12">
        <f t="shared" si="87"/>
        <v>1.9097222222222222E-3</v>
      </c>
      <c r="V55" s="12">
        <f t="shared" si="87"/>
        <v>1.9097222222222222E-3</v>
      </c>
      <c r="W55" s="12">
        <f t="shared" si="87"/>
        <v>1.9097222222222222E-3</v>
      </c>
      <c r="X55" s="12">
        <f t="shared" si="87"/>
        <v>1.9097222222222222E-3</v>
      </c>
      <c r="Y55" s="12">
        <f t="shared" si="87"/>
        <v>1.9097222222222222E-3</v>
      </c>
      <c r="Z55" s="12">
        <f t="shared" si="87"/>
        <v>1.9097222222222222E-3</v>
      </c>
      <c r="AA55" s="12">
        <f t="shared" si="87"/>
        <v>1.9097222222222222E-3</v>
      </c>
      <c r="AB55" s="12">
        <f t="shared" si="87"/>
        <v>1.9097222222222222E-3</v>
      </c>
      <c r="AC55" s="12">
        <f t="shared" si="87"/>
        <v>1.9097222222222222E-3</v>
      </c>
      <c r="AD55" s="12">
        <f t="shared" si="87"/>
        <v>1.9097222222222222E-3</v>
      </c>
      <c r="AE55" s="12">
        <f t="shared" si="87"/>
        <v>1.9097222222222222E-3</v>
      </c>
      <c r="AF55" s="12">
        <f t="shared" si="87"/>
        <v>1.9097222222222222E-3</v>
      </c>
      <c r="AG55" s="12">
        <f t="shared" si="87"/>
        <v>1.9097222222222222E-3</v>
      </c>
      <c r="AH55" s="12">
        <f t="shared" si="87"/>
        <v>1.9097222222222222E-3</v>
      </c>
      <c r="AI55" s="12">
        <f t="shared" si="87"/>
        <v>1.9097222222222222E-3</v>
      </c>
      <c r="AJ55" s="12">
        <f t="shared" si="87"/>
        <v>1.9097222222222222E-3</v>
      </c>
      <c r="AK55" s="12">
        <f t="shared" si="87"/>
        <v>1.9097222222222222E-3</v>
      </c>
      <c r="AL55" s="12">
        <f t="shared" si="87"/>
        <v>1.9097222222222222E-3</v>
      </c>
      <c r="AM55" s="4" t="s">
        <v>84</v>
      </c>
      <c r="AN55" s="4">
        <v>1</v>
      </c>
    </row>
    <row r="56" spans="1:46" ht="14.7" customHeight="1" x14ac:dyDescent="0.25">
      <c r="A56" s="22"/>
      <c r="B56" s="4" t="s">
        <v>64</v>
      </c>
      <c r="C56" s="4" t="s">
        <v>52</v>
      </c>
      <c r="D56" s="4" t="s">
        <v>82</v>
      </c>
      <c r="E56" s="4" t="s">
        <v>36</v>
      </c>
      <c r="F56" s="4" t="s">
        <v>20</v>
      </c>
      <c r="G56" s="4" t="s">
        <v>24</v>
      </c>
      <c r="H56" s="12">
        <f t="shared" si="78"/>
        <v>1.9097222222222222E-3</v>
      </c>
      <c r="I56" s="12">
        <f t="shared" ref="I56:AL56" si="88">I41*0.5</f>
        <v>1.9097222222222222E-3</v>
      </c>
      <c r="J56" s="12">
        <f t="shared" si="88"/>
        <v>1.9097222222222222E-3</v>
      </c>
      <c r="K56" s="12">
        <f t="shared" si="88"/>
        <v>1.9097222222222222E-3</v>
      </c>
      <c r="L56" s="12">
        <f t="shared" si="88"/>
        <v>1.9097222222222222E-3</v>
      </c>
      <c r="M56" s="12">
        <f t="shared" si="88"/>
        <v>1.9097222222222222E-3</v>
      </c>
      <c r="N56" s="12">
        <f t="shared" si="88"/>
        <v>1.9097222222222222E-3</v>
      </c>
      <c r="O56" s="12">
        <f t="shared" si="88"/>
        <v>1.9097222222222222E-3</v>
      </c>
      <c r="P56" s="12">
        <f t="shared" si="88"/>
        <v>1.9097222222222222E-3</v>
      </c>
      <c r="Q56" s="12">
        <f t="shared" si="88"/>
        <v>1.9097222222222222E-3</v>
      </c>
      <c r="R56" s="12">
        <f t="shared" si="88"/>
        <v>1.9097222222222222E-3</v>
      </c>
      <c r="S56" s="12">
        <f t="shared" si="88"/>
        <v>1.9097222222222222E-3</v>
      </c>
      <c r="T56" s="12">
        <f t="shared" si="88"/>
        <v>1.9097222222222222E-3</v>
      </c>
      <c r="U56" s="12">
        <f t="shared" si="88"/>
        <v>1.9097222222222222E-3</v>
      </c>
      <c r="V56" s="12">
        <f t="shared" si="88"/>
        <v>1.9097222222222222E-3</v>
      </c>
      <c r="W56" s="12">
        <f t="shared" si="88"/>
        <v>1.9097222222222222E-3</v>
      </c>
      <c r="X56" s="12">
        <f t="shared" si="88"/>
        <v>1.9097222222222222E-3</v>
      </c>
      <c r="Y56" s="12">
        <f t="shared" si="88"/>
        <v>1.9097222222222222E-3</v>
      </c>
      <c r="Z56" s="12">
        <f t="shared" si="88"/>
        <v>1.9097222222222222E-3</v>
      </c>
      <c r="AA56" s="12">
        <f t="shared" si="88"/>
        <v>1.9097222222222222E-3</v>
      </c>
      <c r="AB56" s="12">
        <f t="shared" si="88"/>
        <v>1.9097222222222222E-3</v>
      </c>
      <c r="AC56" s="12">
        <f t="shared" si="88"/>
        <v>1.9097222222222222E-3</v>
      </c>
      <c r="AD56" s="12">
        <f t="shared" si="88"/>
        <v>1.9097222222222222E-3</v>
      </c>
      <c r="AE56" s="12">
        <f t="shared" si="88"/>
        <v>1.9097222222222222E-3</v>
      </c>
      <c r="AF56" s="12">
        <f t="shared" si="88"/>
        <v>1.9097222222222222E-3</v>
      </c>
      <c r="AG56" s="12">
        <f t="shared" si="88"/>
        <v>1.9097222222222222E-3</v>
      </c>
      <c r="AH56" s="12">
        <f t="shared" si="88"/>
        <v>1.9097222222222222E-3</v>
      </c>
      <c r="AI56" s="12">
        <f t="shared" si="88"/>
        <v>1.9097222222222222E-3</v>
      </c>
      <c r="AJ56" s="12">
        <f t="shared" si="88"/>
        <v>1.9097222222222222E-3</v>
      </c>
      <c r="AK56" s="12">
        <f t="shared" si="88"/>
        <v>1.9097222222222222E-3</v>
      </c>
      <c r="AL56" s="12">
        <f t="shared" si="88"/>
        <v>1.9097222222222222E-3</v>
      </c>
      <c r="AM56" s="4" t="s">
        <v>84</v>
      </c>
      <c r="AN56" s="4">
        <v>1</v>
      </c>
    </row>
    <row r="57" spans="1:46" ht="14.7" customHeight="1" x14ac:dyDescent="0.25">
      <c r="A57" s="22"/>
      <c r="B57" s="4" t="s">
        <v>56</v>
      </c>
      <c r="C57" s="4" t="s">
        <v>78</v>
      </c>
      <c r="D57" s="4" t="s">
        <v>82</v>
      </c>
      <c r="E57" s="4" t="s">
        <v>34</v>
      </c>
      <c r="F57" s="4" t="s">
        <v>20</v>
      </c>
      <c r="G57" s="4" t="s">
        <v>24</v>
      </c>
      <c r="H57" s="12">
        <f t="shared" ref="H57:H61" si="89">H47*25+H52*298</f>
        <v>0.32414553472987873</v>
      </c>
      <c r="I57" s="12">
        <f t="shared" ref="I57:AL57" si="90">I47*25+I52*298</f>
        <v>0.32414553472987873</v>
      </c>
      <c r="J57" s="12">
        <f t="shared" si="90"/>
        <v>0.32414553472987873</v>
      </c>
      <c r="K57" s="12">
        <f t="shared" si="90"/>
        <v>0.32414553472987873</v>
      </c>
      <c r="L57" s="12">
        <f t="shared" si="90"/>
        <v>0.32414553472987873</v>
      </c>
      <c r="M57" s="12">
        <f t="shared" si="90"/>
        <v>0.32414553472987873</v>
      </c>
      <c r="N57" s="12">
        <f t="shared" si="90"/>
        <v>0.32414553472987873</v>
      </c>
      <c r="O57" s="12">
        <f t="shared" si="90"/>
        <v>0.32414553472987873</v>
      </c>
      <c r="P57" s="12">
        <f t="shared" si="90"/>
        <v>0.32414553472987873</v>
      </c>
      <c r="Q57" s="12">
        <f t="shared" si="90"/>
        <v>0.32414553472987873</v>
      </c>
      <c r="R57" s="12">
        <f t="shared" si="90"/>
        <v>0.32414553472987873</v>
      </c>
      <c r="S57" s="12">
        <f t="shared" si="90"/>
        <v>0.32414553472987873</v>
      </c>
      <c r="T57" s="12">
        <f t="shared" si="90"/>
        <v>0.32414553472987873</v>
      </c>
      <c r="U57" s="12">
        <f t="shared" si="90"/>
        <v>0.32414553472987873</v>
      </c>
      <c r="V57" s="12">
        <f t="shared" si="90"/>
        <v>0.32414553472987873</v>
      </c>
      <c r="W57" s="12">
        <f t="shared" si="90"/>
        <v>0.32414553472987873</v>
      </c>
      <c r="X57" s="12">
        <f t="shared" si="90"/>
        <v>0.32414553472987873</v>
      </c>
      <c r="Y57" s="12">
        <f t="shared" si="90"/>
        <v>0.32414553472987873</v>
      </c>
      <c r="Z57" s="12">
        <f t="shared" si="90"/>
        <v>0.32414553472987873</v>
      </c>
      <c r="AA57" s="12">
        <f t="shared" si="90"/>
        <v>0.32414553472987873</v>
      </c>
      <c r="AB57" s="12">
        <f t="shared" si="90"/>
        <v>0.32414553472987873</v>
      </c>
      <c r="AC57" s="12">
        <f t="shared" si="90"/>
        <v>0.32414553472987873</v>
      </c>
      <c r="AD57" s="12">
        <f t="shared" si="90"/>
        <v>0.32414553472987873</v>
      </c>
      <c r="AE57" s="12">
        <f t="shared" si="90"/>
        <v>0.32414553472987873</v>
      </c>
      <c r="AF57" s="12">
        <f t="shared" si="90"/>
        <v>0.32414553472987873</v>
      </c>
      <c r="AG57" s="12">
        <f t="shared" si="90"/>
        <v>0.32414553472987873</v>
      </c>
      <c r="AH57" s="12">
        <f t="shared" si="90"/>
        <v>0.32414553472987873</v>
      </c>
      <c r="AI57" s="12">
        <f t="shared" si="90"/>
        <v>0.32414553472987873</v>
      </c>
      <c r="AJ57" s="12">
        <f t="shared" si="90"/>
        <v>0.32414553472987873</v>
      </c>
      <c r="AK57" s="12">
        <f t="shared" si="90"/>
        <v>0.32414553472987873</v>
      </c>
      <c r="AL57" s="12">
        <f t="shared" si="90"/>
        <v>0.32414553472987873</v>
      </c>
      <c r="AM57" s="4" t="s">
        <v>79</v>
      </c>
      <c r="AN57" s="4">
        <v>1</v>
      </c>
    </row>
    <row r="58" spans="1:46" ht="14.7" customHeight="1" x14ac:dyDescent="0.25">
      <c r="A58" s="22"/>
      <c r="B58" s="4" t="s">
        <v>60</v>
      </c>
      <c r="C58" s="4" t="s">
        <v>78</v>
      </c>
      <c r="D58" s="4" t="s">
        <v>82</v>
      </c>
      <c r="E58" s="4" t="s">
        <v>34</v>
      </c>
      <c r="F58" s="4" t="s">
        <v>20</v>
      </c>
      <c r="G58" s="4" t="s">
        <v>24</v>
      </c>
      <c r="H58" s="12">
        <f t="shared" si="89"/>
        <v>0.50678005056308895</v>
      </c>
      <c r="I58" s="12">
        <f t="shared" ref="I58:AL58" si="91">I48*25+I53*298</f>
        <v>0.50678005056308895</v>
      </c>
      <c r="J58" s="12">
        <f t="shared" si="91"/>
        <v>0.50678005056308895</v>
      </c>
      <c r="K58" s="12">
        <f t="shared" si="91"/>
        <v>0.50678005056308895</v>
      </c>
      <c r="L58" s="12">
        <f t="shared" si="91"/>
        <v>0.50678005056308895</v>
      </c>
      <c r="M58" s="12">
        <f t="shared" si="91"/>
        <v>0.50678005056308895</v>
      </c>
      <c r="N58" s="12">
        <f t="shared" si="91"/>
        <v>0.50678005056308895</v>
      </c>
      <c r="O58" s="12">
        <f t="shared" si="91"/>
        <v>0.50678005056308895</v>
      </c>
      <c r="P58" s="12">
        <f t="shared" si="91"/>
        <v>0.50678005056308895</v>
      </c>
      <c r="Q58" s="12">
        <f t="shared" si="91"/>
        <v>0.50678005056308895</v>
      </c>
      <c r="R58" s="12">
        <f t="shared" si="91"/>
        <v>0.50678005056308895</v>
      </c>
      <c r="S58" s="12">
        <f t="shared" si="91"/>
        <v>0.50678005056308895</v>
      </c>
      <c r="T58" s="12">
        <f t="shared" si="91"/>
        <v>0.50678005056308895</v>
      </c>
      <c r="U58" s="12">
        <f t="shared" si="91"/>
        <v>0.50678005056308895</v>
      </c>
      <c r="V58" s="12">
        <f t="shared" si="91"/>
        <v>0.50678005056308895</v>
      </c>
      <c r="W58" s="12">
        <f t="shared" si="91"/>
        <v>0.50678005056308895</v>
      </c>
      <c r="X58" s="12">
        <f t="shared" si="91"/>
        <v>0.50678005056308895</v>
      </c>
      <c r="Y58" s="12">
        <f t="shared" si="91"/>
        <v>0.50678005056308895</v>
      </c>
      <c r="Z58" s="12">
        <f t="shared" si="91"/>
        <v>0.50678005056308895</v>
      </c>
      <c r="AA58" s="12">
        <f t="shared" si="91"/>
        <v>0.50678005056308895</v>
      </c>
      <c r="AB58" s="12">
        <f t="shared" si="91"/>
        <v>0.50678005056308895</v>
      </c>
      <c r="AC58" s="12">
        <f t="shared" si="91"/>
        <v>0.50678005056308895</v>
      </c>
      <c r="AD58" s="12">
        <f t="shared" si="91"/>
        <v>0.50678005056308895</v>
      </c>
      <c r="AE58" s="12">
        <f t="shared" si="91"/>
        <v>0.50678005056308895</v>
      </c>
      <c r="AF58" s="12">
        <f t="shared" si="91"/>
        <v>0.50678005056308895</v>
      </c>
      <c r="AG58" s="12">
        <f t="shared" si="91"/>
        <v>0.50678005056308895</v>
      </c>
      <c r="AH58" s="12">
        <f t="shared" si="91"/>
        <v>0.50678005056308895</v>
      </c>
      <c r="AI58" s="12">
        <f t="shared" si="91"/>
        <v>0.50678005056308895</v>
      </c>
      <c r="AJ58" s="12">
        <f t="shared" si="91"/>
        <v>0.50678005056308895</v>
      </c>
      <c r="AK58" s="12">
        <f t="shared" si="91"/>
        <v>0.50678005056308895</v>
      </c>
      <c r="AL58" s="12">
        <f t="shared" si="91"/>
        <v>0.50678005056308895</v>
      </c>
      <c r="AM58" s="4" t="s">
        <v>79</v>
      </c>
      <c r="AN58" s="4">
        <v>1</v>
      </c>
    </row>
    <row r="59" spans="1:46" ht="14.7" customHeight="1" x14ac:dyDescent="0.25">
      <c r="A59" s="22"/>
      <c r="B59" s="4" t="s">
        <v>61</v>
      </c>
      <c r="C59" s="4" t="s">
        <v>78</v>
      </c>
      <c r="D59" s="4" t="s">
        <v>82</v>
      </c>
      <c r="E59" s="4" t="s">
        <v>34</v>
      </c>
      <c r="F59" s="4" t="s">
        <v>20</v>
      </c>
      <c r="G59" s="4" t="s">
        <v>24</v>
      </c>
      <c r="H59" s="12">
        <f t="shared" si="89"/>
        <v>0.25098292809105022</v>
      </c>
      <c r="I59" s="12">
        <f t="shared" ref="I59:AL59" si="92">I49*25+I54*298</f>
        <v>0.25098292809105022</v>
      </c>
      <c r="J59" s="12">
        <f t="shared" si="92"/>
        <v>0.25098292809105022</v>
      </c>
      <c r="K59" s="12">
        <f t="shared" si="92"/>
        <v>0.25098292809105022</v>
      </c>
      <c r="L59" s="12">
        <f t="shared" si="92"/>
        <v>0.25098292809105022</v>
      </c>
      <c r="M59" s="12">
        <f t="shared" si="92"/>
        <v>0.25098292809105022</v>
      </c>
      <c r="N59" s="12">
        <f t="shared" si="92"/>
        <v>0.25098292809105022</v>
      </c>
      <c r="O59" s="12">
        <f t="shared" si="92"/>
        <v>0.25098292809105022</v>
      </c>
      <c r="P59" s="12">
        <f t="shared" si="92"/>
        <v>0.25098292809105022</v>
      </c>
      <c r="Q59" s="12">
        <f t="shared" si="92"/>
        <v>0.25098292809105022</v>
      </c>
      <c r="R59" s="12">
        <f t="shared" si="92"/>
        <v>0.25098292809105022</v>
      </c>
      <c r="S59" s="12">
        <f t="shared" si="92"/>
        <v>0.25098292809105022</v>
      </c>
      <c r="T59" s="12">
        <f t="shared" si="92"/>
        <v>0.25098292809105022</v>
      </c>
      <c r="U59" s="12">
        <f t="shared" si="92"/>
        <v>0.25098292809105022</v>
      </c>
      <c r="V59" s="12">
        <f t="shared" si="92"/>
        <v>0.25098292809105022</v>
      </c>
      <c r="W59" s="12">
        <f t="shared" si="92"/>
        <v>0.25098292809105022</v>
      </c>
      <c r="X59" s="12">
        <f t="shared" si="92"/>
        <v>0.25098292809105022</v>
      </c>
      <c r="Y59" s="12">
        <f t="shared" si="92"/>
        <v>0.25098292809105022</v>
      </c>
      <c r="Z59" s="12">
        <f t="shared" si="92"/>
        <v>0.25098292809105022</v>
      </c>
      <c r="AA59" s="12">
        <f t="shared" si="92"/>
        <v>0.25098292809105022</v>
      </c>
      <c r="AB59" s="12">
        <f t="shared" si="92"/>
        <v>0.25098292809105022</v>
      </c>
      <c r="AC59" s="12">
        <f t="shared" si="92"/>
        <v>0.25098292809105022</v>
      </c>
      <c r="AD59" s="12">
        <f t="shared" si="92"/>
        <v>0.25098292809105022</v>
      </c>
      <c r="AE59" s="12">
        <f t="shared" si="92"/>
        <v>0.25098292809105022</v>
      </c>
      <c r="AF59" s="12">
        <f t="shared" si="92"/>
        <v>0.25098292809105022</v>
      </c>
      <c r="AG59" s="12">
        <f t="shared" si="92"/>
        <v>0.25098292809105022</v>
      </c>
      <c r="AH59" s="12">
        <f t="shared" si="92"/>
        <v>0.25098292809105022</v>
      </c>
      <c r="AI59" s="12">
        <f t="shared" si="92"/>
        <v>0.25098292809105022</v>
      </c>
      <c r="AJ59" s="12">
        <f t="shared" si="92"/>
        <v>0.25098292809105022</v>
      </c>
      <c r="AK59" s="12">
        <f t="shared" si="92"/>
        <v>0.25098292809105022</v>
      </c>
      <c r="AL59" s="12">
        <f t="shared" si="92"/>
        <v>0.25098292809105022</v>
      </c>
      <c r="AM59" s="4" t="s">
        <v>79</v>
      </c>
      <c r="AN59" s="4">
        <v>1</v>
      </c>
    </row>
    <row r="60" spans="1:46" ht="14.7" customHeight="1" x14ac:dyDescent="0.25">
      <c r="A60" s="22"/>
      <c r="B60" s="4" t="s">
        <v>63</v>
      </c>
      <c r="C60" s="4" t="s">
        <v>78</v>
      </c>
      <c r="D60" s="4" t="s">
        <v>82</v>
      </c>
      <c r="E60" s="4" t="s">
        <v>34</v>
      </c>
      <c r="F60" s="4" t="s">
        <v>20</v>
      </c>
      <c r="G60" s="4" t="s">
        <v>24</v>
      </c>
      <c r="H60" s="12">
        <f t="shared" si="89"/>
        <v>1.1116319444444445</v>
      </c>
      <c r="I60" s="12">
        <f t="shared" ref="I60:AL60" si="93">I50*25+I55*298</f>
        <v>1.1116319444444445</v>
      </c>
      <c r="J60" s="12">
        <f t="shared" si="93"/>
        <v>1.1116319444444445</v>
      </c>
      <c r="K60" s="12">
        <f t="shared" si="93"/>
        <v>1.1116319444444445</v>
      </c>
      <c r="L60" s="12">
        <f t="shared" si="93"/>
        <v>1.1116319444444445</v>
      </c>
      <c r="M60" s="12">
        <f t="shared" si="93"/>
        <v>1.1116319444444445</v>
      </c>
      <c r="N60" s="12">
        <f t="shared" si="93"/>
        <v>1.1116319444444445</v>
      </c>
      <c r="O60" s="12">
        <f t="shared" si="93"/>
        <v>1.1116319444444445</v>
      </c>
      <c r="P60" s="12">
        <f t="shared" si="93"/>
        <v>1.1116319444444445</v>
      </c>
      <c r="Q60" s="12">
        <f t="shared" si="93"/>
        <v>1.1116319444444445</v>
      </c>
      <c r="R60" s="12">
        <f t="shared" si="93"/>
        <v>1.1116319444444445</v>
      </c>
      <c r="S60" s="12">
        <f t="shared" si="93"/>
        <v>1.1116319444444445</v>
      </c>
      <c r="T60" s="12">
        <f t="shared" si="93"/>
        <v>1.1116319444444445</v>
      </c>
      <c r="U60" s="12">
        <f t="shared" si="93"/>
        <v>1.1116319444444445</v>
      </c>
      <c r="V60" s="12">
        <f t="shared" si="93"/>
        <v>1.1116319444444445</v>
      </c>
      <c r="W60" s="12">
        <f t="shared" si="93"/>
        <v>1.1116319444444445</v>
      </c>
      <c r="X60" s="12">
        <f t="shared" si="93"/>
        <v>1.1116319444444445</v>
      </c>
      <c r="Y60" s="12">
        <f t="shared" si="93"/>
        <v>1.1116319444444445</v>
      </c>
      <c r="Z60" s="12">
        <f t="shared" si="93"/>
        <v>1.1116319444444445</v>
      </c>
      <c r="AA60" s="12">
        <f t="shared" si="93"/>
        <v>1.1116319444444445</v>
      </c>
      <c r="AB60" s="12">
        <f t="shared" si="93"/>
        <v>1.1116319444444445</v>
      </c>
      <c r="AC60" s="12">
        <f t="shared" si="93"/>
        <v>1.1116319444444445</v>
      </c>
      <c r="AD60" s="12">
        <f t="shared" si="93"/>
        <v>1.1116319444444445</v>
      </c>
      <c r="AE60" s="12">
        <f t="shared" si="93"/>
        <v>1.1116319444444445</v>
      </c>
      <c r="AF60" s="12">
        <f t="shared" si="93"/>
        <v>1.1116319444444445</v>
      </c>
      <c r="AG60" s="12">
        <f t="shared" si="93"/>
        <v>1.1116319444444445</v>
      </c>
      <c r="AH60" s="12">
        <f t="shared" si="93"/>
        <v>1.1116319444444445</v>
      </c>
      <c r="AI60" s="12">
        <f t="shared" si="93"/>
        <v>1.1116319444444445</v>
      </c>
      <c r="AJ60" s="12">
        <f t="shared" si="93"/>
        <v>1.1116319444444445</v>
      </c>
      <c r="AK60" s="12">
        <f t="shared" si="93"/>
        <v>1.1116319444444445</v>
      </c>
      <c r="AL60" s="12">
        <f t="shared" si="93"/>
        <v>1.1116319444444445</v>
      </c>
      <c r="AM60" s="4" t="s">
        <v>79</v>
      </c>
      <c r="AN60" s="4">
        <v>1</v>
      </c>
    </row>
    <row r="61" spans="1:46" ht="14.7" customHeight="1" x14ac:dyDescent="0.25">
      <c r="A61" s="22"/>
      <c r="B61" s="4" t="s">
        <v>64</v>
      </c>
      <c r="C61" s="4" t="s">
        <v>78</v>
      </c>
      <c r="D61" s="4" t="s">
        <v>82</v>
      </c>
      <c r="E61" s="4" t="s">
        <v>34</v>
      </c>
      <c r="F61" s="4" t="s">
        <v>20</v>
      </c>
      <c r="G61" s="4" t="s">
        <v>24</v>
      </c>
      <c r="H61" s="12">
        <f t="shared" si="89"/>
        <v>1.1116319444444445</v>
      </c>
      <c r="I61" s="12">
        <f t="shared" ref="I61:AL61" si="94">I51*25+I56*298</f>
        <v>1.1116319444444445</v>
      </c>
      <c r="J61" s="12">
        <f t="shared" si="94"/>
        <v>1.1116319444444445</v>
      </c>
      <c r="K61" s="12">
        <f t="shared" si="94"/>
        <v>1.1116319444444445</v>
      </c>
      <c r="L61" s="12">
        <f t="shared" si="94"/>
        <v>1.1116319444444445</v>
      </c>
      <c r="M61" s="12">
        <f t="shared" si="94"/>
        <v>1.1116319444444445</v>
      </c>
      <c r="N61" s="12">
        <f t="shared" si="94"/>
        <v>1.1116319444444445</v>
      </c>
      <c r="O61" s="12">
        <f t="shared" si="94"/>
        <v>1.1116319444444445</v>
      </c>
      <c r="P61" s="12">
        <f t="shared" si="94"/>
        <v>1.1116319444444445</v>
      </c>
      <c r="Q61" s="12">
        <f t="shared" si="94"/>
        <v>1.1116319444444445</v>
      </c>
      <c r="R61" s="12">
        <f t="shared" si="94"/>
        <v>1.1116319444444445</v>
      </c>
      <c r="S61" s="12">
        <f t="shared" si="94"/>
        <v>1.1116319444444445</v>
      </c>
      <c r="T61" s="12">
        <f t="shared" si="94"/>
        <v>1.1116319444444445</v>
      </c>
      <c r="U61" s="12">
        <f t="shared" si="94"/>
        <v>1.1116319444444445</v>
      </c>
      <c r="V61" s="12">
        <f t="shared" si="94"/>
        <v>1.1116319444444445</v>
      </c>
      <c r="W61" s="12">
        <f t="shared" si="94"/>
        <v>1.1116319444444445</v>
      </c>
      <c r="X61" s="12">
        <f t="shared" si="94"/>
        <v>1.1116319444444445</v>
      </c>
      <c r="Y61" s="12">
        <f t="shared" si="94"/>
        <v>1.1116319444444445</v>
      </c>
      <c r="Z61" s="12">
        <f t="shared" si="94"/>
        <v>1.1116319444444445</v>
      </c>
      <c r="AA61" s="12">
        <f t="shared" si="94"/>
        <v>1.1116319444444445</v>
      </c>
      <c r="AB61" s="12">
        <f t="shared" si="94"/>
        <v>1.1116319444444445</v>
      </c>
      <c r="AC61" s="12">
        <f t="shared" si="94"/>
        <v>1.1116319444444445</v>
      </c>
      <c r="AD61" s="12">
        <f t="shared" si="94"/>
        <v>1.1116319444444445</v>
      </c>
      <c r="AE61" s="12">
        <f t="shared" si="94"/>
        <v>1.1116319444444445</v>
      </c>
      <c r="AF61" s="12">
        <f t="shared" si="94"/>
        <v>1.1116319444444445</v>
      </c>
      <c r="AG61" s="12">
        <f t="shared" si="94"/>
        <v>1.1116319444444445</v>
      </c>
      <c r="AH61" s="12">
        <f t="shared" si="94"/>
        <v>1.1116319444444445</v>
      </c>
      <c r="AI61" s="12">
        <f t="shared" si="94"/>
        <v>1.1116319444444445</v>
      </c>
      <c r="AJ61" s="12">
        <f t="shared" si="94"/>
        <v>1.1116319444444445</v>
      </c>
      <c r="AK61" s="12">
        <f t="shared" si="94"/>
        <v>1.1116319444444445</v>
      </c>
      <c r="AL61" s="12">
        <f t="shared" si="94"/>
        <v>1.1116319444444445</v>
      </c>
      <c r="AM61" s="4" t="s">
        <v>79</v>
      </c>
      <c r="AN61" s="4">
        <v>1</v>
      </c>
    </row>
    <row r="62" spans="1:46" ht="14.85" customHeight="1" x14ac:dyDescent="0.25">
      <c r="A62" s="22" t="s">
        <v>13</v>
      </c>
      <c r="B62" s="4" t="s">
        <v>56</v>
      </c>
      <c r="C62" s="4" t="s">
        <v>85</v>
      </c>
      <c r="D62" s="4" t="s">
        <v>86</v>
      </c>
      <c r="E62" s="4" t="s">
        <v>36</v>
      </c>
      <c r="F62" s="4" t="s">
        <v>20</v>
      </c>
      <c r="G62" s="4" t="s">
        <v>26</v>
      </c>
      <c r="H62" s="12">
        <f>0.66/100</f>
        <v>6.6E-3</v>
      </c>
      <c r="I62" s="12">
        <f t="shared" ref="I62:AL62" si="95">0.66/100</f>
        <v>6.6E-3</v>
      </c>
      <c r="J62" s="12">
        <f t="shared" si="95"/>
        <v>6.6E-3</v>
      </c>
      <c r="K62" s="12">
        <f t="shared" si="95"/>
        <v>6.6E-3</v>
      </c>
      <c r="L62" s="12">
        <f t="shared" si="95"/>
        <v>6.6E-3</v>
      </c>
      <c r="M62" s="12">
        <f t="shared" si="95"/>
        <v>6.6E-3</v>
      </c>
      <c r="N62" s="12">
        <f t="shared" si="95"/>
        <v>6.6E-3</v>
      </c>
      <c r="O62" s="12">
        <f t="shared" si="95"/>
        <v>6.6E-3</v>
      </c>
      <c r="P62" s="12">
        <f t="shared" si="95"/>
        <v>6.6E-3</v>
      </c>
      <c r="Q62" s="12">
        <f t="shared" si="95"/>
        <v>6.6E-3</v>
      </c>
      <c r="R62" s="12">
        <f t="shared" si="95"/>
        <v>6.6E-3</v>
      </c>
      <c r="S62" s="12">
        <f t="shared" si="95"/>
        <v>6.6E-3</v>
      </c>
      <c r="T62" s="12">
        <f t="shared" si="95"/>
        <v>6.6E-3</v>
      </c>
      <c r="U62" s="12">
        <f t="shared" si="95"/>
        <v>6.6E-3</v>
      </c>
      <c r="V62" s="12">
        <f t="shared" si="95"/>
        <v>6.6E-3</v>
      </c>
      <c r="W62" s="12">
        <f t="shared" si="95"/>
        <v>6.6E-3</v>
      </c>
      <c r="X62" s="12">
        <f t="shared" si="95"/>
        <v>6.6E-3</v>
      </c>
      <c r="Y62" s="12">
        <f t="shared" si="95"/>
        <v>6.6E-3</v>
      </c>
      <c r="Z62" s="12">
        <f t="shared" si="95"/>
        <v>6.6E-3</v>
      </c>
      <c r="AA62" s="12">
        <f t="shared" si="95"/>
        <v>6.6E-3</v>
      </c>
      <c r="AB62" s="12">
        <f t="shared" si="95"/>
        <v>6.6E-3</v>
      </c>
      <c r="AC62" s="12">
        <f t="shared" si="95"/>
        <v>6.6E-3</v>
      </c>
      <c r="AD62" s="12">
        <f t="shared" si="95"/>
        <v>6.6E-3</v>
      </c>
      <c r="AE62" s="12">
        <f t="shared" si="95"/>
        <v>6.6E-3</v>
      </c>
      <c r="AF62" s="12">
        <f t="shared" si="95"/>
        <v>6.6E-3</v>
      </c>
      <c r="AG62" s="12">
        <f t="shared" si="95"/>
        <v>6.6E-3</v>
      </c>
      <c r="AH62" s="12">
        <f t="shared" si="95"/>
        <v>6.6E-3</v>
      </c>
      <c r="AI62" s="12">
        <f t="shared" si="95"/>
        <v>6.6E-3</v>
      </c>
      <c r="AJ62" s="12">
        <f t="shared" si="95"/>
        <v>6.6E-3</v>
      </c>
      <c r="AK62" s="12">
        <f t="shared" si="95"/>
        <v>6.6E-3</v>
      </c>
      <c r="AL62" s="12">
        <f t="shared" si="95"/>
        <v>6.6E-3</v>
      </c>
      <c r="AM62" s="4" t="s">
        <v>87</v>
      </c>
      <c r="AN62" s="4">
        <v>1</v>
      </c>
    </row>
    <row r="63" spans="1:46" ht="14.7" customHeight="1" x14ac:dyDescent="0.25">
      <c r="A63" s="22"/>
      <c r="B63" s="4" t="s">
        <v>60</v>
      </c>
      <c r="C63" s="4" t="s">
        <v>85</v>
      </c>
      <c r="D63" s="4" t="s">
        <v>86</v>
      </c>
      <c r="E63" s="4" t="s">
        <v>36</v>
      </c>
      <c r="F63" s="4" t="s">
        <v>20</v>
      </c>
      <c r="G63" s="4" t="s">
        <v>26</v>
      </c>
      <c r="H63" s="4">
        <f>0.38/100</f>
        <v>3.8E-3</v>
      </c>
      <c r="I63" s="4">
        <f t="shared" ref="I63:AL63" si="96">0.38/100</f>
        <v>3.8E-3</v>
      </c>
      <c r="J63" s="4">
        <f t="shared" si="96"/>
        <v>3.8E-3</v>
      </c>
      <c r="K63" s="4">
        <f t="shared" si="96"/>
        <v>3.8E-3</v>
      </c>
      <c r="L63" s="4">
        <f t="shared" si="96"/>
        <v>3.8E-3</v>
      </c>
      <c r="M63" s="4">
        <f t="shared" si="96"/>
        <v>3.8E-3</v>
      </c>
      <c r="N63" s="4">
        <f t="shared" si="96"/>
        <v>3.8E-3</v>
      </c>
      <c r="O63" s="4">
        <f t="shared" si="96"/>
        <v>3.8E-3</v>
      </c>
      <c r="P63" s="4">
        <f t="shared" si="96"/>
        <v>3.8E-3</v>
      </c>
      <c r="Q63" s="4">
        <f t="shared" si="96"/>
        <v>3.8E-3</v>
      </c>
      <c r="R63" s="4">
        <f t="shared" si="96"/>
        <v>3.8E-3</v>
      </c>
      <c r="S63" s="4">
        <f t="shared" si="96"/>
        <v>3.8E-3</v>
      </c>
      <c r="T63" s="4">
        <f t="shared" si="96"/>
        <v>3.8E-3</v>
      </c>
      <c r="U63" s="4">
        <f t="shared" si="96"/>
        <v>3.8E-3</v>
      </c>
      <c r="V63" s="4">
        <f t="shared" si="96"/>
        <v>3.8E-3</v>
      </c>
      <c r="W63" s="4">
        <f t="shared" si="96"/>
        <v>3.8E-3</v>
      </c>
      <c r="X63" s="4">
        <f t="shared" si="96"/>
        <v>3.8E-3</v>
      </c>
      <c r="Y63" s="4">
        <f t="shared" si="96"/>
        <v>3.8E-3</v>
      </c>
      <c r="Z63" s="4">
        <f t="shared" si="96"/>
        <v>3.8E-3</v>
      </c>
      <c r="AA63" s="4">
        <f t="shared" si="96"/>
        <v>3.8E-3</v>
      </c>
      <c r="AB63" s="4">
        <f t="shared" si="96"/>
        <v>3.8E-3</v>
      </c>
      <c r="AC63" s="4">
        <f t="shared" si="96"/>
        <v>3.8E-3</v>
      </c>
      <c r="AD63" s="4">
        <f t="shared" si="96"/>
        <v>3.8E-3</v>
      </c>
      <c r="AE63" s="4">
        <f t="shared" si="96"/>
        <v>3.8E-3</v>
      </c>
      <c r="AF63" s="4">
        <f t="shared" si="96"/>
        <v>3.8E-3</v>
      </c>
      <c r="AG63" s="4">
        <f t="shared" si="96"/>
        <v>3.8E-3</v>
      </c>
      <c r="AH63" s="4">
        <f t="shared" si="96"/>
        <v>3.8E-3</v>
      </c>
      <c r="AI63" s="4">
        <f t="shared" si="96"/>
        <v>3.8E-3</v>
      </c>
      <c r="AJ63" s="4">
        <f t="shared" si="96"/>
        <v>3.8E-3</v>
      </c>
      <c r="AK63" s="4">
        <f t="shared" si="96"/>
        <v>3.8E-3</v>
      </c>
      <c r="AL63" s="4">
        <f t="shared" si="96"/>
        <v>3.8E-3</v>
      </c>
      <c r="AM63" s="4" t="s">
        <v>87</v>
      </c>
      <c r="AN63" s="4">
        <v>1</v>
      </c>
    </row>
    <row r="64" spans="1:46" ht="14.7" customHeight="1" x14ac:dyDescent="0.25">
      <c r="A64" s="22"/>
      <c r="B64" s="4" t="s">
        <v>61</v>
      </c>
      <c r="C64" s="4" t="s">
        <v>85</v>
      </c>
      <c r="D64" s="4" t="s">
        <v>86</v>
      </c>
      <c r="E64" s="4" t="s">
        <v>36</v>
      </c>
      <c r="F64" s="4" t="s">
        <v>20</v>
      </c>
      <c r="G64" s="4" t="s">
        <v>26</v>
      </c>
      <c r="H64" s="4">
        <f>0.81/100</f>
        <v>8.1000000000000013E-3</v>
      </c>
      <c r="I64" s="4">
        <f t="shared" ref="I64:AL64" si="97">0.81/100</f>
        <v>8.1000000000000013E-3</v>
      </c>
      <c r="J64" s="4">
        <f t="shared" si="97"/>
        <v>8.1000000000000013E-3</v>
      </c>
      <c r="K64" s="4">
        <f t="shared" si="97"/>
        <v>8.1000000000000013E-3</v>
      </c>
      <c r="L64" s="4">
        <f t="shared" si="97"/>
        <v>8.1000000000000013E-3</v>
      </c>
      <c r="M64" s="4">
        <f t="shared" si="97"/>
        <v>8.1000000000000013E-3</v>
      </c>
      <c r="N64" s="4">
        <f t="shared" si="97"/>
        <v>8.1000000000000013E-3</v>
      </c>
      <c r="O64" s="4">
        <f t="shared" si="97"/>
        <v>8.1000000000000013E-3</v>
      </c>
      <c r="P64" s="4">
        <f t="shared" si="97"/>
        <v>8.1000000000000013E-3</v>
      </c>
      <c r="Q64" s="4">
        <f t="shared" si="97"/>
        <v>8.1000000000000013E-3</v>
      </c>
      <c r="R64" s="4">
        <f t="shared" si="97"/>
        <v>8.1000000000000013E-3</v>
      </c>
      <c r="S64" s="4">
        <f t="shared" si="97"/>
        <v>8.1000000000000013E-3</v>
      </c>
      <c r="T64" s="4">
        <f t="shared" si="97"/>
        <v>8.1000000000000013E-3</v>
      </c>
      <c r="U64" s="4">
        <f t="shared" si="97"/>
        <v>8.1000000000000013E-3</v>
      </c>
      <c r="V64" s="4">
        <f t="shared" si="97"/>
        <v>8.1000000000000013E-3</v>
      </c>
      <c r="W64" s="4">
        <f t="shared" si="97"/>
        <v>8.1000000000000013E-3</v>
      </c>
      <c r="X64" s="4">
        <f t="shared" si="97"/>
        <v>8.1000000000000013E-3</v>
      </c>
      <c r="Y64" s="4">
        <f t="shared" si="97"/>
        <v>8.1000000000000013E-3</v>
      </c>
      <c r="Z64" s="4">
        <f t="shared" si="97"/>
        <v>8.1000000000000013E-3</v>
      </c>
      <c r="AA64" s="4">
        <f t="shared" si="97"/>
        <v>8.1000000000000013E-3</v>
      </c>
      <c r="AB64" s="4">
        <f t="shared" si="97"/>
        <v>8.1000000000000013E-3</v>
      </c>
      <c r="AC64" s="4">
        <f t="shared" si="97"/>
        <v>8.1000000000000013E-3</v>
      </c>
      <c r="AD64" s="4">
        <f t="shared" si="97"/>
        <v>8.1000000000000013E-3</v>
      </c>
      <c r="AE64" s="4">
        <f t="shared" si="97"/>
        <v>8.1000000000000013E-3</v>
      </c>
      <c r="AF64" s="4">
        <f t="shared" si="97"/>
        <v>8.1000000000000013E-3</v>
      </c>
      <c r="AG64" s="4">
        <f t="shared" si="97"/>
        <v>8.1000000000000013E-3</v>
      </c>
      <c r="AH64" s="4">
        <f t="shared" si="97"/>
        <v>8.1000000000000013E-3</v>
      </c>
      <c r="AI64" s="4">
        <f t="shared" si="97"/>
        <v>8.1000000000000013E-3</v>
      </c>
      <c r="AJ64" s="4">
        <f t="shared" si="97"/>
        <v>8.1000000000000013E-3</v>
      </c>
      <c r="AK64" s="4">
        <f t="shared" si="97"/>
        <v>8.1000000000000013E-3</v>
      </c>
      <c r="AL64" s="4">
        <f t="shared" si="97"/>
        <v>8.1000000000000013E-3</v>
      </c>
      <c r="AM64" s="4" t="s">
        <v>87</v>
      </c>
      <c r="AN64" s="4">
        <v>1</v>
      </c>
    </row>
    <row r="65" spans="1:40" ht="14.7" customHeight="1" x14ac:dyDescent="0.25">
      <c r="A65" s="22"/>
      <c r="B65" s="4" t="s">
        <v>63</v>
      </c>
      <c r="C65" s="4" t="s">
        <v>85</v>
      </c>
      <c r="D65" s="4" t="s">
        <v>86</v>
      </c>
      <c r="E65" s="4" t="s">
        <v>36</v>
      </c>
      <c r="F65" s="4" t="s">
        <v>20</v>
      </c>
      <c r="G65" s="4" t="s">
        <v>26</v>
      </c>
      <c r="H65" s="4">
        <f>0.06/100</f>
        <v>5.9999999999999995E-4</v>
      </c>
      <c r="I65" s="4">
        <f t="shared" ref="I65:AL66" si="98">0.06/100</f>
        <v>5.9999999999999995E-4</v>
      </c>
      <c r="J65" s="4">
        <f t="shared" si="98"/>
        <v>5.9999999999999995E-4</v>
      </c>
      <c r="K65" s="4">
        <f t="shared" si="98"/>
        <v>5.9999999999999995E-4</v>
      </c>
      <c r="L65" s="4">
        <f t="shared" si="98"/>
        <v>5.9999999999999995E-4</v>
      </c>
      <c r="M65" s="4">
        <f t="shared" si="98"/>
        <v>5.9999999999999995E-4</v>
      </c>
      <c r="N65" s="4">
        <f t="shared" si="98"/>
        <v>5.9999999999999995E-4</v>
      </c>
      <c r="O65" s="4">
        <f t="shared" si="98"/>
        <v>5.9999999999999995E-4</v>
      </c>
      <c r="P65" s="4">
        <f t="shared" si="98"/>
        <v>5.9999999999999995E-4</v>
      </c>
      <c r="Q65" s="4">
        <f t="shared" si="98"/>
        <v>5.9999999999999995E-4</v>
      </c>
      <c r="R65" s="4">
        <f t="shared" si="98"/>
        <v>5.9999999999999995E-4</v>
      </c>
      <c r="S65" s="4">
        <f t="shared" si="98"/>
        <v>5.9999999999999995E-4</v>
      </c>
      <c r="T65" s="4">
        <f t="shared" si="98"/>
        <v>5.9999999999999995E-4</v>
      </c>
      <c r="U65" s="4">
        <f t="shared" si="98"/>
        <v>5.9999999999999995E-4</v>
      </c>
      <c r="V65" s="4">
        <f t="shared" si="98"/>
        <v>5.9999999999999995E-4</v>
      </c>
      <c r="W65" s="4">
        <f t="shared" si="98"/>
        <v>5.9999999999999995E-4</v>
      </c>
      <c r="X65" s="4">
        <f t="shared" si="98"/>
        <v>5.9999999999999995E-4</v>
      </c>
      <c r="Y65" s="4">
        <f t="shared" si="98"/>
        <v>5.9999999999999995E-4</v>
      </c>
      <c r="Z65" s="4">
        <f t="shared" si="98"/>
        <v>5.9999999999999995E-4</v>
      </c>
      <c r="AA65" s="4">
        <f t="shared" si="98"/>
        <v>5.9999999999999995E-4</v>
      </c>
      <c r="AB65" s="4">
        <f t="shared" si="98"/>
        <v>5.9999999999999995E-4</v>
      </c>
      <c r="AC65" s="4">
        <f t="shared" si="98"/>
        <v>5.9999999999999995E-4</v>
      </c>
      <c r="AD65" s="4">
        <f t="shared" si="98"/>
        <v>5.9999999999999995E-4</v>
      </c>
      <c r="AE65" s="4">
        <f t="shared" si="98"/>
        <v>5.9999999999999995E-4</v>
      </c>
      <c r="AF65" s="4">
        <f t="shared" si="98"/>
        <v>5.9999999999999995E-4</v>
      </c>
      <c r="AG65" s="4">
        <f t="shared" si="98"/>
        <v>5.9999999999999995E-4</v>
      </c>
      <c r="AH65" s="4">
        <f t="shared" si="98"/>
        <v>5.9999999999999995E-4</v>
      </c>
      <c r="AI65" s="4">
        <f t="shared" si="98"/>
        <v>5.9999999999999995E-4</v>
      </c>
      <c r="AJ65" s="4">
        <f t="shared" si="98"/>
        <v>5.9999999999999995E-4</v>
      </c>
      <c r="AK65" s="4">
        <f t="shared" si="98"/>
        <v>5.9999999999999995E-4</v>
      </c>
      <c r="AL65" s="4">
        <f t="shared" si="98"/>
        <v>5.9999999999999995E-4</v>
      </c>
      <c r="AM65" s="4" t="s">
        <v>87</v>
      </c>
      <c r="AN65" s="4">
        <v>1</v>
      </c>
    </row>
    <row r="66" spans="1:40" ht="14.7" customHeight="1" x14ac:dyDescent="0.25">
      <c r="A66" s="22"/>
      <c r="B66" s="4" t="s">
        <v>64</v>
      </c>
      <c r="C66" s="4" t="s">
        <v>85</v>
      </c>
      <c r="D66" s="4" t="s">
        <v>86</v>
      </c>
      <c r="E66" s="4" t="s">
        <v>36</v>
      </c>
      <c r="F66" s="4" t="s">
        <v>20</v>
      </c>
      <c r="G66" s="4" t="s">
        <v>26</v>
      </c>
      <c r="H66" s="4">
        <f>0.06/100</f>
        <v>5.9999999999999995E-4</v>
      </c>
      <c r="I66" s="4">
        <f t="shared" si="98"/>
        <v>5.9999999999999995E-4</v>
      </c>
      <c r="J66" s="4">
        <f t="shared" si="98"/>
        <v>5.9999999999999995E-4</v>
      </c>
      <c r="K66" s="4">
        <f t="shared" si="98"/>
        <v>5.9999999999999995E-4</v>
      </c>
      <c r="L66" s="4">
        <f t="shared" si="98"/>
        <v>5.9999999999999995E-4</v>
      </c>
      <c r="M66" s="4">
        <f t="shared" si="98"/>
        <v>5.9999999999999995E-4</v>
      </c>
      <c r="N66" s="4">
        <f t="shared" si="98"/>
        <v>5.9999999999999995E-4</v>
      </c>
      <c r="O66" s="4">
        <f t="shared" si="98"/>
        <v>5.9999999999999995E-4</v>
      </c>
      <c r="P66" s="4">
        <f t="shared" si="98"/>
        <v>5.9999999999999995E-4</v>
      </c>
      <c r="Q66" s="4">
        <f t="shared" si="98"/>
        <v>5.9999999999999995E-4</v>
      </c>
      <c r="R66" s="4">
        <f t="shared" si="98"/>
        <v>5.9999999999999995E-4</v>
      </c>
      <c r="S66" s="4">
        <f t="shared" si="98"/>
        <v>5.9999999999999995E-4</v>
      </c>
      <c r="T66" s="4">
        <f t="shared" si="98"/>
        <v>5.9999999999999995E-4</v>
      </c>
      <c r="U66" s="4">
        <f t="shared" si="98"/>
        <v>5.9999999999999995E-4</v>
      </c>
      <c r="V66" s="4">
        <f t="shared" si="98"/>
        <v>5.9999999999999995E-4</v>
      </c>
      <c r="W66" s="4">
        <f t="shared" si="98"/>
        <v>5.9999999999999995E-4</v>
      </c>
      <c r="X66" s="4">
        <f t="shared" si="98"/>
        <v>5.9999999999999995E-4</v>
      </c>
      <c r="Y66" s="4">
        <f t="shared" si="98"/>
        <v>5.9999999999999995E-4</v>
      </c>
      <c r="Z66" s="4">
        <f t="shared" si="98"/>
        <v>5.9999999999999995E-4</v>
      </c>
      <c r="AA66" s="4">
        <f t="shared" si="98"/>
        <v>5.9999999999999995E-4</v>
      </c>
      <c r="AB66" s="4">
        <f t="shared" si="98"/>
        <v>5.9999999999999995E-4</v>
      </c>
      <c r="AC66" s="4">
        <f t="shared" si="98"/>
        <v>5.9999999999999995E-4</v>
      </c>
      <c r="AD66" s="4">
        <f t="shared" si="98"/>
        <v>5.9999999999999995E-4</v>
      </c>
      <c r="AE66" s="4">
        <f t="shared" si="98"/>
        <v>5.9999999999999995E-4</v>
      </c>
      <c r="AF66" s="4">
        <f t="shared" si="98"/>
        <v>5.9999999999999995E-4</v>
      </c>
      <c r="AG66" s="4">
        <f t="shared" si="98"/>
        <v>5.9999999999999995E-4</v>
      </c>
      <c r="AH66" s="4">
        <f t="shared" si="98"/>
        <v>5.9999999999999995E-4</v>
      </c>
      <c r="AI66" s="4">
        <f t="shared" si="98"/>
        <v>5.9999999999999995E-4</v>
      </c>
      <c r="AJ66" s="4">
        <f t="shared" si="98"/>
        <v>5.9999999999999995E-4</v>
      </c>
      <c r="AK66" s="4">
        <f t="shared" si="98"/>
        <v>5.9999999999999995E-4</v>
      </c>
      <c r="AL66" s="4">
        <f t="shared" si="98"/>
        <v>5.9999999999999995E-4</v>
      </c>
      <c r="AM66" s="4" t="s">
        <v>87</v>
      </c>
      <c r="AN66" s="4">
        <v>1</v>
      </c>
    </row>
    <row r="67" spans="1:40" ht="14.7" customHeight="1" x14ac:dyDescent="0.25">
      <c r="A67" s="22"/>
      <c r="B67" s="4" t="s">
        <v>56</v>
      </c>
      <c r="C67" s="4" t="s">
        <v>78</v>
      </c>
      <c r="D67" s="4" t="s">
        <v>86</v>
      </c>
      <c r="E67" s="4" t="s">
        <v>34</v>
      </c>
      <c r="F67" s="4" t="s">
        <v>20</v>
      </c>
      <c r="G67" s="4" t="s">
        <v>26</v>
      </c>
      <c r="H67" s="12">
        <f>H62*298</f>
        <v>1.9667999999999999</v>
      </c>
      <c r="I67" s="12">
        <f t="shared" ref="I67:AL67" si="99">I62*298</f>
        <v>1.9667999999999999</v>
      </c>
      <c r="J67" s="12">
        <f t="shared" si="99"/>
        <v>1.9667999999999999</v>
      </c>
      <c r="K67" s="12">
        <f t="shared" si="99"/>
        <v>1.9667999999999999</v>
      </c>
      <c r="L67" s="12">
        <f t="shared" si="99"/>
        <v>1.9667999999999999</v>
      </c>
      <c r="M67" s="12">
        <f t="shared" si="99"/>
        <v>1.9667999999999999</v>
      </c>
      <c r="N67" s="12">
        <f t="shared" si="99"/>
        <v>1.9667999999999999</v>
      </c>
      <c r="O67" s="12">
        <f t="shared" si="99"/>
        <v>1.9667999999999999</v>
      </c>
      <c r="P67" s="12">
        <f t="shared" si="99"/>
        <v>1.9667999999999999</v>
      </c>
      <c r="Q67" s="12">
        <f t="shared" si="99"/>
        <v>1.9667999999999999</v>
      </c>
      <c r="R67" s="12">
        <f t="shared" si="99"/>
        <v>1.9667999999999999</v>
      </c>
      <c r="S67" s="12">
        <f t="shared" si="99"/>
        <v>1.9667999999999999</v>
      </c>
      <c r="T67" s="12">
        <f t="shared" si="99"/>
        <v>1.9667999999999999</v>
      </c>
      <c r="U67" s="12">
        <f t="shared" si="99"/>
        <v>1.9667999999999999</v>
      </c>
      <c r="V67" s="12">
        <f t="shared" si="99"/>
        <v>1.9667999999999999</v>
      </c>
      <c r="W67" s="12">
        <f t="shared" si="99"/>
        <v>1.9667999999999999</v>
      </c>
      <c r="X67" s="12">
        <f t="shared" si="99"/>
        <v>1.9667999999999999</v>
      </c>
      <c r="Y67" s="12">
        <f t="shared" si="99"/>
        <v>1.9667999999999999</v>
      </c>
      <c r="Z67" s="12">
        <f t="shared" si="99"/>
        <v>1.9667999999999999</v>
      </c>
      <c r="AA67" s="12">
        <f t="shared" si="99"/>
        <v>1.9667999999999999</v>
      </c>
      <c r="AB67" s="12">
        <f t="shared" si="99"/>
        <v>1.9667999999999999</v>
      </c>
      <c r="AC67" s="12">
        <f t="shared" si="99"/>
        <v>1.9667999999999999</v>
      </c>
      <c r="AD67" s="12">
        <f t="shared" si="99"/>
        <v>1.9667999999999999</v>
      </c>
      <c r="AE67" s="12">
        <f t="shared" si="99"/>
        <v>1.9667999999999999</v>
      </c>
      <c r="AF67" s="12">
        <f t="shared" si="99"/>
        <v>1.9667999999999999</v>
      </c>
      <c r="AG67" s="12">
        <f t="shared" si="99"/>
        <v>1.9667999999999999</v>
      </c>
      <c r="AH67" s="12">
        <f t="shared" si="99"/>
        <v>1.9667999999999999</v>
      </c>
      <c r="AI67" s="12">
        <f t="shared" si="99"/>
        <v>1.9667999999999999</v>
      </c>
      <c r="AJ67" s="12">
        <f t="shared" si="99"/>
        <v>1.9667999999999999</v>
      </c>
      <c r="AK67" s="12">
        <f t="shared" si="99"/>
        <v>1.9667999999999999</v>
      </c>
      <c r="AL67" s="12">
        <f t="shared" si="99"/>
        <v>1.9667999999999999</v>
      </c>
      <c r="AM67" s="4" t="s">
        <v>79</v>
      </c>
      <c r="AN67" s="4">
        <v>1</v>
      </c>
    </row>
    <row r="68" spans="1:40" ht="14.7" customHeight="1" x14ac:dyDescent="0.25">
      <c r="A68" s="22"/>
      <c r="B68" s="4" t="s">
        <v>60</v>
      </c>
      <c r="C68" s="4" t="s">
        <v>78</v>
      </c>
      <c r="D68" s="4" t="s">
        <v>86</v>
      </c>
      <c r="E68" s="4" t="s">
        <v>34</v>
      </c>
      <c r="F68" s="4" t="s">
        <v>20</v>
      </c>
      <c r="G68" s="4" t="s">
        <v>26</v>
      </c>
      <c r="H68" s="12">
        <f t="shared" ref="H68:H71" si="100">H63*298</f>
        <v>1.1324000000000001</v>
      </c>
      <c r="I68" s="12">
        <f t="shared" ref="I68:AL68" si="101">I63*298</f>
        <v>1.1324000000000001</v>
      </c>
      <c r="J68" s="12">
        <f t="shared" si="101"/>
        <v>1.1324000000000001</v>
      </c>
      <c r="K68" s="12">
        <f t="shared" si="101"/>
        <v>1.1324000000000001</v>
      </c>
      <c r="L68" s="12">
        <f t="shared" si="101"/>
        <v>1.1324000000000001</v>
      </c>
      <c r="M68" s="12">
        <f t="shared" si="101"/>
        <v>1.1324000000000001</v>
      </c>
      <c r="N68" s="12">
        <f t="shared" si="101"/>
        <v>1.1324000000000001</v>
      </c>
      <c r="O68" s="12">
        <f t="shared" si="101"/>
        <v>1.1324000000000001</v>
      </c>
      <c r="P68" s="12">
        <f t="shared" si="101"/>
        <v>1.1324000000000001</v>
      </c>
      <c r="Q68" s="12">
        <f t="shared" si="101"/>
        <v>1.1324000000000001</v>
      </c>
      <c r="R68" s="12">
        <f t="shared" si="101"/>
        <v>1.1324000000000001</v>
      </c>
      <c r="S68" s="12">
        <f t="shared" si="101"/>
        <v>1.1324000000000001</v>
      </c>
      <c r="T68" s="12">
        <f t="shared" si="101"/>
        <v>1.1324000000000001</v>
      </c>
      <c r="U68" s="12">
        <f t="shared" si="101"/>
        <v>1.1324000000000001</v>
      </c>
      <c r="V68" s="12">
        <f t="shared" si="101"/>
        <v>1.1324000000000001</v>
      </c>
      <c r="W68" s="12">
        <f t="shared" si="101"/>
        <v>1.1324000000000001</v>
      </c>
      <c r="X68" s="12">
        <f t="shared" si="101"/>
        <v>1.1324000000000001</v>
      </c>
      <c r="Y68" s="12">
        <f t="shared" si="101"/>
        <v>1.1324000000000001</v>
      </c>
      <c r="Z68" s="12">
        <f t="shared" si="101"/>
        <v>1.1324000000000001</v>
      </c>
      <c r="AA68" s="12">
        <f t="shared" si="101"/>
        <v>1.1324000000000001</v>
      </c>
      <c r="AB68" s="12">
        <f t="shared" si="101"/>
        <v>1.1324000000000001</v>
      </c>
      <c r="AC68" s="12">
        <f t="shared" si="101"/>
        <v>1.1324000000000001</v>
      </c>
      <c r="AD68" s="12">
        <f t="shared" si="101"/>
        <v>1.1324000000000001</v>
      </c>
      <c r="AE68" s="12">
        <f t="shared" si="101"/>
        <v>1.1324000000000001</v>
      </c>
      <c r="AF68" s="12">
        <f t="shared" si="101"/>
        <v>1.1324000000000001</v>
      </c>
      <c r="AG68" s="12">
        <f t="shared" si="101"/>
        <v>1.1324000000000001</v>
      </c>
      <c r="AH68" s="12">
        <f t="shared" si="101"/>
        <v>1.1324000000000001</v>
      </c>
      <c r="AI68" s="12">
        <f t="shared" si="101"/>
        <v>1.1324000000000001</v>
      </c>
      <c r="AJ68" s="12">
        <f t="shared" si="101"/>
        <v>1.1324000000000001</v>
      </c>
      <c r="AK68" s="12">
        <f t="shared" si="101"/>
        <v>1.1324000000000001</v>
      </c>
      <c r="AL68" s="12">
        <f t="shared" si="101"/>
        <v>1.1324000000000001</v>
      </c>
      <c r="AM68" s="4" t="s">
        <v>79</v>
      </c>
      <c r="AN68" s="4">
        <v>1</v>
      </c>
    </row>
    <row r="69" spans="1:40" ht="14.7" customHeight="1" x14ac:dyDescent="0.25">
      <c r="A69" s="22"/>
      <c r="B69" s="4" t="s">
        <v>61</v>
      </c>
      <c r="C69" s="4" t="s">
        <v>78</v>
      </c>
      <c r="D69" s="4" t="s">
        <v>86</v>
      </c>
      <c r="E69" s="4" t="s">
        <v>34</v>
      </c>
      <c r="F69" s="4" t="s">
        <v>20</v>
      </c>
      <c r="G69" s="4" t="s">
        <v>26</v>
      </c>
      <c r="H69" s="12">
        <f t="shared" si="100"/>
        <v>2.4138000000000002</v>
      </c>
      <c r="I69" s="12">
        <f t="shared" ref="I69:AL69" si="102">I64*298</f>
        <v>2.4138000000000002</v>
      </c>
      <c r="J69" s="12">
        <f t="shared" si="102"/>
        <v>2.4138000000000002</v>
      </c>
      <c r="K69" s="12">
        <f t="shared" si="102"/>
        <v>2.4138000000000002</v>
      </c>
      <c r="L69" s="12">
        <f t="shared" si="102"/>
        <v>2.4138000000000002</v>
      </c>
      <c r="M69" s="12">
        <f t="shared" si="102"/>
        <v>2.4138000000000002</v>
      </c>
      <c r="N69" s="12">
        <f t="shared" si="102"/>
        <v>2.4138000000000002</v>
      </c>
      <c r="O69" s="12">
        <f t="shared" si="102"/>
        <v>2.4138000000000002</v>
      </c>
      <c r="P69" s="12">
        <f t="shared" si="102"/>
        <v>2.4138000000000002</v>
      </c>
      <c r="Q69" s="12">
        <f t="shared" si="102"/>
        <v>2.4138000000000002</v>
      </c>
      <c r="R69" s="12">
        <f t="shared" si="102"/>
        <v>2.4138000000000002</v>
      </c>
      <c r="S69" s="12">
        <f t="shared" si="102"/>
        <v>2.4138000000000002</v>
      </c>
      <c r="T69" s="12">
        <f t="shared" si="102"/>
        <v>2.4138000000000002</v>
      </c>
      <c r="U69" s="12">
        <f t="shared" si="102"/>
        <v>2.4138000000000002</v>
      </c>
      <c r="V69" s="12">
        <f t="shared" si="102"/>
        <v>2.4138000000000002</v>
      </c>
      <c r="W69" s="12">
        <f t="shared" si="102"/>
        <v>2.4138000000000002</v>
      </c>
      <c r="X69" s="12">
        <f t="shared" si="102"/>
        <v>2.4138000000000002</v>
      </c>
      <c r="Y69" s="12">
        <f t="shared" si="102"/>
        <v>2.4138000000000002</v>
      </c>
      <c r="Z69" s="12">
        <f t="shared" si="102"/>
        <v>2.4138000000000002</v>
      </c>
      <c r="AA69" s="12">
        <f t="shared" si="102"/>
        <v>2.4138000000000002</v>
      </c>
      <c r="AB69" s="12">
        <f t="shared" si="102"/>
        <v>2.4138000000000002</v>
      </c>
      <c r="AC69" s="12">
        <f t="shared" si="102"/>
        <v>2.4138000000000002</v>
      </c>
      <c r="AD69" s="12">
        <f t="shared" si="102"/>
        <v>2.4138000000000002</v>
      </c>
      <c r="AE69" s="12">
        <f t="shared" si="102"/>
        <v>2.4138000000000002</v>
      </c>
      <c r="AF69" s="12">
        <f t="shared" si="102"/>
        <v>2.4138000000000002</v>
      </c>
      <c r="AG69" s="12">
        <f t="shared" si="102"/>
        <v>2.4138000000000002</v>
      </c>
      <c r="AH69" s="12">
        <f t="shared" si="102"/>
        <v>2.4138000000000002</v>
      </c>
      <c r="AI69" s="12">
        <f t="shared" si="102"/>
        <v>2.4138000000000002</v>
      </c>
      <c r="AJ69" s="12">
        <f t="shared" si="102"/>
        <v>2.4138000000000002</v>
      </c>
      <c r="AK69" s="12">
        <f t="shared" si="102"/>
        <v>2.4138000000000002</v>
      </c>
      <c r="AL69" s="12">
        <f t="shared" si="102"/>
        <v>2.4138000000000002</v>
      </c>
      <c r="AM69" s="4" t="s">
        <v>79</v>
      </c>
      <c r="AN69" s="4">
        <v>1</v>
      </c>
    </row>
    <row r="70" spans="1:40" ht="14.7" customHeight="1" x14ac:dyDescent="0.25">
      <c r="A70" s="22"/>
      <c r="B70" s="4" t="s">
        <v>63</v>
      </c>
      <c r="C70" s="4" t="s">
        <v>78</v>
      </c>
      <c r="D70" s="4" t="s">
        <v>86</v>
      </c>
      <c r="E70" s="4" t="s">
        <v>34</v>
      </c>
      <c r="F70" s="4" t="s">
        <v>20</v>
      </c>
      <c r="G70" s="4" t="s">
        <v>26</v>
      </c>
      <c r="H70" s="12">
        <f t="shared" si="100"/>
        <v>0.17879999999999999</v>
      </c>
      <c r="I70" s="12">
        <f t="shared" ref="I70:AL70" si="103">I65*298</f>
        <v>0.17879999999999999</v>
      </c>
      <c r="J70" s="12">
        <f t="shared" si="103"/>
        <v>0.17879999999999999</v>
      </c>
      <c r="K70" s="12">
        <f t="shared" si="103"/>
        <v>0.17879999999999999</v>
      </c>
      <c r="L70" s="12">
        <f t="shared" si="103"/>
        <v>0.17879999999999999</v>
      </c>
      <c r="M70" s="12">
        <f t="shared" si="103"/>
        <v>0.17879999999999999</v>
      </c>
      <c r="N70" s="12">
        <f t="shared" si="103"/>
        <v>0.17879999999999999</v>
      </c>
      <c r="O70" s="12">
        <f t="shared" si="103"/>
        <v>0.17879999999999999</v>
      </c>
      <c r="P70" s="12">
        <f t="shared" si="103"/>
        <v>0.17879999999999999</v>
      </c>
      <c r="Q70" s="12">
        <f t="shared" si="103"/>
        <v>0.17879999999999999</v>
      </c>
      <c r="R70" s="12">
        <f t="shared" si="103"/>
        <v>0.17879999999999999</v>
      </c>
      <c r="S70" s="12">
        <f t="shared" si="103"/>
        <v>0.17879999999999999</v>
      </c>
      <c r="T70" s="12">
        <f t="shared" si="103"/>
        <v>0.17879999999999999</v>
      </c>
      <c r="U70" s="12">
        <f t="shared" si="103"/>
        <v>0.17879999999999999</v>
      </c>
      <c r="V70" s="12">
        <f t="shared" si="103"/>
        <v>0.17879999999999999</v>
      </c>
      <c r="W70" s="12">
        <f t="shared" si="103"/>
        <v>0.17879999999999999</v>
      </c>
      <c r="X70" s="12">
        <f t="shared" si="103"/>
        <v>0.17879999999999999</v>
      </c>
      <c r="Y70" s="12">
        <f t="shared" si="103"/>
        <v>0.17879999999999999</v>
      </c>
      <c r="Z70" s="12">
        <f t="shared" si="103"/>
        <v>0.17879999999999999</v>
      </c>
      <c r="AA70" s="12">
        <f t="shared" si="103"/>
        <v>0.17879999999999999</v>
      </c>
      <c r="AB70" s="12">
        <f t="shared" si="103"/>
        <v>0.17879999999999999</v>
      </c>
      <c r="AC70" s="12">
        <f t="shared" si="103"/>
        <v>0.17879999999999999</v>
      </c>
      <c r="AD70" s="12">
        <f t="shared" si="103"/>
        <v>0.17879999999999999</v>
      </c>
      <c r="AE70" s="12">
        <f t="shared" si="103"/>
        <v>0.17879999999999999</v>
      </c>
      <c r="AF70" s="12">
        <f t="shared" si="103"/>
        <v>0.17879999999999999</v>
      </c>
      <c r="AG70" s="12">
        <f t="shared" si="103"/>
        <v>0.17879999999999999</v>
      </c>
      <c r="AH70" s="12">
        <f t="shared" si="103"/>
        <v>0.17879999999999999</v>
      </c>
      <c r="AI70" s="12">
        <f t="shared" si="103"/>
        <v>0.17879999999999999</v>
      </c>
      <c r="AJ70" s="12">
        <f t="shared" si="103"/>
        <v>0.17879999999999999</v>
      </c>
      <c r="AK70" s="12">
        <f t="shared" si="103"/>
        <v>0.17879999999999999</v>
      </c>
      <c r="AL70" s="12">
        <f t="shared" si="103"/>
        <v>0.17879999999999999</v>
      </c>
      <c r="AM70" s="4" t="s">
        <v>79</v>
      </c>
      <c r="AN70" s="4">
        <v>1</v>
      </c>
    </row>
    <row r="71" spans="1:40" ht="14.7" customHeight="1" x14ac:dyDescent="0.25">
      <c r="A71" s="22"/>
      <c r="B71" s="4" t="s">
        <v>64</v>
      </c>
      <c r="C71" s="4" t="s">
        <v>78</v>
      </c>
      <c r="D71" s="4" t="s">
        <v>86</v>
      </c>
      <c r="E71" s="4" t="s">
        <v>34</v>
      </c>
      <c r="F71" s="4" t="s">
        <v>20</v>
      </c>
      <c r="G71" s="4" t="s">
        <v>26</v>
      </c>
      <c r="H71" s="12">
        <f t="shared" si="100"/>
        <v>0.17879999999999999</v>
      </c>
      <c r="I71" s="12">
        <f t="shared" ref="I71:AL71" si="104">I66*298</f>
        <v>0.17879999999999999</v>
      </c>
      <c r="J71" s="12">
        <f t="shared" si="104"/>
        <v>0.17879999999999999</v>
      </c>
      <c r="K71" s="12">
        <f t="shared" si="104"/>
        <v>0.17879999999999999</v>
      </c>
      <c r="L71" s="12">
        <f t="shared" si="104"/>
        <v>0.17879999999999999</v>
      </c>
      <c r="M71" s="12">
        <f t="shared" si="104"/>
        <v>0.17879999999999999</v>
      </c>
      <c r="N71" s="12">
        <f t="shared" si="104"/>
        <v>0.17879999999999999</v>
      </c>
      <c r="O71" s="12">
        <f t="shared" si="104"/>
        <v>0.17879999999999999</v>
      </c>
      <c r="P71" s="12">
        <f t="shared" si="104"/>
        <v>0.17879999999999999</v>
      </c>
      <c r="Q71" s="12">
        <f t="shared" si="104"/>
        <v>0.17879999999999999</v>
      </c>
      <c r="R71" s="12">
        <f t="shared" si="104"/>
        <v>0.17879999999999999</v>
      </c>
      <c r="S71" s="12">
        <f t="shared" si="104"/>
        <v>0.17879999999999999</v>
      </c>
      <c r="T71" s="12">
        <f t="shared" si="104"/>
        <v>0.17879999999999999</v>
      </c>
      <c r="U71" s="12">
        <f t="shared" si="104"/>
        <v>0.17879999999999999</v>
      </c>
      <c r="V71" s="12">
        <f t="shared" si="104"/>
        <v>0.17879999999999999</v>
      </c>
      <c r="W71" s="12">
        <f t="shared" si="104"/>
        <v>0.17879999999999999</v>
      </c>
      <c r="X71" s="12">
        <f t="shared" si="104"/>
        <v>0.17879999999999999</v>
      </c>
      <c r="Y71" s="12">
        <f t="shared" si="104"/>
        <v>0.17879999999999999</v>
      </c>
      <c r="Z71" s="12">
        <f t="shared" si="104"/>
        <v>0.17879999999999999</v>
      </c>
      <c r="AA71" s="12">
        <f t="shared" si="104"/>
        <v>0.17879999999999999</v>
      </c>
      <c r="AB71" s="12">
        <f t="shared" si="104"/>
        <v>0.17879999999999999</v>
      </c>
      <c r="AC71" s="12">
        <f t="shared" si="104"/>
        <v>0.17879999999999999</v>
      </c>
      <c r="AD71" s="12">
        <f t="shared" si="104"/>
        <v>0.17879999999999999</v>
      </c>
      <c r="AE71" s="12">
        <f t="shared" si="104"/>
        <v>0.17879999999999999</v>
      </c>
      <c r="AF71" s="12">
        <f t="shared" si="104"/>
        <v>0.17879999999999999</v>
      </c>
      <c r="AG71" s="12">
        <f t="shared" si="104"/>
        <v>0.17879999999999999</v>
      </c>
      <c r="AH71" s="12">
        <f t="shared" si="104"/>
        <v>0.17879999999999999</v>
      </c>
      <c r="AI71" s="12">
        <f t="shared" si="104"/>
        <v>0.17879999999999999</v>
      </c>
      <c r="AJ71" s="12">
        <f t="shared" si="104"/>
        <v>0.17879999999999999</v>
      </c>
      <c r="AK71" s="12">
        <f t="shared" si="104"/>
        <v>0.17879999999999999</v>
      </c>
      <c r="AL71" s="12">
        <f t="shared" si="104"/>
        <v>0.17879999999999999</v>
      </c>
      <c r="AM71" s="4" t="s">
        <v>79</v>
      </c>
      <c r="AN71" s="4">
        <v>1</v>
      </c>
    </row>
    <row r="72" spans="1:40" ht="12.75" customHeight="1" x14ac:dyDescent="0.25">
      <c r="A72" s="22" t="s">
        <v>15</v>
      </c>
      <c r="B72" s="4" t="s">
        <v>56</v>
      </c>
      <c r="C72" s="4" t="s">
        <v>85</v>
      </c>
      <c r="D72" s="4" t="s">
        <v>86</v>
      </c>
      <c r="E72" s="4" t="s">
        <v>32</v>
      </c>
      <c r="F72" s="4" t="s">
        <v>20</v>
      </c>
      <c r="G72" s="4" t="s">
        <v>28</v>
      </c>
      <c r="H72" s="12">
        <f>51.2/100</f>
        <v>0.51200000000000001</v>
      </c>
      <c r="I72" s="12">
        <f t="shared" ref="I72:AL72" si="105">51.2/100</f>
        <v>0.51200000000000001</v>
      </c>
      <c r="J72" s="12">
        <f t="shared" si="105"/>
        <v>0.51200000000000001</v>
      </c>
      <c r="K72" s="12">
        <f t="shared" si="105"/>
        <v>0.51200000000000001</v>
      </c>
      <c r="L72" s="12">
        <f t="shared" si="105"/>
        <v>0.51200000000000001</v>
      </c>
      <c r="M72" s="12">
        <f t="shared" si="105"/>
        <v>0.51200000000000001</v>
      </c>
      <c r="N72" s="12">
        <f t="shared" si="105"/>
        <v>0.51200000000000001</v>
      </c>
      <c r="O72" s="12">
        <f t="shared" si="105"/>
        <v>0.51200000000000001</v>
      </c>
      <c r="P72" s="12">
        <f t="shared" si="105"/>
        <v>0.51200000000000001</v>
      </c>
      <c r="Q72" s="12">
        <f t="shared" si="105"/>
        <v>0.51200000000000001</v>
      </c>
      <c r="R72" s="12">
        <f t="shared" si="105"/>
        <v>0.51200000000000001</v>
      </c>
      <c r="S72" s="12">
        <f t="shared" si="105"/>
        <v>0.51200000000000001</v>
      </c>
      <c r="T72" s="12">
        <f t="shared" si="105"/>
        <v>0.51200000000000001</v>
      </c>
      <c r="U72" s="12">
        <f t="shared" si="105"/>
        <v>0.51200000000000001</v>
      </c>
      <c r="V72" s="12">
        <f t="shared" si="105"/>
        <v>0.51200000000000001</v>
      </c>
      <c r="W72" s="12">
        <f t="shared" si="105"/>
        <v>0.51200000000000001</v>
      </c>
      <c r="X72" s="12">
        <f t="shared" si="105"/>
        <v>0.51200000000000001</v>
      </c>
      <c r="Y72" s="12">
        <f t="shared" si="105"/>
        <v>0.51200000000000001</v>
      </c>
      <c r="Z72" s="12">
        <f t="shared" si="105"/>
        <v>0.51200000000000001</v>
      </c>
      <c r="AA72" s="12">
        <f t="shared" si="105"/>
        <v>0.51200000000000001</v>
      </c>
      <c r="AB72" s="12">
        <f t="shared" si="105"/>
        <v>0.51200000000000001</v>
      </c>
      <c r="AC72" s="12">
        <f t="shared" si="105"/>
        <v>0.51200000000000001</v>
      </c>
      <c r="AD72" s="12">
        <f t="shared" si="105"/>
        <v>0.51200000000000001</v>
      </c>
      <c r="AE72" s="12">
        <f t="shared" si="105"/>
        <v>0.51200000000000001</v>
      </c>
      <c r="AF72" s="12">
        <f t="shared" si="105"/>
        <v>0.51200000000000001</v>
      </c>
      <c r="AG72" s="12">
        <f t="shared" si="105"/>
        <v>0.51200000000000001</v>
      </c>
      <c r="AH72" s="12">
        <f t="shared" si="105"/>
        <v>0.51200000000000001</v>
      </c>
      <c r="AI72" s="12">
        <f t="shared" si="105"/>
        <v>0.51200000000000001</v>
      </c>
      <c r="AJ72" s="12">
        <f t="shared" si="105"/>
        <v>0.51200000000000001</v>
      </c>
      <c r="AK72" s="12">
        <f t="shared" si="105"/>
        <v>0.51200000000000001</v>
      </c>
      <c r="AL72" s="12">
        <f t="shared" si="105"/>
        <v>0.51200000000000001</v>
      </c>
      <c r="AM72" s="4" t="s">
        <v>88</v>
      </c>
      <c r="AN72" s="4">
        <v>1</v>
      </c>
    </row>
    <row r="73" spans="1:40" ht="12.75" customHeight="1" x14ac:dyDescent="0.25">
      <c r="A73" s="22"/>
      <c r="B73" s="4" t="s">
        <v>60</v>
      </c>
      <c r="C73" s="4" t="s">
        <v>85</v>
      </c>
      <c r="D73" s="4" t="s">
        <v>86</v>
      </c>
      <c r="E73" s="4" t="s">
        <v>32</v>
      </c>
      <c r="F73" s="4" t="s">
        <v>20</v>
      </c>
      <c r="G73" s="4" t="s">
        <v>28</v>
      </c>
      <c r="H73" s="12">
        <f>13.5/100</f>
        <v>0.13500000000000001</v>
      </c>
      <c r="I73" s="12">
        <f t="shared" ref="I73:AL73" si="106">13.5/100</f>
        <v>0.13500000000000001</v>
      </c>
      <c r="J73" s="12">
        <f t="shared" si="106"/>
        <v>0.13500000000000001</v>
      </c>
      <c r="K73" s="12">
        <f t="shared" si="106"/>
        <v>0.13500000000000001</v>
      </c>
      <c r="L73" s="12">
        <f t="shared" si="106"/>
        <v>0.13500000000000001</v>
      </c>
      <c r="M73" s="12">
        <f t="shared" si="106"/>
        <v>0.13500000000000001</v>
      </c>
      <c r="N73" s="12">
        <f t="shared" si="106"/>
        <v>0.13500000000000001</v>
      </c>
      <c r="O73" s="12">
        <f t="shared" si="106"/>
        <v>0.13500000000000001</v>
      </c>
      <c r="P73" s="12">
        <f t="shared" si="106"/>
        <v>0.13500000000000001</v>
      </c>
      <c r="Q73" s="12">
        <f t="shared" si="106"/>
        <v>0.13500000000000001</v>
      </c>
      <c r="R73" s="12">
        <f t="shared" si="106"/>
        <v>0.13500000000000001</v>
      </c>
      <c r="S73" s="12">
        <f t="shared" si="106"/>
        <v>0.13500000000000001</v>
      </c>
      <c r="T73" s="12">
        <f t="shared" si="106"/>
        <v>0.13500000000000001</v>
      </c>
      <c r="U73" s="12">
        <f t="shared" si="106"/>
        <v>0.13500000000000001</v>
      </c>
      <c r="V73" s="12">
        <f t="shared" si="106"/>
        <v>0.13500000000000001</v>
      </c>
      <c r="W73" s="12">
        <f t="shared" si="106"/>
        <v>0.13500000000000001</v>
      </c>
      <c r="X73" s="12">
        <f t="shared" si="106"/>
        <v>0.13500000000000001</v>
      </c>
      <c r="Y73" s="12">
        <f t="shared" si="106"/>
        <v>0.13500000000000001</v>
      </c>
      <c r="Z73" s="12">
        <f t="shared" si="106"/>
        <v>0.13500000000000001</v>
      </c>
      <c r="AA73" s="12">
        <f t="shared" si="106"/>
        <v>0.13500000000000001</v>
      </c>
      <c r="AB73" s="12">
        <f t="shared" si="106"/>
        <v>0.13500000000000001</v>
      </c>
      <c r="AC73" s="12">
        <f t="shared" si="106"/>
        <v>0.13500000000000001</v>
      </c>
      <c r="AD73" s="12">
        <f t="shared" si="106"/>
        <v>0.13500000000000001</v>
      </c>
      <c r="AE73" s="12">
        <f t="shared" si="106"/>
        <v>0.13500000000000001</v>
      </c>
      <c r="AF73" s="12">
        <f t="shared" si="106"/>
        <v>0.13500000000000001</v>
      </c>
      <c r="AG73" s="12">
        <f t="shared" si="106"/>
        <v>0.13500000000000001</v>
      </c>
      <c r="AH73" s="12">
        <f t="shared" si="106"/>
        <v>0.13500000000000001</v>
      </c>
      <c r="AI73" s="12">
        <f t="shared" si="106"/>
        <v>0.13500000000000001</v>
      </c>
      <c r="AJ73" s="12">
        <f t="shared" si="106"/>
        <v>0.13500000000000001</v>
      </c>
      <c r="AK73" s="12">
        <f t="shared" si="106"/>
        <v>0.13500000000000001</v>
      </c>
      <c r="AL73" s="12">
        <f t="shared" si="106"/>
        <v>0.13500000000000001</v>
      </c>
      <c r="AM73" s="4" t="s">
        <v>88</v>
      </c>
      <c r="AN73" s="4">
        <v>1</v>
      </c>
    </row>
    <row r="74" spans="1:40" ht="12.75" customHeight="1" x14ac:dyDescent="0.25">
      <c r="A74" s="22"/>
      <c r="B74" s="4" t="s">
        <v>61</v>
      </c>
      <c r="C74" s="4" t="s">
        <v>85</v>
      </c>
      <c r="D74" s="4" t="s">
        <v>86</v>
      </c>
      <c r="E74" s="4" t="s">
        <v>32</v>
      </c>
      <c r="F74" s="4" t="s">
        <v>20</v>
      </c>
      <c r="G74" s="4" t="s">
        <v>28</v>
      </c>
      <c r="H74" s="12">
        <f>3.9/100</f>
        <v>3.9E-2</v>
      </c>
      <c r="I74" s="12">
        <f t="shared" ref="I74:AL74" si="107">3.9/100</f>
        <v>3.9E-2</v>
      </c>
      <c r="J74" s="12">
        <f t="shared" si="107"/>
        <v>3.9E-2</v>
      </c>
      <c r="K74" s="12">
        <f t="shared" si="107"/>
        <v>3.9E-2</v>
      </c>
      <c r="L74" s="12">
        <f t="shared" si="107"/>
        <v>3.9E-2</v>
      </c>
      <c r="M74" s="12">
        <f t="shared" si="107"/>
        <v>3.9E-2</v>
      </c>
      <c r="N74" s="12">
        <f t="shared" si="107"/>
        <v>3.9E-2</v>
      </c>
      <c r="O74" s="12">
        <f t="shared" si="107"/>
        <v>3.9E-2</v>
      </c>
      <c r="P74" s="12">
        <f t="shared" si="107"/>
        <v>3.9E-2</v>
      </c>
      <c r="Q74" s="12">
        <f t="shared" si="107"/>
        <v>3.9E-2</v>
      </c>
      <c r="R74" s="12">
        <f t="shared" si="107"/>
        <v>3.9E-2</v>
      </c>
      <c r="S74" s="12">
        <f t="shared" si="107"/>
        <v>3.9E-2</v>
      </c>
      <c r="T74" s="12">
        <f t="shared" si="107"/>
        <v>3.9E-2</v>
      </c>
      <c r="U74" s="12">
        <f t="shared" si="107"/>
        <v>3.9E-2</v>
      </c>
      <c r="V74" s="12">
        <f t="shared" si="107"/>
        <v>3.9E-2</v>
      </c>
      <c r="W74" s="12">
        <f t="shared" si="107"/>
        <v>3.9E-2</v>
      </c>
      <c r="X74" s="12">
        <f t="shared" si="107"/>
        <v>3.9E-2</v>
      </c>
      <c r="Y74" s="12">
        <f t="shared" si="107"/>
        <v>3.9E-2</v>
      </c>
      <c r="Z74" s="12">
        <f t="shared" si="107"/>
        <v>3.9E-2</v>
      </c>
      <c r="AA74" s="12">
        <f t="shared" si="107"/>
        <v>3.9E-2</v>
      </c>
      <c r="AB74" s="12">
        <f t="shared" si="107"/>
        <v>3.9E-2</v>
      </c>
      <c r="AC74" s="12">
        <f t="shared" si="107"/>
        <v>3.9E-2</v>
      </c>
      <c r="AD74" s="12">
        <f t="shared" si="107"/>
        <v>3.9E-2</v>
      </c>
      <c r="AE74" s="12">
        <f t="shared" si="107"/>
        <v>3.9E-2</v>
      </c>
      <c r="AF74" s="12">
        <f t="shared" si="107"/>
        <v>3.9E-2</v>
      </c>
      <c r="AG74" s="12">
        <f t="shared" si="107"/>
        <v>3.9E-2</v>
      </c>
      <c r="AH74" s="12">
        <f t="shared" si="107"/>
        <v>3.9E-2</v>
      </c>
      <c r="AI74" s="12">
        <f t="shared" si="107"/>
        <v>3.9E-2</v>
      </c>
      <c r="AJ74" s="12">
        <f t="shared" si="107"/>
        <v>3.9E-2</v>
      </c>
      <c r="AK74" s="12">
        <f t="shared" si="107"/>
        <v>3.9E-2</v>
      </c>
      <c r="AL74" s="12">
        <f t="shared" si="107"/>
        <v>3.9E-2</v>
      </c>
      <c r="AM74" s="4" t="s">
        <v>88</v>
      </c>
      <c r="AN74" s="4">
        <v>1</v>
      </c>
    </row>
    <row r="75" spans="1:40" ht="14.7" customHeight="1" x14ac:dyDescent="0.25">
      <c r="A75" s="22"/>
      <c r="B75" s="4" t="s">
        <v>63</v>
      </c>
      <c r="C75" s="4" t="s">
        <v>85</v>
      </c>
      <c r="D75" s="4" t="s">
        <v>86</v>
      </c>
      <c r="E75" s="4" t="s">
        <v>32</v>
      </c>
      <c r="F75" s="4" t="s">
        <v>20</v>
      </c>
      <c r="G75" s="4" t="s">
        <v>28</v>
      </c>
      <c r="H75" s="12">
        <f>11.2/100</f>
        <v>0.11199999999999999</v>
      </c>
      <c r="I75" s="12">
        <f t="shared" ref="I75:AL76" si="108">11.2/100</f>
        <v>0.11199999999999999</v>
      </c>
      <c r="J75" s="12">
        <f t="shared" si="108"/>
        <v>0.11199999999999999</v>
      </c>
      <c r="K75" s="12">
        <f t="shared" si="108"/>
        <v>0.11199999999999999</v>
      </c>
      <c r="L75" s="12">
        <f t="shared" si="108"/>
        <v>0.11199999999999999</v>
      </c>
      <c r="M75" s="12">
        <f t="shared" si="108"/>
        <v>0.11199999999999999</v>
      </c>
      <c r="N75" s="12">
        <f t="shared" si="108"/>
        <v>0.11199999999999999</v>
      </c>
      <c r="O75" s="12">
        <f t="shared" si="108"/>
        <v>0.11199999999999999</v>
      </c>
      <c r="P75" s="12">
        <f t="shared" si="108"/>
        <v>0.11199999999999999</v>
      </c>
      <c r="Q75" s="12">
        <f t="shared" si="108"/>
        <v>0.11199999999999999</v>
      </c>
      <c r="R75" s="12">
        <f t="shared" si="108"/>
        <v>0.11199999999999999</v>
      </c>
      <c r="S75" s="12">
        <f t="shared" si="108"/>
        <v>0.11199999999999999</v>
      </c>
      <c r="T75" s="12">
        <f t="shared" si="108"/>
        <v>0.11199999999999999</v>
      </c>
      <c r="U75" s="12">
        <f t="shared" si="108"/>
        <v>0.11199999999999999</v>
      </c>
      <c r="V75" s="12">
        <f t="shared" si="108"/>
        <v>0.11199999999999999</v>
      </c>
      <c r="W75" s="12">
        <f t="shared" si="108"/>
        <v>0.11199999999999999</v>
      </c>
      <c r="X75" s="12">
        <f t="shared" si="108"/>
        <v>0.11199999999999999</v>
      </c>
      <c r="Y75" s="12">
        <f t="shared" si="108"/>
        <v>0.11199999999999999</v>
      </c>
      <c r="Z75" s="12">
        <f t="shared" si="108"/>
        <v>0.11199999999999999</v>
      </c>
      <c r="AA75" s="12">
        <f t="shared" si="108"/>
        <v>0.11199999999999999</v>
      </c>
      <c r="AB75" s="12">
        <f t="shared" si="108"/>
        <v>0.11199999999999999</v>
      </c>
      <c r="AC75" s="12">
        <f t="shared" si="108"/>
        <v>0.11199999999999999</v>
      </c>
      <c r="AD75" s="12">
        <f t="shared" si="108"/>
        <v>0.11199999999999999</v>
      </c>
      <c r="AE75" s="12">
        <f t="shared" si="108"/>
        <v>0.11199999999999999</v>
      </c>
      <c r="AF75" s="12">
        <f t="shared" si="108"/>
        <v>0.11199999999999999</v>
      </c>
      <c r="AG75" s="12">
        <f t="shared" si="108"/>
        <v>0.11199999999999999</v>
      </c>
      <c r="AH75" s="12">
        <f t="shared" si="108"/>
        <v>0.11199999999999999</v>
      </c>
      <c r="AI75" s="12">
        <f t="shared" si="108"/>
        <v>0.11199999999999999</v>
      </c>
      <c r="AJ75" s="12">
        <f t="shared" si="108"/>
        <v>0.11199999999999999</v>
      </c>
      <c r="AK75" s="12">
        <f t="shared" si="108"/>
        <v>0.11199999999999999</v>
      </c>
      <c r="AL75" s="12">
        <f t="shared" si="108"/>
        <v>0.11199999999999999</v>
      </c>
      <c r="AM75" s="4" t="s">
        <v>88</v>
      </c>
      <c r="AN75" s="4">
        <v>1</v>
      </c>
    </row>
    <row r="76" spans="1:40" ht="14.7" customHeight="1" x14ac:dyDescent="0.25">
      <c r="A76" s="22"/>
      <c r="B76" s="4" t="s">
        <v>64</v>
      </c>
      <c r="C76" s="4" t="s">
        <v>85</v>
      </c>
      <c r="D76" s="4" t="s">
        <v>86</v>
      </c>
      <c r="E76" s="4" t="s">
        <v>32</v>
      </c>
      <c r="F76" s="4" t="s">
        <v>20</v>
      </c>
      <c r="G76" s="4" t="s">
        <v>28</v>
      </c>
      <c r="H76" s="12">
        <f>11.2/100</f>
        <v>0.11199999999999999</v>
      </c>
      <c r="I76" s="12">
        <f t="shared" si="108"/>
        <v>0.11199999999999999</v>
      </c>
      <c r="J76" s="12">
        <f t="shared" si="108"/>
        <v>0.11199999999999999</v>
      </c>
      <c r="K76" s="12">
        <f t="shared" si="108"/>
        <v>0.11199999999999999</v>
      </c>
      <c r="L76" s="12">
        <f t="shared" si="108"/>
        <v>0.11199999999999999</v>
      </c>
      <c r="M76" s="12">
        <f t="shared" si="108"/>
        <v>0.11199999999999999</v>
      </c>
      <c r="N76" s="12">
        <f t="shared" si="108"/>
        <v>0.11199999999999999</v>
      </c>
      <c r="O76" s="12">
        <f t="shared" si="108"/>
        <v>0.11199999999999999</v>
      </c>
      <c r="P76" s="12">
        <f t="shared" si="108"/>
        <v>0.11199999999999999</v>
      </c>
      <c r="Q76" s="12">
        <f t="shared" si="108"/>
        <v>0.11199999999999999</v>
      </c>
      <c r="R76" s="12">
        <f t="shared" si="108"/>
        <v>0.11199999999999999</v>
      </c>
      <c r="S76" s="12">
        <f t="shared" si="108"/>
        <v>0.11199999999999999</v>
      </c>
      <c r="T76" s="12">
        <f t="shared" si="108"/>
        <v>0.11199999999999999</v>
      </c>
      <c r="U76" s="12">
        <f t="shared" si="108"/>
        <v>0.11199999999999999</v>
      </c>
      <c r="V76" s="12">
        <f t="shared" si="108"/>
        <v>0.11199999999999999</v>
      </c>
      <c r="W76" s="12">
        <f t="shared" si="108"/>
        <v>0.11199999999999999</v>
      </c>
      <c r="X76" s="12">
        <f t="shared" si="108"/>
        <v>0.11199999999999999</v>
      </c>
      <c r="Y76" s="12">
        <f t="shared" si="108"/>
        <v>0.11199999999999999</v>
      </c>
      <c r="Z76" s="12">
        <f t="shared" si="108"/>
        <v>0.11199999999999999</v>
      </c>
      <c r="AA76" s="12">
        <f t="shared" si="108"/>
        <v>0.11199999999999999</v>
      </c>
      <c r="AB76" s="12">
        <f t="shared" si="108"/>
        <v>0.11199999999999999</v>
      </c>
      <c r="AC76" s="12">
        <f t="shared" si="108"/>
        <v>0.11199999999999999</v>
      </c>
      <c r="AD76" s="12">
        <f t="shared" si="108"/>
        <v>0.11199999999999999</v>
      </c>
      <c r="AE76" s="12">
        <f t="shared" si="108"/>
        <v>0.11199999999999999</v>
      </c>
      <c r="AF76" s="12">
        <f t="shared" si="108"/>
        <v>0.11199999999999999</v>
      </c>
      <c r="AG76" s="12">
        <f t="shared" si="108"/>
        <v>0.11199999999999999</v>
      </c>
      <c r="AH76" s="12">
        <f t="shared" si="108"/>
        <v>0.11199999999999999</v>
      </c>
      <c r="AI76" s="12">
        <f t="shared" si="108"/>
        <v>0.11199999999999999</v>
      </c>
      <c r="AJ76" s="12">
        <f t="shared" si="108"/>
        <v>0.11199999999999999</v>
      </c>
      <c r="AK76" s="12">
        <f t="shared" si="108"/>
        <v>0.11199999999999999</v>
      </c>
      <c r="AL76" s="12">
        <f t="shared" si="108"/>
        <v>0.11199999999999999</v>
      </c>
      <c r="AM76" s="4" t="s">
        <v>88</v>
      </c>
      <c r="AN76" s="4">
        <v>1</v>
      </c>
    </row>
    <row r="77" spans="1:40" ht="14.7" customHeight="1" x14ac:dyDescent="0.25">
      <c r="A77" s="22"/>
      <c r="B77" s="4" t="s">
        <v>56</v>
      </c>
      <c r="C77" s="4" t="s">
        <v>78</v>
      </c>
      <c r="D77" s="4" t="s">
        <v>86</v>
      </c>
      <c r="E77" s="4" t="s">
        <v>34</v>
      </c>
      <c r="F77" s="4" t="s">
        <v>20</v>
      </c>
      <c r="G77" s="4" t="s">
        <v>28</v>
      </c>
      <c r="H77" s="12">
        <f t="shared" ref="H77:H81" si="109">H72</f>
        <v>0.51200000000000001</v>
      </c>
      <c r="I77" s="12">
        <f t="shared" ref="I77:AL77" si="110">I72</f>
        <v>0.51200000000000001</v>
      </c>
      <c r="J77" s="12">
        <f t="shared" si="110"/>
        <v>0.51200000000000001</v>
      </c>
      <c r="K77" s="12">
        <f t="shared" si="110"/>
        <v>0.51200000000000001</v>
      </c>
      <c r="L77" s="12">
        <f t="shared" si="110"/>
        <v>0.51200000000000001</v>
      </c>
      <c r="M77" s="12">
        <f t="shared" si="110"/>
        <v>0.51200000000000001</v>
      </c>
      <c r="N77" s="12">
        <f t="shared" si="110"/>
        <v>0.51200000000000001</v>
      </c>
      <c r="O77" s="12">
        <f t="shared" si="110"/>
        <v>0.51200000000000001</v>
      </c>
      <c r="P77" s="12">
        <f t="shared" si="110"/>
        <v>0.51200000000000001</v>
      </c>
      <c r="Q77" s="12">
        <f t="shared" si="110"/>
        <v>0.51200000000000001</v>
      </c>
      <c r="R77" s="12">
        <f t="shared" si="110"/>
        <v>0.51200000000000001</v>
      </c>
      <c r="S77" s="12">
        <f t="shared" si="110"/>
        <v>0.51200000000000001</v>
      </c>
      <c r="T77" s="12">
        <f t="shared" si="110"/>
        <v>0.51200000000000001</v>
      </c>
      <c r="U77" s="12">
        <f t="shared" si="110"/>
        <v>0.51200000000000001</v>
      </c>
      <c r="V77" s="12">
        <f t="shared" si="110"/>
        <v>0.51200000000000001</v>
      </c>
      <c r="W77" s="12">
        <f t="shared" si="110"/>
        <v>0.51200000000000001</v>
      </c>
      <c r="X77" s="12">
        <f t="shared" si="110"/>
        <v>0.51200000000000001</v>
      </c>
      <c r="Y77" s="12">
        <f t="shared" si="110"/>
        <v>0.51200000000000001</v>
      </c>
      <c r="Z77" s="12">
        <f t="shared" si="110"/>
        <v>0.51200000000000001</v>
      </c>
      <c r="AA77" s="12">
        <f t="shared" si="110"/>
        <v>0.51200000000000001</v>
      </c>
      <c r="AB77" s="12">
        <f t="shared" si="110"/>
        <v>0.51200000000000001</v>
      </c>
      <c r="AC77" s="12">
        <f t="shared" si="110"/>
        <v>0.51200000000000001</v>
      </c>
      <c r="AD77" s="12">
        <f t="shared" si="110"/>
        <v>0.51200000000000001</v>
      </c>
      <c r="AE77" s="12">
        <f t="shared" si="110"/>
        <v>0.51200000000000001</v>
      </c>
      <c r="AF77" s="12">
        <f t="shared" si="110"/>
        <v>0.51200000000000001</v>
      </c>
      <c r="AG77" s="12">
        <f t="shared" si="110"/>
        <v>0.51200000000000001</v>
      </c>
      <c r="AH77" s="12">
        <f t="shared" si="110"/>
        <v>0.51200000000000001</v>
      </c>
      <c r="AI77" s="12">
        <f t="shared" si="110"/>
        <v>0.51200000000000001</v>
      </c>
      <c r="AJ77" s="12">
        <f t="shared" si="110"/>
        <v>0.51200000000000001</v>
      </c>
      <c r="AK77" s="12">
        <f t="shared" si="110"/>
        <v>0.51200000000000001</v>
      </c>
      <c r="AL77" s="12">
        <f t="shared" si="110"/>
        <v>0.51200000000000001</v>
      </c>
      <c r="AM77" s="4" t="s">
        <v>79</v>
      </c>
      <c r="AN77" s="4">
        <v>1</v>
      </c>
    </row>
    <row r="78" spans="1:40" ht="14.85" customHeight="1" x14ac:dyDescent="0.25">
      <c r="A78" s="22"/>
      <c r="B78" s="4" t="s">
        <v>60</v>
      </c>
      <c r="C78" s="4" t="s">
        <v>78</v>
      </c>
      <c r="D78" s="4" t="s">
        <v>86</v>
      </c>
      <c r="E78" s="4" t="s">
        <v>34</v>
      </c>
      <c r="F78" s="4" t="s">
        <v>20</v>
      </c>
      <c r="G78" s="4" t="s">
        <v>28</v>
      </c>
      <c r="H78" s="12">
        <f t="shared" si="109"/>
        <v>0.13500000000000001</v>
      </c>
      <c r="I78" s="12">
        <f t="shared" ref="I78:AL78" si="111">I73</f>
        <v>0.13500000000000001</v>
      </c>
      <c r="J78" s="12">
        <f t="shared" si="111"/>
        <v>0.13500000000000001</v>
      </c>
      <c r="K78" s="12">
        <f t="shared" si="111"/>
        <v>0.13500000000000001</v>
      </c>
      <c r="L78" s="12">
        <f t="shared" si="111"/>
        <v>0.13500000000000001</v>
      </c>
      <c r="M78" s="12">
        <f t="shared" si="111"/>
        <v>0.13500000000000001</v>
      </c>
      <c r="N78" s="12">
        <f t="shared" si="111"/>
        <v>0.13500000000000001</v>
      </c>
      <c r="O78" s="12">
        <f t="shared" si="111"/>
        <v>0.13500000000000001</v>
      </c>
      <c r="P78" s="12">
        <f t="shared" si="111"/>
        <v>0.13500000000000001</v>
      </c>
      <c r="Q78" s="12">
        <f t="shared" si="111"/>
        <v>0.13500000000000001</v>
      </c>
      <c r="R78" s="12">
        <f t="shared" si="111"/>
        <v>0.13500000000000001</v>
      </c>
      <c r="S78" s="12">
        <f t="shared" si="111"/>
        <v>0.13500000000000001</v>
      </c>
      <c r="T78" s="12">
        <f t="shared" si="111"/>
        <v>0.13500000000000001</v>
      </c>
      <c r="U78" s="12">
        <f t="shared" si="111"/>
        <v>0.13500000000000001</v>
      </c>
      <c r="V78" s="12">
        <f t="shared" si="111"/>
        <v>0.13500000000000001</v>
      </c>
      <c r="W78" s="12">
        <f t="shared" si="111"/>
        <v>0.13500000000000001</v>
      </c>
      <c r="X78" s="12">
        <f t="shared" si="111"/>
        <v>0.13500000000000001</v>
      </c>
      <c r="Y78" s="12">
        <f t="shared" si="111"/>
        <v>0.13500000000000001</v>
      </c>
      <c r="Z78" s="12">
        <f t="shared" si="111"/>
        <v>0.13500000000000001</v>
      </c>
      <c r="AA78" s="12">
        <f t="shared" si="111"/>
        <v>0.13500000000000001</v>
      </c>
      <c r="AB78" s="12">
        <f t="shared" si="111"/>
        <v>0.13500000000000001</v>
      </c>
      <c r="AC78" s="12">
        <f t="shared" si="111"/>
        <v>0.13500000000000001</v>
      </c>
      <c r="AD78" s="12">
        <f t="shared" si="111"/>
        <v>0.13500000000000001</v>
      </c>
      <c r="AE78" s="12">
        <f t="shared" si="111"/>
        <v>0.13500000000000001</v>
      </c>
      <c r="AF78" s="12">
        <f t="shared" si="111"/>
        <v>0.13500000000000001</v>
      </c>
      <c r="AG78" s="12">
        <f t="shared" si="111"/>
        <v>0.13500000000000001</v>
      </c>
      <c r="AH78" s="12">
        <f t="shared" si="111"/>
        <v>0.13500000000000001</v>
      </c>
      <c r="AI78" s="12">
        <f t="shared" si="111"/>
        <v>0.13500000000000001</v>
      </c>
      <c r="AJ78" s="12">
        <f t="shared" si="111"/>
        <v>0.13500000000000001</v>
      </c>
      <c r="AK78" s="12">
        <f t="shared" si="111"/>
        <v>0.13500000000000001</v>
      </c>
      <c r="AL78" s="12">
        <f t="shared" si="111"/>
        <v>0.13500000000000001</v>
      </c>
      <c r="AM78" s="4" t="s">
        <v>79</v>
      </c>
      <c r="AN78" s="4">
        <v>1</v>
      </c>
    </row>
    <row r="79" spans="1:40" ht="14.7" customHeight="1" x14ac:dyDescent="0.25">
      <c r="A79" s="22"/>
      <c r="B79" s="4" t="s">
        <v>61</v>
      </c>
      <c r="C79" s="4" t="s">
        <v>78</v>
      </c>
      <c r="D79" s="4" t="s">
        <v>86</v>
      </c>
      <c r="E79" s="4" t="s">
        <v>34</v>
      </c>
      <c r="F79" s="4" t="s">
        <v>20</v>
      </c>
      <c r="G79" s="4" t="s">
        <v>28</v>
      </c>
      <c r="H79" s="12">
        <f t="shared" si="109"/>
        <v>3.9E-2</v>
      </c>
      <c r="I79" s="12">
        <f t="shared" ref="I79:AL79" si="112">I74</f>
        <v>3.9E-2</v>
      </c>
      <c r="J79" s="12">
        <f t="shared" si="112"/>
        <v>3.9E-2</v>
      </c>
      <c r="K79" s="12">
        <f t="shared" si="112"/>
        <v>3.9E-2</v>
      </c>
      <c r="L79" s="12">
        <f t="shared" si="112"/>
        <v>3.9E-2</v>
      </c>
      <c r="M79" s="12">
        <f t="shared" si="112"/>
        <v>3.9E-2</v>
      </c>
      <c r="N79" s="12">
        <f t="shared" si="112"/>
        <v>3.9E-2</v>
      </c>
      <c r="O79" s="12">
        <f t="shared" si="112"/>
        <v>3.9E-2</v>
      </c>
      <c r="P79" s="12">
        <f t="shared" si="112"/>
        <v>3.9E-2</v>
      </c>
      <c r="Q79" s="12">
        <f t="shared" si="112"/>
        <v>3.9E-2</v>
      </c>
      <c r="R79" s="12">
        <f t="shared" si="112"/>
        <v>3.9E-2</v>
      </c>
      <c r="S79" s="12">
        <f t="shared" si="112"/>
        <v>3.9E-2</v>
      </c>
      <c r="T79" s="12">
        <f t="shared" si="112"/>
        <v>3.9E-2</v>
      </c>
      <c r="U79" s="12">
        <f t="shared" si="112"/>
        <v>3.9E-2</v>
      </c>
      <c r="V79" s="12">
        <f t="shared" si="112"/>
        <v>3.9E-2</v>
      </c>
      <c r="W79" s="12">
        <f t="shared" si="112"/>
        <v>3.9E-2</v>
      </c>
      <c r="X79" s="12">
        <f t="shared" si="112"/>
        <v>3.9E-2</v>
      </c>
      <c r="Y79" s="12">
        <f t="shared" si="112"/>
        <v>3.9E-2</v>
      </c>
      <c r="Z79" s="12">
        <f t="shared" si="112"/>
        <v>3.9E-2</v>
      </c>
      <c r="AA79" s="12">
        <f t="shared" si="112"/>
        <v>3.9E-2</v>
      </c>
      <c r="AB79" s="12">
        <f t="shared" si="112"/>
        <v>3.9E-2</v>
      </c>
      <c r="AC79" s="12">
        <f t="shared" si="112"/>
        <v>3.9E-2</v>
      </c>
      <c r="AD79" s="12">
        <f t="shared" si="112"/>
        <v>3.9E-2</v>
      </c>
      <c r="AE79" s="12">
        <f t="shared" si="112"/>
        <v>3.9E-2</v>
      </c>
      <c r="AF79" s="12">
        <f t="shared" si="112"/>
        <v>3.9E-2</v>
      </c>
      <c r="AG79" s="12">
        <f t="shared" si="112"/>
        <v>3.9E-2</v>
      </c>
      <c r="AH79" s="12">
        <f t="shared" si="112"/>
        <v>3.9E-2</v>
      </c>
      <c r="AI79" s="12">
        <f t="shared" si="112"/>
        <v>3.9E-2</v>
      </c>
      <c r="AJ79" s="12">
        <f t="shared" si="112"/>
        <v>3.9E-2</v>
      </c>
      <c r="AK79" s="12">
        <f t="shared" si="112"/>
        <v>3.9E-2</v>
      </c>
      <c r="AL79" s="12">
        <f t="shared" si="112"/>
        <v>3.9E-2</v>
      </c>
      <c r="AM79" s="4" t="s">
        <v>79</v>
      </c>
      <c r="AN79" s="4">
        <v>1</v>
      </c>
    </row>
    <row r="80" spans="1:40" ht="14.7" customHeight="1" x14ac:dyDescent="0.25">
      <c r="A80" s="22"/>
      <c r="B80" s="4" t="s">
        <v>63</v>
      </c>
      <c r="C80" s="4" t="s">
        <v>78</v>
      </c>
      <c r="D80" s="4" t="s">
        <v>86</v>
      </c>
      <c r="E80" s="4" t="s">
        <v>34</v>
      </c>
      <c r="F80" s="4" t="s">
        <v>20</v>
      </c>
      <c r="G80" s="4" t="s">
        <v>28</v>
      </c>
      <c r="H80" s="12">
        <f t="shared" si="109"/>
        <v>0.11199999999999999</v>
      </c>
      <c r="I80" s="12">
        <f t="shared" ref="I80:AL80" si="113">I75</f>
        <v>0.11199999999999999</v>
      </c>
      <c r="J80" s="12">
        <f t="shared" si="113"/>
        <v>0.11199999999999999</v>
      </c>
      <c r="K80" s="12">
        <f t="shared" si="113"/>
        <v>0.11199999999999999</v>
      </c>
      <c r="L80" s="12">
        <f t="shared" si="113"/>
        <v>0.11199999999999999</v>
      </c>
      <c r="M80" s="12">
        <f t="shared" si="113"/>
        <v>0.11199999999999999</v>
      </c>
      <c r="N80" s="12">
        <f t="shared" si="113"/>
        <v>0.11199999999999999</v>
      </c>
      <c r="O80" s="12">
        <f t="shared" si="113"/>
        <v>0.11199999999999999</v>
      </c>
      <c r="P80" s="12">
        <f t="shared" si="113"/>
        <v>0.11199999999999999</v>
      </c>
      <c r="Q80" s="12">
        <f t="shared" si="113"/>
        <v>0.11199999999999999</v>
      </c>
      <c r="R80" s="12">
        <f t="shared" si="113"/>
        <v>0.11199999999999999</v>
      </c>
      <c r="S80" s="12">
        <f t="shared" si="113"/>
        <v>0.11199999999999999</v>
      </c>
      <c r="T80" s="12">
        <f t="shared" si="113"/>
        <v>0.11199999999999999</v>
      </c>
      <c r="U80" s="12">
        <f t="shared" si="113"/>
        <v>0.11199999999999999</v>
      </c>
      <c r="V80" s="12">
        <f t="shared" si="113"/>
        <v>0.11199999999999999</v>
      </c>
      <c r="W80" s="12">
        <f t="shared" si="113"/>
        <v>0.11199999999999999</v>
      </c>
      <c r="X80" s="12">
        <f t="shared" si="113"/>
        <v>0.11199999999999999</v>
      </c>
      <c r="Y80" s="12">
        <f t="shared" si="113"/>
        <v>0.11199999999999999</v>
      </c>
      <c r="Z80" s="12">
        <f t="shared" si="113"/>
        <v>0.11199999999999999</v>
      </c>
      <c r="AA80" s="12">
        <f t="shared" si="113"/>
        <v>0.11199999999999999</v>
      </c>
      <c r="AB80" s="12">
        <f t="shared" si="113"/>
        <v>0.11199999999999999</v>
      </c>
      <c r="AC80" s="12">
        <f t="shared" si="113"/>
        <v>0.11199999999999999</v>
      </c>
      <c r="AD80" s="12">
        <f t="shared" si="113"/>
        <v>0.11199999999999999</v>
      </c>
      <c r="AE80" s="12">
        <f t="shared" si="113"/>
        <v>0.11199999999999999</v>
      </c>
      <c r="AF80" s="12">
        <f t="shared" si="113"/>
        <v>0.11199999999999999</v>
      </c>
      <c r="AG80" s="12">
        <f t="shared" si="113"/>
        <v>0.11199999999999999</v>
      </c>
      <c r="AH80" s="12">
        <f t="shared" si="113"/>
        <v>0.11199999999999999</v>
      </c>
      <c r="AI80" s="12">
        <f t="shared" si="113"/>
        <v>0.11199999999999999</v>
      </c>
      <c r="AJ80" s="12">
        <f t="shared" si="113"/>
        <v>0.11199999999999999</v>
      </c>
      <c r="AK80" s="12">
        <f t="shared" si="113"/>
        <v>0.11199999999999999</v>
      </c>
      <c r="AL80" s="12">
        <f t="shared" si="113"/>
        <v>0.11199999999999999</v>
      </c>
      <c r="AM80" s="4" t="s">
        <v>79</v>
      </c>
      <c r="AN80" s="4">
        <v>1</v>
      </c>
    </row>
    <row r="81" spans="1:40" ht="14.7" customHeight="1" x14ac:dyDescent="0.25">
      <c r="A81" s="22"/>
      <c r="B81" s="4" t="s">
        <v>64</v>
      </c>
      <c r="C81" s="4" t="s">
        <v>78</v>
      </c>
      <c r="D81" s="4" t="s">
        <v>86</v>
      </c>
      <c r="E81" s="4" t="s">
        <v>34</v>
      </c>
      <c r="F81" s="4" t="s">
        <v>20</v>
      </c>
      <c r="G81" s="4" t="s">
        <v>28</v>
      </c>
      <c r="H81" s="12">
        <f t="shared" si="109"/>
        <v>0.11199999999999999</v>
      </c>
      <c r="I81" s="12">
        <f t="shared" ref="I81:AL81" si="114">I76</f>
        <v>0.11199999999999999</v>
      </c>
      <c r="J81" s="12">
        <f t="shared" si="114"/>
        <v>0.11199999999999999</v>
      </c>
      <c r="K81" s="12">
        <f t="shared" si="114"/>
        <v>0.11199999999999999</v>
      </c>
      <c r="L81" s="12">
        <f t="shared" si="114"/>
        <v>0.11199999999999999</v>
      </c>
      <c r="M81" s="12">
        <f t="shared" si="114"/>
        <v>0.11199999999999999</v>
      </c>
      <c r="N81" s="12">
        <f t="shared" si="114"/>
        <v>0.11199999999999999</v>
      </c>
      <c r="O81" s="12">
        <f t="shared" si="114"/>
        <v>0.11199999999999999</v>
      </c>
      <c r="P81" s="12">
        <f t="shared" si="114"/>
        <v>0.11199999999999999</v>
      </c>
      <c r="Q81" s="12">
        <f t="shared" si="114"/>
        <v>0.11199999999999999</v>
      </c>
      <c r="R81" s="12">
        <f t="shared" si="114"/>
        <v>0.11199999999999999</v>
      </c>
      <c r="S81" s="12">
        <f t="shared" si="114"/>
        <v>0.11199999999999999</v>
      </c>
      <c r="T81" s="12">
        <f t="shared" si="114"/>
        <v>0.11199999999999999</v>
      </c>
      <c r="U81" s="12">
        <f t="shared" si="114"/>
        <v>0.11199999999999999</v>
      </c>
      <c r="V81" s="12">
        <f t="shared" si="114"/>
        <v>0.11199999999999999</v>
      </c>
      <c r="W81" s="12">
        <f t="shared" si="114"/>
        <v>0.11199999999999999</v>
      </c>
      <c r="X81" s="12">
        <f t="shared" si="114"/>
        <v>0.11199999999999999</v>
      </c>
      <c r="Y81" s="12">
        <f t="shared" si="114"/>
        <v>0.11199999999999999</v>
      </c>
      <c r="Z81" s="12">
        <f t="shared" si="114"/>
        <v>0.11199999999999999</v>
      </c>
      <c r="AA81" s="12">
        <f t="shared" si="114"/>
        <v>0.11199999999999999</v>
      </c>
      <c r="AB81" s="12">
        <f t="shared" si="114"/>
        <v>0.11199999999999999</v>
      </c>
      <c r="AC81" s="12">
        <f t="shared" si="114"/>
        <v>0.11199999999999999</v>
      </c>
      <c r="AD81" s="12">
        <f t="shared" si="114"/>
        <v>0.11199999999999999</v>
      </c>
      <c r="AE81" s="12">
        <f t="shared" si="114"/>
        <v>0.11199999999999999</v>
      </c>
      <c r="AF81" s="12">
        <f t="shared" si="114"/>
        <v>0.11199999999999999</v>
      </c>
      <c r="AG81" s="12">
        <f t="shared" si="114"/>
        <v>0.11199999999999999</v>
      </c>
      <c r="AH81" s="12">
        <f t="shared" si="114"/>
        <v>0.11199999999999999</v>
      </c>
      <c r="AI81" s="12">
        <f t="shared" si="114"/>
        <v>0.11199999999999999</v>
      </c>
      <c r="AJ81" s="12">
        <f t="shared" si="114"/>
        <v>0.11199999999999999</v>
      </c>
      <c r="AK81" s="12">
        <f t="shared" si="114"/>
        <v>0.11199999999999999</v>
      </c>
      <c r="AL81" s="12">
        <f t="shared" si="114"/>
        <v>0.11199999999999999</v>
      </c>
      <c r="AM81" s="4" t="s">
        <v>79</v>
      </c>
      <c r="AN81" s="4">
        <v>1</v>
      </c>
    </row>
    <row r="82" spans="1:40" ht="14.7" customHeight="1" x14ac:dyDescent="0.25">
      <c r="A82" s="22" t="s">
        <v>17</v>
      </c>
      <c r="B82" s="4" t="s">
        <v>56</v>
      </c>
      <c r="C82" s="4" t="s">
        <v>89</v>
      </c>
      <c r="D82" s="4" t="s">
        <v>86</v>
      </c>
      <c r="E82" s="4" t="s">
        <v>32</v>
      </c>
      <c r="F82" s="4" t="s">
        <v>20</v>
      </c>
      <c r="G82" s="4" t="s">
        <v>30</v>
      </c>
      <c r="H82" s="12">
        <f>52.77/100</f>
        <v>0.52770000000000006</v>
      </c>
      <c r="I82" s="12">
        <f t="shared" ref="I82:AL82" si="115">52.77/100</f>
        <v>0.52770000000000006</v>
      </c>
      <c r="J82" s="12">
        <f t="shared" si="115"/>
        <v>0.52770000000000006</v>
      </c>
      <c r="K82" s="12">
        <f t="shared" si="115"/>
        <v>0.52770000000000006</v>
      </c>
      <c r="L82" s="12">
        <f t="shared" si="115"/>
        <v>0.52770000000000006</v>
      </c>
      <c r="M82" s="12">
        <f t="shared" si="115"/>
        <v>0.52770000000000006</v>
      </c>
      <c r="N82" s="12">
        <f t="shared" si="115"/>
        <v>0.52770000000000006</v>
      </c>
      <c r="O82" s="12">
        <f t="shared" si="115"/>
        <v>0.52770000000000006</v>
      </c>
      <c r="P82" s="12">
        <f t="shared" si="115"/>
        <v>0.52770000000000006</v>
      </c>
      <c r="Q82" s="12">
        <f t="shared" si="115"/>
        <v>0.52770000000000006</v>
      </c>
      <c r="R82" s="12">
        <f t="shared" si="115"/>
        <v>0.52770000000000006</v>
      </c>
      <c r="S82" s="12">
        <f t="shared" si="115"/>
        <v>0.52770000000000006</v>
      </c>
      <c r="T82" s="12">
        <f t="shared" si="115"/>
        <v>0.52770000000000006</v>
      </c>
      <c r="U82" s="12">
        <f t="shared" si="115"/>
        <v>0.52770000000000006</v>
      </c>
      <c r="V82" s="12">
        <f t="shared" si="115"/>
        <v>0.52770000000000006</v>
      </c>
      <c r="W82" s="12">
        <f t="shared" si="115"/>
        <v>0.52770000000000006</v>
      </c>
      <c r="X82" s="12">
        <f t="shared" si="115"/>
        <v>0.52770000000000006</v>
      </c>
      <c r="Y82" s="12">
        <f t="shared" si="115"/>
        <v>0.52770000000000006</v>
      </c>
      <c r="Z82" s="12">
        <f t="shared" si="115"/>
        <v>0.52770000000000006</v>
      </c>
      <c r="AA82" s="12">
        <f t="shared" si="115"/>
        <v>0.52770000000000006</v>
      </c>
      <c r="AB82" s="12">
        <f t="shared" si="115"/>
        <v>0.52770000000000006</v>
      </c>
      <c r="AC82" s="12">
        <f t="shared" si="115"/>
        <v>0.52770000000000006</v>
      </c>
      <c r="AD82" s="12">
        <f t="shared" si="115"/>
        <v>0.52770000000000006</v>
      </c>
      <c r="AE82" s="12">
        <f t="shared" si="115"/>
        <v>0.52770000000000006</v>
      </c>
      <c r="AF82" s="12">
        <f t="shared" si="115"/>
        <v>0.52770000000000006</v>
      </c>
      <c r="AG82" s="12">
        <f t="shared" si="115"/>
        <v>0.52770000000000006</v>
      </c>
      <c r="AH82" s="12">
        <f t="shared" si="115"/>
        <v>0.52770000000000006</v>
      </c>
      <c r="AI82" s="12">
        <f t="shared" si="115"/>
        <v>0.52770000000000006</v>
      </c>
      <c r="AJ82" s="12">
        <f t="shared" si="115"/>
        <v>0.52770000000000006</v>
      </c>
      <c r="AK82" s="12">
        <f t="shared" si="115"/>
        <v>0.52770000000000006</v>
      </c>
      <c r="AL82" s="12">
        <f t="shared" si="115"/>
        <v>0.52770000000000006</v>
      </c>
      <c r="AM82" s="4" t="s">
        <v>90</v>
      </c>
      <c r="AN82" s="4">
        <v>1</v>
      </c>
    </row>
    <row r="83" spans="1:40" ht="14.7" customHeight="1" x14ac:dyDescent="0.25">
      <c r="A83" s="22"/>
      <c r="B83" s="4" t="s">
        <v>60</v>
      </c>
      <c r="C83" s="4" t="s">
        <v>89</v>
      </c>
      <c r="D83" s="4" t="s">
        <v>86</v>
      </c>
      <c r="E83" s="4" t="s">
        <v>32</v>
      </c>
      <c r="F83" s="4" t="s">
        <v>20</v>
      </c>
      <c r="G83" s="4" t="s">
        <v>30</v>
      </c>
      <c r="H83" s="4">
        <f>51.03/100</f>
        <v>0.51029999999999998</v>
      </c>
      <c r="I83" s="4">
        <f t="shared" ref="I83:AL83" si="116">51.03/100</f>
        <v>0.51029999999999998</v>
      </c>
      <c r="J83" s="4">
        <f t="shared" si="116"/>
        <v>0.51029999999999998</v>
      </c>
      <c r="K83" s="4">
        <f t="shared" si="116"/>
        <v>0.51029999999999998</v>
      </c>
      <c r="L83" s="4">
        <f t="shared" si="116"/>
        <v>0.51029999999999998</v>
      </c>
      <c r="M83" s="4">
        <f t="shared" si="116"/>
        <v>0.51029999999999998</v>
      </c>
      <c r="N83" s="4">
        <f t="shared" si="116"/>
        <v>0.51029999999999998</v>
      </c>
      <c r="O83" s="4">
        <f t="shared" si="116"/>
        <v>0.51029999999999998</v>
      </c>
      <c r="P83" s="4">
        <f t="shared" si="116"/>
        <v>0.51029999999999998</v>
      </c>
      <c r="Q83" s="4">
        <f t="shared" si="116"/>
        <v>0.51029999999999998</v>
      </c>
      <c r="R83" s="4">
        <f t="shared" si="116"/>
        <v>0.51029999999999998</v>
      </c>
      <c r="S83" s="4">
        <f t="shared" si="116"/>
        <v>0.51029999999999998</v>
      </c>
      <c r="T83" s="4">
        <f t="shared" si="116"/>
        <v>0.51029999999999998</v>
      </c>
      <c r="U83" s="4">
        <f t="shared" si="116"/>
        <v>0.51029999999999998</v>
      </c>
      <c r="V83" s="4">
        <f t="shared" si="116"/>
        <v>0.51029999999999998</v>
      </c>
      <c r="W83" s="4">
        <f t="shared" si="116"/>
        <v>0.51029999999999998</v>
      </c>
      <c r="X83" s="4">
        <f t="shared" si="116"/>
        <v>0.51029999999999998</v>
      </c>
      <c r="Y83" s="4">
        <f t="shared" si="116"/>
        <v>0.51029999999999998</v>
      </c>
      <c r="Z83" s="4">
        <f t="shared" si="116"/>
        <v>0.51029999999999998</v>
      </c>
      <c r="AA83" s="4">
        <f t="shared" si="116"/>
        <v>0.51029999999999998</v>
      </c>
      <c r="AB83" s="4">
        <f t="shared" si="116"/>
        <v>0.51029999999999998</v>
      </c>
      <c r="AC83" s="4">
        <f t="shared" si="116"/>
        <v>0.51029999999999998</v>
      </c>
      <c r="AD83" s="4">
        <f t="shared" si="116"/>
        <v>0.51029999999999998</v>
      </c>
      <c r="AE83" s="4">
        <f t="shared" si="116"/>
        <v>0.51029999999999998</v>
      </c>
      <c r="AF83" s="4">
        <f t="shared" si="116"/>
        <v>0.51029999999999998</v>
      </c>
      <c r="AG83" s="4">
        <f t="shared" si="116"/>
        <v>0.51029999999999998</v>
      </c>
      <c r="AH83" s="4">
        <f t="shared" si="116"/>
        <v>0.51029999999999998</v>
      </c>
      <c r="AI83" s="4">
        <f t="shared" si="116"/>
        <v>0.51029999999999998</v>
      </c>
      <c r="AJ83" s="4">
        <f t="shared" si="116"/>
        <v>0.51029999999999998</v>
      </c>
      <c r="AK83" s="4">
        <f t="shared" si="116"/>
        <v>0.51029999999999998</v>
      </c>
      <c r="AL83" s="4">
        <f t="shared" si="116"/>
        <v>0.51029999999999998</v>
      </c>
      <c r="AM83" s="4" t="s">
        <v>90</v>
      </c>
      <c r="AN83" s="4">
        <v>1</v>
      </c>
    </row>
    <row r="84" spans="1:40" ht="14.7" customHeight="1" x14ac:dyDescent="0.25">
      <c r="A84" s="22"/>
      <c r="B84" s="4" t="s">
        <v>61</v>
      </c>
      <c r="C84" s="4" t="s">
        <v>89</v>
      </c>
      <c r="D84" s="4" t="s">
        <v>86</v>
      </c>
      <c r="E84" s="4" t="s">
        <v>32</v>
      </c>
      <c r="F84" s="4" t="s">
        <v>20</v>
      </c>
      <c r="G84" s="4" t="s">
        <v>30</v>
      </c>
      <c r="H84" s="4">
        <f>43.9/100</f>
        <v>0.439</v>
      </c>
      <c r="I84" s="4">
        <f t="shared" ref="I84:AL84" si="117">43.9/100</f>
        <v>0.439</v>
      </c>
      <c r="J84" s="4">
        <f t="shared" si="117"/>
        <v>0.439</v>
      </c>
      <c r="K84" s="4">
        <f t="shared" si="117"/>
        <v>0.439</v>
      </c>
      <c r="L84" s="4">
        <f t="shared" si="117"/>
        <v>0.439</v>
      </c>
      <c r="M84" s="4">
        <f t="shared" si="117"/>
        <v>0.439</v>
      </c>
      <c r="N84" s="4">
        <f t="shared" si="117"/>
        <v>0.439</v>
      </c>
      <c r="O84" s="4">
        <f t="shared" si="117"/>
        <v>0.439</v>
      </c>
      <c r="P84" s="4">
        <f t="shared" si="117"/>
        <v>0.439</v>
      </c>
      <c r="Q84" s="4">
        <f t="shared" si="117"/>
        <v>0.439</v>
      </c>
      <c r="R84" s="4">
        <f t="shared" si="117"/>
        <v>0.439</v>
      </c>
      <c r="S84" s="4">
        <f t="shared" si="117"/>
        <v>0.439</v>
      </c>
      <c r="T84" s="4">
        <f t="shared" si="117"/>
        <v>0.439</v>
      </c>
      <c r="U84" s="4">
        <f t="shared" si="117"/>
        <v>0.439</v>
      </c>
      <c r="V84" s="4">
        <f t="shared" si="117"/>
        <v>0.439</v>
      </c>
      <c r="W84" s="4">
        <f t="shared" si="117"/>
        <v>0.439</v>
      </c>
      <c r="X84" s="4">
        <f t="shared" si="117"/>
        <v>0.439</v>
      </c>
      <c r="Y84" s="4">
        <f t="shared" si="117"/>
        <v>0.439</v>
      </c>
      <c r="Z84" s="4">
        <f t="shared" si="117"/>
        <v>0.439</v>
      </c>
      <c r="AA84" s="4">
        <f t="shared" si="117"/>
        <v>0.439</v>
      </c>
      <c r="AB84" s="4">
        <f t="shared" si="117"/>
        <v>0.439</v>
      </c>
      <c r="AC84" s="4">
        <f t="shared" si="117"/>
        <v>0.439</v>
      </c>
      <c r="AD84" s="4">
        <f t="shared" si="117"/>
        <v>0.439</v>
      </c>
      <c r="AE84" s="4">
        <f t="shared" si="117"/>
        <v>0.439</v>
      </c>
      <c r="AF84" s="4">
        <f t="shared" si="117"/>
        <v>0.439</v>
      </c>
      <c r="AG84" s="4">
        <f t="shared" si="117"/>
        <v>0.439</v>
      </c>
      <c r="AH84" s="4">
        <f t="shared" si="117"/>
        <v>0.439</v>
      </c>
      <c r="AI84" s="4">
        <f t="shared" si="117"/>
        <v>0.439</v>
      </c>
      <c r="AJ84" s="4">
        <f t="shared" si="117"/>
        <v>0.439</v>
      </c>
      <c r="AK84" s="4">
        <f t="shared" si="117"/>
        <v>0.439</v>
      </c>
      <c r="AL84" s="4">
        <f t="shared" si="117"/>
        <v>0.439</v>
      </c>
      <c r="AM84" s="4" t="s">
        <v>90</v>
      </c>
      <c r="AN84" s="4">
        <v>1</v>
      </c>
    </row>
    <row r="85" spans="1:40" ht="14.7" customHeight="1" x14ac:dyDescent="0.25">
      <c r="A85" s="22"/>
      <c r="B85" s="4" t="s">
        <v>63</v>
      </c>
      <c r="C85" s="4" t="s">
        <v>89</v>
      </c>
      <c r="D85" s="4" t="s">
        <v>86</v>
      </c>
      <c r="E85" s="4" t="s">
        <v>32</v>
      </c>
      <c r="F85" s="4" t="s">
        <v>20</v>
      </c>
      <c r="G85" s="4" t="s">
        <v>30</v>
      </c>
      <c r="H85" s="4">
        <f>11.49/100</f>
        <v>0.1149</v>
      </c>
      <c r="I85" s="4">
        <f t="shared" ref="I85:AL86" si="118">11.49/100</f>
        <v>0.1149</v>
      </c>
      <c r="J85" s="4">
        <f t="shared" si="118"/>
        <v>0.1149</v>
      </c>
      <c r="K85" s="4">
        <f t="shared" si="118"/>
        <v>0.1149</v>
      </c>
      <c r="L85" s="4">
        <f t="shared" si="118"/>
        <v>0.1149</v>
      </c>
      <c r="M85" s="4">
        <f t="shared" si="118"/>
        <v>0.1149</v>
      </c>
      <c r="N85" s="4">
        <f t="shared" si="118"/>
        <v>0.1149</v>
      </c>
      <c r="O85" s="4">
        <f t="shared" si="118"/>
        <v>0.1149</v>
      </c>
      <c r="P85" s="4">
        <f t="shared" si="118"/>
        <v>0.1149</v>
      </c>
      <c r="Q85" s="4">
        <f t="shared" si="118"/>
        <v>0.1149</v>
      </c>
      <c r="R85" s="4">
        <f t="shared" si="118"/>
        <v>0.1149</v>
      </c>
      <c r="S85" s="4">
        <f t="shared" si="118"/>
        <v>0.1149</v>
      </c>
      <c r="T85" s="4">
        <f t="shared" si="118"/>
        <v>0.1149</v>
      </c>
      <c r="U85" s="4">
        <f t="shared" si="118"/>
        <v>0.1149</v>
      </c>
      <c r="V85" s="4">
        <f t="shared" si="118"/>
        <v>0.1149</v>
      </c>
      <c r="W85" s="4">
        <f t="shared" si="118"/>
        <v>0.1149</v>
      </c>
      <c r="X85" s="4">
        <f t="shared" si="118"/>
        <v>0.1149</v>
      </c>
      <c r="Y85" s="4">
        <f t="shared" si="118"/>
        <v>0.1149</v>
      </c>
      <c r="Z85" s="4">
        <f t="shared" si="118"/>
        <v>0.1149</v>
      </c>
      <c r="AA85" s="4">
        <f t="shared" si="118"/>
        <v>0.1149</v>
      </c>
      <c r="AB85" s="4">
        <f t="shared" si="118"/>
        <v>0.1149</v>
      </c>
      <c r="AC85" s="4">
        <f t="shared" si="118"/>
        <v>0.1149</v>
      </c>
      <c r="AD85" s="4">
        <f t="shared" si="118"/>
        <v>0.1149</v>
      </c>
      <c r="AE85" s="4">
        <f t="shared" si="118"/>
        <v>0.1149</v>
      </c>
      <c r="AF85" s="4">
        <f t="shared" si="118"/>
        <v>0.1149</v>
      </c>
      <c r="AG85" s="4">
        <f t="shared" si="118"/>
        <v>0.1149</v>
      </c>
      <c r="AH85" s="4">
        <f t="shared" si="118"/>
        <v>0.1149</v>
      </c>
      <c r="AI85" s="4">
        <f t="shared" si="118"/>
        <v>0.1149</v>
      </c>
      <c r="AJ85" s="4">
        <f t="shared" si="118"/>
        <v>0.1149</v>
      </c>
      <c r="AK85" s="4">
        <f t="shared" si="118"/>
        <v>0.1149</v>
      </c>
      <c r="AL85" s="4">
        <f t="shared" si="118"/>
        <v>0.1149</v>
      </c>
      <c r="AM85" s="4" t="s">
        <v>90</v>
      </c>
      <c r="AN85" s="4">
        <v>1</v>
      </c>
    </row>
    <row r="86" spans="1:40" ht="14.7" customHeight="1" x14ac:dyDescent="0.25">
      <c r="A86" s="22"/>
      <c r="B86" s="4" t="s">
        <v>64</v>
      </c>
      <c r="C86" s="4" t="s">
        <v>89</v>
      </c>
      <c r="D86" s="4" t="s">
        <v>86</v>
      </c>
      <c r="E86" s="4" t="s">
        <v>32</v>
      </c>
      <c r="F86" s="4" t="s">
        <v>20</v>
      </c>
      <c r="G86" s="4" t="s">
        <v>30</v>
      </c>
      <c r="H86" s="4">
        <f>11.49/100</f>
        <v>0.1149</v>
      </c>
      <c r="I86" s="4">
        <f t="shared" si="118"/>
        <v>0.1149</v>
      </c>
      <c r="J86" s="4">
        <f t="shared" si="118"/>
        <v>0.1149</v>
      </c>
      <c r="K86" s="4">
        <f t="shared" si="118"/>
        <v>0.1149</v>
      </c>
      <c r="L86" s="4">
        <f t="shared" si="118"/>
        <v>0.1149</v>
      </c>
      <c r="M86" s="4">
        <f t="shared" si="118"/>
        <v>0.1149</v>
      </c>
      <c r="N86" s="4">
        <f t="shared" si="118"/>
        <v>0.1149</v>
      </c>
      <c r="O86" s="4">
        <f t="shared" si="118"/>
        <v>0.1149</v>
      </c>
      <c r="P86" s="4">
        <f t="shared" si="118"/>
        <v>0.1149</v>
      </c>
      <c r="Q86" s="4">
        <f t="shared" si="118"/>
        <v>0.1149</v>
      </c>
      <c r="R86" s="4">
        <f t="shared" si="118"/>
        <v>0.1149</v>
      </c>
      <c r="S86" s="4">
        <f t="shared" si="118"/>
        <v>0.1149</v>
      </c>
      <c r="T86" s="4">
        <f t="shared" si="118"/>
        <v>0.1149</v>
      </c>
      <c r="U86" s="4">
        <f t="shared" si="118"/>
        <v>0.1149</v>
      </c>
      <c r="V86" s="4">
        <f t="shared" si="118"/>
        <v>0.1149</v>
      </c>
      <c r="W86" s="4">
        <f t="shared" si="118"/>
        <v>0.1149</v>
      </c>
      <c r="X86" s="4">
        <f t="shared" si="118"/>
        <v>0.1149</v>
      </c>
      <c r="Y86" s="4">
        <f t="shared" si="118"/>
        <v>0.1149</v>
      </c>
      <c r="Z86" s="4">
        <f t="shared" si="118"/>
        <v>0.1149</v>
      </c>
      <c r="AA86" s="4">
        <f t="shared" si="118"/>
        <v>0.1149</v>
      </c>
      <c r="AB86" s="4">
        <f t="shared" si="118"/>
        <v>0.1149</v>
      </c>
      <c r="AC86" s="4">
        <f t="shared" si="118"/>
        <v>0.1149</v>
      </c>
      <c r="AD86" s="4">
        <f t="shared" si="118"/>
        <v>0.1149</v>
      </c>
      <c r="AE86" s="4">
        <f t="shared" si="118"/>
        <v>0.1149</v>
      </c>
      <c r="AF86" s="4">
        <f t="shared" si="118"/>
        <v>0.1149</v>
      </c>
      <c r="AG86" s="4">
        <f t="shared" si="118"/>
        <v>0.1149</v>
      </c>
      <c r="AH86" s="4">
        <f t="shared" si="118"/>
        <v>0.1149</v>
      </c>
      <c r="AI86" s="4">
        <f t="shared" si="118"/>
        <v>0.1149</v>
      </c>
      <c r="AJ86" s="4">
        <f t="shared" si="118"/>
        <v>0.1149</v>
      </c>
      <c r="AK86" s="4">
        <f t="shared" si="118"/>
        <v>0.1149</v>
      </c>
      <c r="AL86" s="4">
        <f t="shared" si="118"/>
        <v>0.1149</v>
      </c>
      <c r="AM86" s="4" t="s">
        <v>90</v>
      </c>
      <c r="AN86" s="4">
        <v>1</v>
      </c>
    </row>
    <row r="87" spans="1:40" ht="14.7" customHeight="1" x14ac:dyDescent="0.25">
      <c r="A87" s="22"/>
      <c r="B87" s="4" t="s">
        <v>56</v>
      </c>
      <c r="C87" s="4" t="s">
        <v>78</v>
      </c>
      <c r="D87" s="4" t="s">
        <v>86</v>
      </c>
      <c r="E87" s="4" t="s">
        <v>34</v>
      </c>
      <c r="F87" s="4" t="s">
        <v>20</v>
      </c>
      <c r="G87" s="4" t="s">
        <v>30</v>
      </c>
      <c r="H87" s="12">
        <f t="shared" ref="H87:H91" si="119">H82</f>
        <v>0.52770000000000006</v>
      </c>
      <c r="I87" s="12">
        <f t="shared" ref="I87:AL87" si="120">I82</f>
        <v>0.52770000000000006</v>
      </c>
      <c r="J87" s="12">
        <f t="shared" si="120"/>
        <v>0.52770000000000006</v>
      </c>
      <c r="K87" s="12">
        <f t="shared" si="120"/>
        <v>0.52770000000000006</v>
      </c>
      <c r="L87" s="12">
        <f t="shared" si="120"/>
        <v>0.52770000000000006</v>
      </c>
      <c r="M87" s="12">
        <f t="shared" si="120"/>
        <v>0.52770000000000006</v>
      </c>
      <c r="N87" s="12">
        <f t="shared" si="120"/>
        <v>0.52770000000000006</v>
      </c>
      <c r="O87" s="12">
        <f t="shared" si="120"/>
        <v>0.52770000000000006</v>
      </c>
      <c r="P87" s="12">
        <f t="shared" si="120"/>
        <v>0.52770000000000006</v>
      </c>
      <c r="Q87" s="12">
        <f t="shared" si="120"/>
        <v>0.52770000000000006</v>
      </c>
      <c r="R87" s="12">
        <f t="shared" si="120"/>
        <v>0.52770000000000006</v>
      </c>
      <c r="S87" s="12">
        <f t="shared" si="120"/>
        <v>0.52770000000000006</v>
      </c>
      <c r="T87" s="12">
        <f t="shared" si="120"/>
        <v>0.52770000000000006</v>
      </c>
      <c r="U87" s="12">
        <f t="shared" si="120"/>
        <v>0.52770000000000006</v>
      </c>
      <c r="V87" s="12">
        <f t="shared" si="120"/>
        <v>0.52770000000000006</v>
      </c>
      <c r="W87" s="12">
        <f t="shared" si="120"/>
        <v>0.52770000000000006</v>
      </c>
      <c r="X87" s="12">
        <f t="shared" si="120"/>
        <v>0.52770000000000006</v>
      </c>
      <c r="Y87" s="12">
        <f t="shared" si="120"/>
        <v>0.52770000000000006</v>
      </c>
      <c r="Z87" s="12">
        <f t="shared" si="120"/>
        <v>0.52770000000000006</v>
      </c>
      <c r="AA87" s="12">
        <f t="shared" si="120"/>
        <v>0.52770000000000006</v>
      </c>
      <c r="AB87" s="12">
        <f t="shared" si="120"/>
        <v>0.52770000000000006</v>
      </c>
      <c r="AC87" s="12">
        <f t="shared" si="120"/>
        <v>0.52770000000000006</v>
      </c>
      <c r="AD87" s="12">
        <f t="shared" si="120"/>
        <v>0.52770000000000006</v>
      </c>
      <c r="AE87" s="12">
        <f t="shared" si="120"/>
        <v>0.52770000000000006</v>
      </c>
      <c r="AF87" s="12">
        <f t="shared" si="120"/>
        <v>0.52770000000000006</v>
      </c>
      <c r="AG87" s="12">
        <f t="shared" si="120"/>
        <v>0.52770000000000006</v>
      </c>
      <c r="AH87" s="12">
        <f t="shared" si="120"/>
        <v>0.52770000000000006</v>
      </c>
      <c r="AI87" s="12">
        <f t="shared" si="120"/>
        <v>0.52770000000000006</v>
      </c>
      <c r="AJ87" s="12">
        <f t="shared" si="120"/>
        <v>0.52770000000000006</v>
      </c>
      <c r="AK87" s="12">
        <f t="shared" si="120"/>
        <v>0.52770000000000006</v>
      </c>
      <c r="AL87" s="12">
        <f t="shared" si="120"/>
        <v>0.52770000000000006</v>
      </c>
      <c r="AM87" s="4" t="s">
        <v>79</v>
      </c>
      <c r="AN87" s="4">
        <v>1</v>
      </c>
    </row>
    <row r="88" spans="1:40" ht="14.7" customHeight="1" x14ac:dyDescent="0.25">
      <c r="A88" s="22"/>
      <c r="B88" s="4" t="s">
        <v>60</v>
      </c>
      <c r="C88" s="4" t="s">
        <v>78</v>
      </c>
      <c r="D88" s="4" t="s">
        <v>86</v>
      </c>
      <c r="E88" s="4" t="s">
        <v>34</v>
      </c>
      <c r="F88" s="4" t="s">
        <v>20</v>
      </c>
      <c r="G88" s="4" t="s">
        <v>30</v>
      </c>
      <c r="H88" s="12">
        <f t="shared" si="119"/>
        <v>0.51029999999999998</v>
      </c>
      <c r="I88" s="12">
        <f t="shared" ref="I88:AL88" si="121">I83</f>
        <v>0.51029999999999998</v>
      </c>
      <c r="J88" s="12">
        <f t="shared" si="121"/>
        <v>0.51029999999999998</v>
      </c>
      <c r="K88" s="12">
        <f t="shared" si="121"/>
        <v>0.51029999999999998</v>
      </c>
      <c r="L88" s="12">
        <f t="shared" si="121"/>
        <v>0.51029999999999998</v>
      </c>
      <c r="M88" s="12">
        <f t="shared" si="121"/>
        <v>0.51029999999999998</v>
      </c>
      <c r="N88" s="12">
        <f t="shared" si="121"/>
        <v>0.51029999999999998</v>
      </c>
      <c r="O88" s="12">
        <f t="shared" si="121"/>
        <v>0.51029999999999998</v>
      </c>
      <c r="P88" s="12">
        <f t="shared" si="121"/>
        <v>0.51029999999999998</v>
      </c>
      <c r="Q88" s="12">
        <f t="shared" si="121"/>
        <v>0.51029999999999998</v>
      </c>
      <c r="R88" s="12">
        <f t="shared" si="121"/>
        <v>0.51029999999999998</v>
      </c>
      <c r="S88" s="12">
        <f t="shared" si="121"/>
        <v>0.51029999999999998</v>
      </c>
      <c r="T88" s="12">
        <f t="shared" si="121"/>
        <v>0.51029999999999998</v>
      </c>
      <c r="U88" s="12">
        <f t="shared" si="121"/>
        <v>0.51029999999999998</v>
      </c>
      <c r="V88" s="12">
        <f t="shared" si="121"/>
        <v>0.51029999999999998</v>
      </c>
      <c r="W88" s="12">
        <f t="shared" si="121"/>
        <v>0.51029999999999998</v>
      </c>
      <c r="X88" s="12">
        <f t="shared" si="121"/>
        <v>0.51029999999999998</v>
      </c>
      <c r="Y88" s="12">
        <f t="shared" si="121"/>
        <v>0.51029999999999998</v>
      </c>
      <c r="Z88" s="12">
        <f t="shared" si="121"/>
        <v>0.51029999999999998</v>
      </c>
      <c r="AA88" s="12">
        <f t="shared" si="121"/>
        <v>0.51029999999999998</v>
      </c>
      <c r="AB88" s="12">
        <f t="shared" si="121"/>
        <v>0.51029999999999998</v>
      </c>
      <c r="AC88" s="12">
        <f t="shared" si="121"/>
        <v>0.51029999999999998</v>
      </c>
      <c r="AD88" s="12">
        <f t="shared" si="121"/>
        <v>0.51029999999999998</v>
      </c>
      <c r="AE88" s="12">
        <f t="shared" si="121"/>
        <v>0.51029999999999998</v>
      </c>
      <c r="AF88" s="12">
        <f t="shared" si="121"/>
        <v>0.51029999999999998</v>
      </c>
      <c r="AG88" s="12">
        <f t="shared" si="121"/>
        <v>0.51029999999999998</v>
      </c>
      <c r="AH88" s="12">
        <f t="shared" si="121"/>
        <v>0.51029999999999998</v>
      </c>
      <c r="AI88" s="12">
        <f t="shared" si="121"/>
        <v>0.51029999999999998</v>
      </c>
      <c r="AJ88" s="12">
        <f t="shared" si="121"/>
        <v>0.51029999999999998</v>
      </c>
      <c r="AK88" s="12">
        <f t="shared" si="121"/>
        <v>0.51029999999999998</v>
      </c>
      <c r="AL88" s="12">
        <f t="shared" si="121"/>
        <v>0.51029999999999998</v>
      </c>
      <c r="AM88" s="4" t="s">
        <v>79</v>
      </c>
      <c r="AN88" s="4">
        <v>1</v>
      </c>
    </row>
    <row r="89" spans="1:40" ht="14.7" customHeight="1" x14ac:dyDescent="0.25">
      <c r="A89" s="22"/>
      <c r="B89" s="4" t="s">
        <v>61</v>
      </c>
      <c r="C89" s="4" t="s">
        <v>78</v>
      </c>
      <c r="D89" s="4" t="s">
        <v>86</v>
      </c>
      <c r="E89" s="4" t="s">
        <v>34</v>
      </c>
      <c r="F89" s="4" t="s">
        <v>20</v>
      </c>
      <c r="G89" s="4" t="s">
        <v>30</v>
      </c>
      <c r="H89" s="12">
        <f t="shared" si="119"/>
        <v>0.439</v>
      </c>
      <c r="I89" s="12">
        <f t="shared" ref="I89:AL89" si="122">I84</f>
        <v>0.439</v>
      </c>
      <c r="J89" s="12">
        <f t="shared" si="122"/>
        <v>0.439</v>
      </c>
      <c r="K89" s="12">
        <f t="shared" si="122"/>
        <v>0.439</v>
      </c>
      <c r="L89" s="12">
        <f t="shared" si="122"/>
        <v>0.439</v>
      </c>
      <c r="M89" s="12">
        <f t="shared" si="122"/>
        <v>0.439</v>
      </c>
      <c r="N89" s="12">
        <f t="shared" si="122"/>
        <v>0.439</v>
      </c>
      <c r="O89" s="12">
        <f t="shared" si="122"/>
        <v>0.439</v>
      </c>
      <c r="P89" s="12">
        <f t="shared" si="122"/>
        <v>0.439</v>
      </c>
      <c r="Q89" s="12">
        <f t="shared" si="122"/>
        <v>0.439</v>
      </c>
      <c r="R89" s="12">
        <f t="shared" si="122"/>
        <v>0.439</v>
      </c>
      <c r="S89" s="12">
        <f t="shared" si="122"/>
        <v>0.439</v>
      </c>
      <c r="T89" s="12">
        <f t="shared" si="122"/>
        <v>0.439</v>
      </c>
      <c r="U89" s="12">
        <f t="shared" si="122"/>
        <v>0.439</v>
      </c>
      <c r="V89" s="12">
        <f t="shared" si="122"/>
        <v>0.439</v>
      </c>
      <c r="W89" s="12">
        <f t="shared" si="122"/>
        <v>0.439</v>
      </c>
      <c r="X89" s="12">
        <f t="shared" si="122"/>
        <v>0.439</v>
      </c>
      <c r="Y89" s="12">
        <f t="shared" si="122"/>
        <v>0.439</v>
      </c>
      <c r="Z89" s="12">
        <f t="shared" si="122"/>
        <v>0.439</v>
      </c>
      <c r="AA89" s="12">
        <f t="shared" si="122"/>
        <v>0.439</v>
      </c>
      <c r="AB89" s="12">
        <f t="shared" si="122"/>
        <v>0.439</v>
      </c>
      <c r="AC89" s="12">
        <f t="shared" si="122"/>
        <v>0.439</v>
      </c>
      <c r="AD89" s="12">
        <f t="shared" si="122"/>
        <v>0.439</v>
      </c>
      <c r="AE89" s="12">
        <f t="shared" si="122"/>
        <v>0.439</v>
      </c>
      <c r="AF89" s="12">
        <f t="shared" si="122"/>
        <v>0.439</v>
      </c>
      <c r="AG89" s="12">
        <f t="shared" si="122"/>
        <v>0.439</v>
      </c>
      <c r="AH89" s="12">
        <f t="shared" si="122"/>
        <v>0.439</v>
      </c>
      <c r="AI89" s="12">
        <f t="shared" si="122"/>
        <v>0.439</v>
      </c>
      <c r="AJ89" s="12">
        <f t="shared" si="122"/>
        <v>0.439</v>
      </c>
      <c r="AK89" s="12">
        <f t="shared" si="122"/>
        <v>0.439</v>
      </c>
      <c r="AL89" s="12">
        <f t="shared" si="122"/>
        <v>0.439</v>
      </c>
      <c r="AM89" s="4" t="s">
        <v>79</v>
      </c>
      <c r="AN89" s="4">
        <v>1</v>
      </c>
    </row>
    <row r="90" spans="1:40" ht="14.7" customHeight="1" x14ac:dyDescent="0.25">
      <c r="A90" s="22"/>
      <c r="B90" s="4" t="s">
        <v>63</v>
      </c>
      <c r="C90" s="4" t="s">
        <v>78</v>
      </c>
      <c r="D90" s="4" t="s">
        <v>86</v>
      </c>
      <c r="E90" s="4" t="s">
        <v>34</v>
      </c>
      <c r="F90" s="4" t="s">
        <v>20</v>
      </c>
      <c r="G90" s="4" t="s">
        <v>30</v>
      </c>
      <c r="H90" s="12">
        <f t="shared" si="119"/>
        <v>0.1149</v>
      </c>
      <c r="I90" s="12">
        <f t="shared" ref="I90:AL90" si="123">I85</f>
        <v>0.1149</v>
      </c>
      <c r="J90" s="12">
        <f t="shared" si="123"/>
        <v>0.1149</v>
      </c>
      <c r="K90" s="12">
        <f t="shared" si="123"/>
        <v>0.1149</v>
      </c>
      <c r="L90" s="12">
        <f t="shared" si="123"/>
        <v>0.1149</v>
      </c>
      <c r="M90" s="12">
        <f t="shared" si="123"/>
        <v>0.1149</v>
      </c>
      <c r="N90" s="12">
        <f t="shared" si="123"/>
        <v>0.1149</v>
      </c>
      <c r="O90" s="12">
        <f t="shared" si="123"/>
        <v>0.1149</v>
      </c>
      <c r="P90" s="12">
        <f t="shared" si="123"/>
        <v>0.1149</v>
      </c>
      <c r="Q90" s="12">
        <f t="shared" si="123"/>
        <v>0.1149</v>
      </c>
      <c r="R90" s="12">
        <f t="shared" si="123"/>
        <v>0.1149</v>
      </c>
      <c r="S90" s="12">
        <f t="shared" si="123"/>
        <v>0.1149</v>
      </c>
      <c r="T90" s="12">
        <f t="shared" si="123"/>
        <v>0.1149</v>
      </c>
      <c r="U90" s="12">
        <f t="shared" si="123"/>
        <v>0.1149</v>
      </c>
      <c r="V90" s="12">
        <f t="shared" si="123"/>
        <v>0.1149</v>
      </c>
      <c r="W90" s="12">
        <f t="shared" si="123"/>
        <v>0.1149</v>
      </c>
      <c r="X90" s="12">
        <f t="shared" si="123"/>
        <v>0.1149</v>
      </c>
      <c r="Y90" s="12">
        <f t="shared" si="123"/>
        <v>0.1149</v>
      </c>
      <c r="Z90" s="12">
        <f t="shared" si="123"/>
        <v>0.1149</v>
      </c>
      <c r="AA90" s="12">
        <f t="shared" si="123"/>
        <v>0.1149</v>
      </c>
      <c r="AB90" s="12">
        <f t="shared" si="123"/>
        <v>0.1149</v>
      </c>
      <c r="AC90" s="12">
        <f t="shared" si="123"/>
        <v>0.1149</v>
      </c>
      <c r="AD90" s="12">
        <f t="shared" si="123"/>
        <v>0.1149</v>
      </c>
      <c r="AE90" s="12">
        <f t="shared" si="123"/>
        <v>0.1149</v>
      </c>
      <c r="AF90" s="12">
        <f t="shared" si="123"/>
        <v>0.1149</v>
      </c>
      <c r="AG90" s="12">
        <f t="shared" si="123"/>
        <v>0.1149</v>
      </c>
      <c r="AH90" s="12">
        <f t="shared" si="123"/>
        <v>0.1149</v>
      </c>
      <c r="AI90" s="12">
        <f t="shared" si="123"/>
        <v>0.1149</v>
      </c>
      <c r="AJ90" s="12">
        <f t="shared" si="123"/>
        <v>0.1149</v>
      </c>
      <c r="AK90" s="12">
        <f t="shared" si="123"/>
        <v>0.1149</v>
      </c>
      <c r="AL90" s="12">
        <f t="shared" si="123"/>
        <v>0.1149</v>
      </c>
      <c r="AM90" s="4" t="s">
        <v>79</v>
      </c>
      <c r="AN90" s="4">
        <v>1</v>
      </c>
    </row>
    <row r="91" spans="1:40" ht="14.7" customHeight="1" x14ac:dyDescent="0.25">
      <c r="A91" s="22"/>
      <c r="B91" s="4" t="s">
        <v>64</v>
      </c>
      <c r="C91" s="4" t="s">
        <v>78</v>
      </c>
      <c r="D91" s="4" t="s">
        <v>86</v>
      </c>
      <c r="E91" s="4" t="s">
        <v>34</v>
      </c>
      <c r="F91" s="4" t="s">
        <v>20</v>
      </c>
      <c r="G91" s="4" t="s">
        <v>30</v>
      </c>
      <c r="H91" s="12">
        <f t="shared" si="119"/>
        <v>0.1149</v>
      </c>
      <c r="I91" s="12">
        <f t="shared" ref="I91:AL91" si="124">I86</f>
        <v>0.1149</v>
      </c>
      <c r="J91" s="12">
        <f t="shared" si="124"/>
        <v>0.1149</v>
      </c>
      <c r="K91" s="12">
        <f t="shared" si="124"/>
        <v>0.1149</v>
      </c>
      <c r="L91" s="12">
        <f t="shared" si="124"/>
        <v>0.1149</v>
      </c>
      <c r="M91" s="12">
        <f t="shared" si="124"/>
        <v>0.1149</v>
      </c>
      <c r="N91" s="12">
        <f t="shared" si="124"/>
        <v>0.1149</v>
      </c>
      <c r="O91" s="12">
        <f t="shared" si="124"/>
        <v>0.1149</v>
      </c>
      <c r="P91" s="12">
        <f t="shared" si="124"/>
        <v>0.1149</v>
      </c>
      <c r="Q91" s="12">
        <f t="shared" si="124"/>
        <v>0.1149</v>
      </c>
      <c r="R91" s="12">
        <f t="shared" si="124"/>
        <v>0.1149</v>
      </c>
      <c r="S91" s="12">
        <f t="shared" si="124"/>
        <v>0.1149</v>
      </c>
      <c r="T91" s="12">
        <f t="shared" si="124"/>
        <v>0.1149</v>
      </c>
      <c r="U91" s="12">
        <f t="shared" si="124"/>
        <v>0.1149</v>
      </c>
      <c r="V91" s="12">
        <f t="shared" si="124"/>
        <v>0.1149</v>
      </c>
      <c r="W91" s="12">
        <f t="shared" si="124"/>
        <v>0.1149</v>
      </c>
      <c r="X91" s="12">
        <f t="shared" si="124"/>
        <v>0.1149</v>
      </c>
      <c r="Y91" s="12">
        <f t="shared" si="124"/>
        <v>0.1149</v>
      </c>
      <c r="Z91" s="12">
        <f t="shared" si="124"/>
        <v>0.1149</v>
      </c>
      <c r="AA91" s="12">
        <f t="shared" si="124"/>
        <v>0.1149</v>
      </c>
      <c r="AB91" s="12">
        <f t="shared" si="124"/>
        <v>0.1149</v>
      </c>
      <c r="AC91" s="12">
        <f t="shared" si="124"/>
        <v>0.1149</v>
      </c>
      <c r="AD91" s="12">
        <f t="shared" si="124"/>
        <v>0.1149</v>
      </c>
      <c r="AE91" s="12">
        <f t="shared" si="124"/>
        <v>0.1149</v>
      </c>
      <c r="AF91" s="12">
        <f t="shared" si="124"/>
        <v>0.1149</v>
      </c>
      <c r="AG91" s="12">
        <f t="shared" si="124"/>
        <v>0.1149</v>
      </c>
      <c r="AH91" s="12">
        <f t="shared" si="124"/>
        <v>0.1149</v>
      </c>
      <c r="AI91" s="12">
        <f t="shared" si="124"/>
        <v>0.1149</v>
      </c>
      <c r="AJ91" s="12">
        <f t="shared" si="124"/>
        <v>0.1149</v>
      </c>
      <c r="AK91" s="12">
        <f t="shared" si="124"/>
        <v>0.1149</v>
      </c>
      <c r="AL91" s="12">
        <f t="shared" si="124"/>
        <v>0.1149</v>
      </c>
      <c r="AM91" s="4" t="s">
        <v>79</v>
      </c>
      <c r="AN91" s="4">
        <v>1</v>
      </c>
    </row>
    <row r="92" spans="1:40" ht="14.7" customHeight="1" x14ac:dyDescent="0.25">
      <c r="A92" s="22" t="s">
        <v>91</v>
      </c>
      <c r="B92" s="4" t="s">
        <v>46</v>
      </c>
      <c r="C92" s="4" t="s">
        <v>78</v>
      </c>
      <c r="D92" s="4" t="s">
        <v>92</v>
      </c>
      <c r="E92" s="4" t="s">
        <v>34</v>
      </c>
      <c r="F92" s="4" t="s">
        <v>20</v>
      </c>
      <c r="G92" s="4" t="s">
        <v>93</v>
      </c>
      <c r="H92" s="4">
        <f t="shared" ref="H92" si="125">H93*1+H94*25+H95*298</f>
        <v>72.727945000000005</v>
      </c>
      <c r="I92" s="4">
        <f t="shared" ref="I92:AL92" si="126">I93*1+I94*25+I95*298</f>
        <v>72.727945000000005</v>
      </c>
      <c r="J92" s="4">
        <f t="shared" si="126"/>
        <v>72.727945000000005</v>
      </c>
      <c r="K92" s="4">
        <f t="shared" si="126"/>
        <v>72.727945000000005</v>
      </c>
      <c r="L92" s="4">
        <f t="shared" si="126"/>
        <v>72.727945000000005</v>
      </c>
      <c r="M92" s="4">
        <f t="shared" si="126"/>
        <v>72.727945000000005</v>
      </c>
      <c r="N92" s="4">
        <f t="shared" si="126"/>
        <v>72.727945000000005</v>
      </c>
      <c r="O92" s="4">
        <f t="shared" si="126"/>
        <v>72.727945000000005</v>
      </c>
      <c r="P92" s="4">
        <f t="shared" si="126"/>
        <v>72.727945000000005</v>
      </c>
      <c r="Q92" s="4">
        <f t="shared" si="126"/>
        <v>72.727945000000005</v>
      </c>
      <c r="R92" s="4">
        <f t="shared" si="126"/>
        <v>72.727945000000005</v>
      </c>
      <c r="S92" s="4">
        <f t="shared" si="126"/>
        <v>72.727945000000005</v>
      </c>
      <c r="T92" s="4">
        <f t="shared" si="126"/>
        <v>72.727945000000005</v>
      </c>
      <c r="U92" s="4">
        <f t="shared" si="126"/>
        <v>72.727945000000005</v>
      </c>
      <c r="V92" s="4">
        <f t="shared" si="126"/>
        <v>72.727945000000005</v>
      </c>
      <c r="W92" s="4">
        <f t="shared" si="126"/>
        <v>72.727945000000005</v>
      </c>
      <c r="X92" s="4">
        <f t="shared" si="126"/>
        <v>72.727945000000005</v>
      </c>
      <c r="Y92" s="4">
        <f t="shared" si="126"/>
        <v>72.727945000000005</v>
      </c>
      <c r="Z92" s="4">
        <f t="shared" si="126"/>
        <v>72.727945000000005</v>
      </c>
      <c r="AA92" s="4">
        <f t="shared" si="126"/>
        <v>72.727945000000005</v>
      </c>
      <c r="AB92" s="4">
        <f t="shared" si="126"/>
        <v>72.727945000000005</v>
      </c>
      <c r="AC92" s="4">
        <f t="shared" si="126"/>
        <v>72.727945000000005</v>
      </c>
      <c r="AD92" s="4">
        <f t="shared" si="126"/>
        <v>72.727945000000005</v>
      </c>
      <c r="AE92" s="4">
        <f t="shared" si="126"/>
        <v>72.727945000000005</v>
      </c>
      <c r="AF92" s="4">
        <f t="shared" si="126"/>
        <v>72.727945000000005</v>
      </c>
      <c r="AG92" s="4">
        <f t="shared" si="126"/>
        <v>72.727945000000005</v>
      </c>
      <c r="AH92" s="4">
        <f t="shared" si="126"/>
        <v>72.727945000000005</v>
      </c>
      <c r="AI92" s="4">
        <f t="shared" si="126"/>
        <v>72.727945000000005</v>
      </c>
      <c r="AJ92" s="4">
        <f t="shared" si="126"/>
        <v>72.727945000000005</v>
      </c>
      <c r="AK92" s="4">
        <f t="shared" si="126"/>
        <v>72.727945000000005</v>
      </c>
      <c r="AL92" s="4">
        <f t="shared" si="126"/>
        <v>72.727945000000005</v>
      </c>
      <c r="AM92" s="4" t="s">
        <v>79</v>
      </c>
      <c r="AN92" s="4">
        <v>1</v>
      </c>
    </row>
    <row r="93" spans="1:40" ht="14.7" customHeight="1" x14ac:dyDescent="0.25">
      <c r="A93" s="22"/>
      <c r="B93" s="4" t="s">
        <v>46</v>
      </c>
      <c r="C93" s="4" t="s">
        <v>94</v>
      </c>
      <c r="D93" s="4" t="s">
        <v>92</v>
      </c>
      <c r="E93" s="4" t="s">
        <v>32</v>
      </c>
      <c r="F93" s="4" t="s">
        <v>20</v>
      </c>
      <c r="G93" s="4" t="s">
        <v>93</v>
      </c>
      <c r="H93" s="4">
        <v>69.53</v>
      </c>
      <c r="I93" s="4">
        <v>69.53</v>
      </c>
      <c r="J93" s="4">
        <v>69.53</v>
      </c>
      <c r="K93" s="4">
        <v>69.53</v>
      </c>
      <c r="L93" s="4">
        <v>69.53</v>
      </c>
      <c r="M93" s="4">
        <v>69.53</v>
      </c>
      <c r="N93" s="4">
        <v>69.53</v>
      </c>
      <c r="O93" s="4">
        <v>69.53</v>
      </c>
      <c r="P93" s="4">
        <v>69.53</v>
      </c>
      <c r="Q93" s="4">
        <v>69.53</v>
      </c>
      <c r="R93" s="4">
        <v>69.53</v>
      </c>
      <c r="S93" s="4">
        <v>69.53</v>
      </c>
      <c r="T93" s="4">
        <v>69.53</v>
      </c>
      <c r="U93" s="4">
        <v>69.53</v>
      </c>
      <c r="V93" s="4">
        <v>69.53</v>
      </c>
      <c r="W93" s="4">
        <v>69.53</v>
      </c>
      <c r="X93" s="4">
        <v>69.53</v>
      </c>
      <c r="Y93" s="4">
        <v>69.53</v>
      </c>
      <c r="Z93" s="4">
        <v>69.53</v>
      </c>
      <c r="AA93" s="4">
        <v>69.53</v>
      </c>
      <c r="AB93" s="4">
        <v>69.53</v>
      </c>
      <c r="AC93" s="4">
        <v>69.53</v>
      </c>
      <c r="AD93" s="4">
        <v>69.53</v>
      </c>
      <c r="AE93" s="4">
        <v>69.53</v>
      </c>
      <c r="AF93" s="4">
        <v>69.53</v>
      </c>
      <c r="AG93" s="4">
        <v>69.53</v>
      </c>
      <c r="AH93" s="4">
        <v>69.53</v>
      </c>
      <c r="AI93" s="4">
        <v>69.53</v>
      </c>
      <c r="AJ93" s="4">
        <v>69.53</v>
      </c>
      <c r="AK93" s="4">
        <v>69.53</v>
      </c>
      <c r="AL93" s="4">
        <v>69.53</v>
      </c>
      <c r="AM93" s="4"/>
      <c r="AN93" s="4">
        <v>1</v>
      </c>
    </row>
    <row r="94" spans="1:40" ht="14.7" customHeight="1" x14ac:dyDescent="0.25">
      <c r="A94" s="22"/>
      <c r="B94" s="4" t="s">
        <v>46</v>
      </c>
      <c r="C94" s="4" t="s">
        <v>94</v>
      </c>
      <c r="D94" s="4" t="s">
        <v>92</v>
      </c>
      <c r="E94" s="4" t="s">
        <v>38</v>
      </c>
      <c r="F94" s="4" t="s">
        <v>20</v>
      </c>
      <c r="G94" s="4" t="s">
        <v>93</v>
      </c>
      <c r="H94" s="4">
        <v>3.473E-3</v>
      </c>
      <c r="I94" s="4">
        <v>3.473E-3</v>
      </c>
      <c r="J94" s="4">
        <v>3.473E-3</v>
      </c>
      <c r="K94" s="4">
        <v>3.473E-3</v>
      </c>
      <c r="L94" s="4">
        <v>3.473E-3</v>
      </c>
      <c r="M94" s="4">
        <v>3.473E-3</v>
      </c>
      <c r="N94" s="4">
        <v>3.473E-3</v>
      </c>
      <c r="O94" s="4">
        <v>3.473E-3</v>
      </c>
      <c r="P94" s="4">
        <v>3.473E-3</v>
      </c>
      <c r="Q94" s="4">
        <v>3.473E-3</v>
      </c>
      <c r="R94" s="4">
        <v>3.473E-3</v>
      </c>
      <c r="S94" s="4">
        <v>3.473E-3</v>
      </c>
      <c r="T94" s="4">
        <v>3.473E-3</v>
      </c>
      <c r="U94" s="4">
        <v>3.473E-3</v>
      </c>
      <c r="V94" s="4">
        <v>3.473E-3</v>
      </c>
      <c r="W94" s="4">
        <v>3.473E-3</v>
      </c>
      <c r="X94" s="4">
        <v>3.473E-3</v>
      </c>
      <c r="Y94" s="4">
        <v>3.473E-3</v>
      </c>
      <c r="Z94" s="4">
        <v>3.473E-3</v>
      </c>
      <c r="AA94" s="4">
        <v>3.473E-3</v>
      </c>
      <c r="AB94" s="4">
        <v>3.473E-3</v>
      </c>
      <c r="AC94" s="4">
        <v>3.473E-3</v>
      </c>
      <c r="AD94" s="4">
        <v>3.473E-3</v>
      </c>
      <c r="AE94" s="4">
        <v>3.473E-3</v>
      </c>
      <c r="AF94" s="4">
        <v>3.473E-3</v>
      </c>
      <c r="AG94" s="4">
        <v>3.473E-3</v>
      </c>
      <c r="AH94" s="4">
        <v>3.473E-3</v>
      </c>
      <c r="AI94" s="4">
        <v>3.473E-3</v>
      </c>
      <c r="AJ94" s="4">
        <v>3.473E-3</v>
      </c>
      <c r="AK94" s="4">
        <v>3.473E-3</v>
      </c>
      <c r="AL94" s="4">
        <v>3.473E-3</v>
      </c>
      <c r="AM94" s="4"/>
      <c r="AN94" s="4">
        <v>1</v>
      </c>
    </row>
    <row r="95" spans="1:40" ht="14.7" customHeight="1" x14ac:dyDescent="0.25">
      <c r="A95" s="22"/>
      <c r="B95" s="4" t="s">
        <v>46</v>
      </c>
      <c r="C95" s="4" t="s">
        <v>94</v>
      </c>
      <c r="D95" s="4" t="s">
        <v>92</v>
      </c>
      <c r="E95" s="4" t="s">
        <v>36</v>
      </c>
      <c r="F95" s="4" t="s">
        <v>20</v>
      </c>
      <c r="G95" s="4" t="s">
        <v>93</v>
      </c>
      <c r="H95" s="4">
        <v>1.044E-2</v>
      </c>
      <c r="I95" s="4">
        <v>1.044E-2</v>
      </c>
      <c r="J95" s="4">
        <v>1.044E-2</v>
      </c>
      <c r="K95" s="4">
        <v>1.044E-2</v>
      </c>
      <c r="L95" s="4">
        <v>1.044E-2</v>
      </c>
      <c r="M95" s="4">
        <v>1.044E-2</v>
      </c>
      <c r="N95" s="4">
        <v>1.044E-2</v>
      </c>
      <c r="O95" s="4">
        <v>1.044E-2</v>
      </c>
      <c r="P95" s="4">
        <v>1.044E-2</v>
      </c>
      <c r="Q95" s="4">
        <v>1.044E-2</v>
      </c>
      <c r="R95" s="4">
        <v>1.044E-2</v>
      </c>
      <c r="S95" s="4">
        <v>1.044E-2</v>
      </c>
      <c r="T95" s="4">
        <v>1.044E-2</v>
      </c>
      <c r="U95" s="4">
        <v>1.044E-2</v>
      </c>
      <c r="V95" s="4">
        <v>1.044E-2</v>
      </c>
      <c r="W95" s="4">
        <v>1.044E-2</v>
      </c>
      <c r="X95" s="4">
        <v>1.044E-2</v>
      </c>
      <c r="Y95" s="4">
        <v>1.044E-2</v>
      </c>
      <c r="Z95" s="4">
        <v>1.044E-2</v>
      </c>
      <c r="AA95" s="4">
        <v>1.044E-2</v>
      </c>
      <c r="AB95" s="4">
        <v>1.044E-2</v>
      </c>
      <c r="AC95" s="4">
        <v>1.044E-2</v>
      </c>
      <c r="AD95" s="4">
        <v>1.044E-2</v>
      </c>
      <c r="AE95" s="4">
        <v>1.044E-2</v>
      </c>
      <c r="AF95" s="4">
        <v>1.044E-2</v>
      </c>
      <c r="AG95" s="4">
        <v>1.044E-2</v>
      </c>
      <c r="AH95" s="4">
        <v>1.044E-2</v>
      </c>
      <c r="AI95" s="4">
        <v>1.044E-2</v>
      </c>
      <c r="AJ95" s="4">
        <v>1.044E-2</v>
      </c>
      <c r="AK95" s="4">
        <v>1.044E-2</v>
      </c>
      <c r="AL95" s="4">
        <v>1.044E-2</v>
      </c>
      <c r="AM95" s="4"/>
      <c r="AN95" s="4">
        <v>1</v>
      </c>
    </row>
    <row r="96" spans="1:40" ht="14.7" customHeight="1" x14ac:dyDescent="0.25"/>
    <row r="97" spans="13:38" ht="14.7" customHeight="1" x14ac:dyDescent="0.25"/>
    <row r="98" spans="13:38" ht="14.7" customHeight="1" x14ac:dyDescent="0.25"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3:38" ht="14.7" customHeight="1" x14ac:dyDescent="0.25"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3:38" ht="14.7" customHeight="1" x14ac:dyDescent="0.25"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3:38" ht="14.7" customHeight="1" x14ac:dyDescent="0.25"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3:38" ht="14.7" customHeight="1" x14ac:dyDescent="0.25"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3:38" ht="14.7" customHeight="1" x14ac:dyDescent="0.25"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3:38" ht="14.7" customHeight="1" x14ac:dyDescent="0.25"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3:38" ht="12.75" customHeight="1" x14ac:dyDescent="0.25"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3:38" ht="12.75" customHeight="1" x14ac:dyDescent="0.25"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3:38" ht="12.75" customHeight="1" x14ac:dyDescent="0.25"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3:38" ht="12.75" customHeight="1" x14ac:dyDescent="0.25"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3:38" ht="12.75" customHeight="1" x14ac:dyDescent="0.25"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3:38" ht="12.75" customHeight="1" x14ac:dyDescent="0.25"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3:38" ht="12.75" customHeight="1" x14ac:dyDescent="0.25"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3:38" ht="12.75" customHeight="1" x14ac:dyDescent="0.25"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3:38" ht="12.75" customHeight="1" x14ac:dyDescent="0.25"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3:38" ht="12.75" customHeight="1" x14ac:dyDescent="0.25"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3:38" ht="12.75" customHeight="1" x14ac:dyDescent="0.25"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3:38" ht="12.75" customHeight="1" x14ac:dyDescent="0.25"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3:38" ht="12.75" customHeight="1" x14ac:dyDescent="0.25"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3:38" ht="12.75" customHeight="1" x14ac:dyDescent="0.25"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3:38" ht="12.75" customHeight="1" x14ac:dyDescent="0.25"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3:38" ht="12.75" customHeight="1" x14ac:dyDescent="0.25"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3:38" ht="12.75" customHeight="1" x14ac:dyDescent="0.25"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3:38" ht="12.75" customHeight="1" x14ac:dyDescent="0.25"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3:38" ht="12.75" customHeight="1" x14ac:dyDescent="0.25"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3:38" ht="12.75" customHeight="1" x14ac:dyDescent="0.25"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3:38" ht="12.75" customHeight="1" x14ac:dyDescent="0.25"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3:38" ht="12.75" customHeight="1" x14ac:dyDescent="0.25"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3:38" ht="12.75" customHeight="1" x14ac:dyDescent="0.25"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3:38" ht="12.75" customHeight="1" x14ac:dyDescent="0.25"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3:38" ht="12.75" customHeight="1" x14ac:dyDescent="0.25"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3:38" ht="12.75" customHeight="1" x14ac:dyDescent="0.25"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3:38" ht="12.75" customHeight="1" x14ac:dyDescent="0.25"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3:38" ht="12.75" customHeight="1" x14ac:dyDescent="0.25"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3:38" ht="12.75" customHeight="1" x14ac:dyDescent="0.25"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3:38" ht="12.75" customHeight="1" x14ac:dyDescent="0.25"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3:38" ht="12.75" customHeight="1" x14ac:dyDescent="0.25"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3:38" ht="12.75" customHeight="1" x14ac:dyDescent="0.25"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3:38" ht="12.75" customHeight="1" x14ac:dyDescent="0.25"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3:38" ht="12.75" customHeight="1" x14ac:dyDescent="0.25"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3:38" ht="12.75" customHeight="1" x14ac:dyDescent="0.25"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3:38" ht="12.75" customHeight="1" x14ac:dyDescent="0.25"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3:38" ht="12.75" customHeight="1" x14ac:dyDescent="0.25"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3:38" ht="12.75" customHeight="1" x14ac:dyDescent="0.25"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3:38" ht="12.75" customHeight="1" x14ac:dyDescent="0.25"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3:38" ht="12.75" customHeight="1" x14ac:dyDescent="0.25"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3:38" ht="12.75" customHeight="1" x14ac:dyDescent="0.25"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3:38" ht="12.75" customHeight="1" x14ac:dyDescent="0.25"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3:38" ht="12.75" customHeight="1" x14ac:dyDescent="0.25"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3:38" ht="12.75" customHeight="1" x14ac:dyDescent="0.25"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3:38" ht="12.75" customHeight="1" x14ac:dyDescent="0.25"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3:38" ht="12.75" customHeight="1" x14ac:dyDescent="0.25"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3:38" ht="12.75" customHeight="1" x14ac:dyDescent="0.25"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3:38" ht="12.75" customHeight="1" x14ac:dyDescent="0.25"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3:38" ht="12.75" customHeight="1" x14ac:dyDescent="0.25"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3:38" ht="12.75" customHeight="1" x14ac:dyDescent="0.25"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3:38" ht="12.75" customHeight="1" x14ac:dyDescent="0.25"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3:38" ht="12.75" customHeight="1" x14ac:dyDescent="0.25"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3:38" ht="12.75" customHeight="1" x14ac:dyDescent="0.25"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3:38" ht="12.75" customHeight="1" x14ac:dyDescent="0.25"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3:38" ht="12.75" customHeight="1" x14ac:dyDescent="0.25"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3:38" ht="12.75" customHeight="1" x14ac:dyDescent="0.25"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3:38" ht="12.75" customHeight="1" x14ac:dyDescent="0.25"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3:38" ht="12.75" customHeight="1" x14ac:dyDescent="0.25"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3:38" ht="12.75" customHeight="1" x14ac:dyDescent="0.25"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3:38" ht="12.75" customHeight="1" x14ac:dyDescent="0.25"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3:38" ht="12.75" customHeight="1" x14ac:dyDescent="0.25"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3:38" ht="12.75" customHeight="1" x14ac:dyDescent="0.25"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3:38" ht="12.75" customHeight="1" x14ac:dyDescent="0.25"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3:38" ht="12.75" customHeight="1" x14ac:dyDescent="0.25"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3:38" ht="12.75" customHeight="1" x14ac:dyDescent="0.25"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3:38" ht="12.75" customHeight="1" x14ac:dyDescent="0.25"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3:38" ht="12.75" customHeight="1" x14ac:dyDescent="0.25"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3:38" ht="12.75" customHeight="1" x14ac:dyDescent="0.25"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3:38" ht="12.75" customHeight="1" x14ac:dyDescent="0.25"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3:38" ht="12.75" customHeight="1" x14ac:dyDescent="0.25"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3:38" ht="12.75" customHeight="1" x14ac:dyDescent="0.25"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3:38" ht="12.75" customHeight="1" x14ac:dyDescent="0.25"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3:38" ht="12.75" customHeight="1" x14ac:dyDescent="0.25"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3:38" ht="12.75" customHeight="1" x14ac:dyDescent="0.25"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3:38" ht="12.75" customHeight="1" x14ac:dyDescent="0.25"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3:38" ht="12.75" customHeight="1" x14ac:dyDescent="0.25"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3:38" ht="12.75" customHeight="1" x14ac:dyDescent="0.25"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3:38" ht="12.75" customHeight="1" x14ac:dyDescent="0.25"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3:38" ht="12.75" customHeight="1" x14ac:dyDescent="0.25"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3:38" ht="12.75" customHeight="1" x14ac:dyDescent="0.25"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3:38" ht="12.75" customHeight="1" x14ac:dyDescent="0.25"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3:38" ht="12.75" customHeight="1" x14ac:dyDescent="0.25"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3:38" ht="12.75" customHeight="1" x14ac:dyDescent="0.25"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3:38" ht="12.75" customHeight="1" x14ac:dyDescent="0.25"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3:38" ht="12.75" customHeight="1" x14ac:dyDescent="0.25"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3:38" ht="12.75" customHeight="1" x14ac:dyDescent="0.25"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3:38" ht="12.75" customHeight="1" x14ac:dyDescent="0.25"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3:38" ht="12.75" customHeight="1" x14ac:dyDescent="0.25"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3:38" ht="12.75" customHeight="1" x14ac:dyDescent="0.25"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3:38" ht="12.75" customHeight="1" x14ac:dyDescent="0.25"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3:38" ht="12.75" customHeight="1" x14ac:dyDescent="0.25"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3:38" ht="12.75" customHeight="1" x14ac:dyDescent="0.25"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3:38" ht="12.75" customHeight="1" x14ac:dyDescent="0.25"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</sheetData>
  <mergeCells count="9">
    <mergeCell ref="A2:A11"/>
    <mergeCell ref="A12:A21"/>
    <mergeCell ref="A32:A46"/>
    <mergeCell ref="A22:A31"/>
    <mergeCell ref="A92:A95"/>
    <mergeCell ref="A82:A91"/>
    <mergeCell ref="A72:A81"/>
    <mergeCell ref="A62:A71"/>
    <mergeCell ref="A47:A6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showGridLines="0" zoomScale="115" zoomScaleNormal="115" workbookViewId="0">
      <selection activeCell="N51" sqref="N51"/>
    </sheetView>
  </sheetViews>
  <sheetFormatPr defaultColWidth="11.44140625" defaultRowHeight="13.2" x14ac:dyDescent="0.25"/>
  <cols>
    <col min="1" max="1" width="25.44140625" customWidth="1"/>
    <col min="3" max="3" width="14.88671875" customWidth="1"/>
    <col min="5" max="5" width="23" customWidth="1"/>
    <col min="6" max="6" width="159.77734375" bestFit="1" customWidth="1"/>
  </cols>
  <sheetData>
    <row r="1" spans="1:7" ht="17.100000000000001" customHeight="1" x14ac:dyDescent="0.3">
      <c r="A1" s="13" t="s">
        <v>1</v>
      </c>
      <c r="B1" s="6" t="s">
        <v>40</v>
      </c>
      <c r="C1" s="6" t="s">
        <v>41</v>
      </c>
      <c r="D1" s="6" t="s">
        <v>42</v>
      </c>
      <c r="E1" s="6" t="s">
        <v>95</v>
      </c>
      <c r="F1" s="6" t="s">
        <v>44</v>
      </c>
      <c r="G1" s="6" t="s">
        <v>45</v>
      </c>
    </row>
    <row r="2" spans="1:7" ht="14.7" customHeight="1" x14ac:dyDescent="0.25">
      <c r="A2" s="4" t="s">
        <v>5</v>
      </c>
      <c r="B2" s="4" t="s">
        <v>46</v>
      </c>
      <c r="C2" s="4" t="s">
        <v>96</v>
      </c>
      <c r="D2" s="4" t="s">
        <v>97</v>
      </c>
      <c r="E2" s="4">
        <v>5</v>
      </c>
      <c r="F2" s="4" t="s">
        <v>98</v>
      </c>
      <c r="G2" s="4">
        <v>1</v>
      </c>
    </row>
    <row r="3" spans="1:7" ht="14.7" customHeight="1" x14ac:dyDescent="0.25">
      <c r="A3" s="4" t="s">
        <v>3</v>
      </c>
      <c r="B3" s="4" t="s">
        <v>46</v>
      </c>
      <c r="C3" s="4" t="s">
        <v>96</v>
      </c>
      <c r="D3" s="4" t="s">
        <v>97</v>
      </c>
      <c r="E3" s="4">
        <v>5</v>
      </c>
      <c r="F3" s="4" t="s">
        <v>98</v>
      </c>
      <c r="G3" s="4">
        <v>1</v>
      </c>
    </row>
    <row r="4" spans="1:7" ht="14.7" customHeight="1" x14ac:dyDescent="0.25">
      <c r="A4" s="4" t="s">
        <v>7</v>
      </c>
      <c r="B4" s="4" t="s">
        <v>46</v>
      </c>
      <c r="C4" s="4" t="s">
        <v>96</v>
      </c>
      <c r="D4" s="4" t="s">
        <v>97</v>
      </c>
      <c r="E4" s="4">
        <v>5</v>
      </c>
      <c r="F4" s="4" t="s">
        <v>98</v>
      </c>
      <c r="G4" s="4">
        <v>1</v>
      </c>
    </row>
    <row r="5" spans="1:7" ht="14.7" customHeight="1" x14ac:dyDescent="0.25">
      <c r="A5" s="4" t="s">
        <v>9</v>
      </c>
      <c r="B5" s="4" t="s">
        <v>46</v>
      </c>
      <c r="C5" s="4"/>
      <c r="D5" s="4" t="s">
        <v>97</v>
      </c>
      <c r="E5" s="4">
        <v>200</v>
      </c>
      <c r="F5" s="4" t="s">
        <v>99</v>
      </c>
      <c r="G5" s="4">
        <v>1</v>
      </c>
    </row>
    <row r="6" spans="1:7" ht="14.7" customHeight="1" x14ac:dyDescent="0.25">
      <c r="A6" s="4" t="s">
        <v>11</v>
      </c>
      <c r="B6" s="4" t="s">
        <v>46</v>
      </c>
      <c r="C6" s="4"/>
      <c r="D6" s="4" t="s">
        <v>97</v>
      </c>
      <c r="E6" s="4">
        <v>200</v>
      </c>
      <c r="F6" s="4" t="s">
        <v>100</v>
      </c>
      <c r="G6" s="4">
        <v>1</v>
      </c>
    </row>
    <row r="7" spans="1:7" ht="14.7" customHeight="1" x14ac:dyDescent="0.25">
      <c r="A7" s="4" t="s">
        <v>13</v>
      </c>
      <c r="B7" s="4" t="s">
        <v>46</v>
      </c>
      <c r="C7" s="4"/>
      <c r="D7" s="4" t="s">
        <v>97</v>
      </c>
      <c r="E7" s="4">
        <v>200</v>
      </c>
      <c r="F7" s="4" t="s">
        <v>101</v>
      </c>
      <c r="G7" s="4">
        <v>1</v>
      </c>
    </row>
    <row r="8" spans="1:7" ht="14.7" customHeight="1" x14ac:dyDescent="0.25">
      <c r="A8" s="4" t="s">
        <v>15</v>
      </c>
      <c r="B8" s="4" t="s">
        <v>46</v>
      </c>
      <c r="C8" s="4"/>
      <c r="D8" s="4" t="s">
        <v>97</v>
      </c>
      <c r="E8" s="4">
        <v>200</v>
      </c>
      <c r="F8" s="4" t="s">
        <v>102</v>
      </c>
      <c r="G8" s="4">
        <v>1</v>
      </c>
    </row>
    <row r="9" spans="1:7" ht="14.7" customHeight="1" x14ac:dyDescent="0.25">
      <c r="A9" s="4" t="s">
        <v>17</v>
      </c>
      <c r="B9" s="4" t="s">
        <v>46</v>
      </c>
      <c r="C9" s="4"/>
      <c r="D9" s="4" t="s">
        <v>97</v>
      </c>
      <c r="E9" s="4">
        <v>200</v>
      </c>
      <c r="F9" s="4" t="s">
        <v>103</v>
      </c>
      <c r="G9" s="4">
        <v>1</v>
      </c>
    </row>
    <row r="10" spans="1:7" ht="14.7" customHeight="1" x14ac:dyDescent="0.25"/>
    <row r="11" spans="1:7" ht="14.7" customHeight="1" x14ac:dyDescent="0.25"/>
    <row r="12" spans="1:7" ht="14.7" customHeight="1" x14ac:dyDescent="0.25"/>
    <row r="13" spans="1:7" ht="14.7" customHeight="1" x14ac:dyDescent="0.25"/>
    <row r="14" spans="1:7" ht="14.7" customHeight="1" x14ac:dyDescent="0.25"/>
    <row r="15" spans="1:7" ht="14.7" customHeight="1" x14ac:dyDescent="0.25"/>
    <row r="16" spans="1:7" ht="14.7" customHeight="1" x14ac:dyDescent="0.25"/>
    <row r="17" spans="7:8" ht="14.7" customHeight="1" x14ac:dyDescent="0.25">
      <c r="G17" s="1"/>
      <c r="H17" s="1"/>
    </row>
    <row r="18" spans="7:8" ht="14.7" customHeight="1" x14ac:dyDescent="0.25">
      <c r="G18" s="1"/>
      <c r="H18" s="1"/>
    </row>
    <row r="19" spans="7:8" ht="14.7" customHeight="1" x14ac:dyDescent="0.25">
      <c r="G19" s="1"/>
      <c r="H19" s="1"/>
    </row>
    <row r="20" spans="7:8" ht="14.7" customHeight="1" x14ac:dyDescent="0.25">
      <c r="G20" s="1"/>
      <c r="H20" s="1"/>
    </row>
    <row r="21" spans="7:8" ht="14.7" customHeight="1" x14ac:dyDescent="0.25">
      <c r="G21" s="1"/>
      <c r="H21" s="1"/>
    </row>
    <row r="22" spans="7:8" ht="14.7" customHeight="1" x14ac:dyDescent="0.25"/>
    <row r="23" spans="7:8" ht="14.7" customHeight="1" x14ac:dyDescent="0.25"/>
    <row r="24" spans="7:8" ht="14.7" customHeight="1" x14ac:dyDescent="0.25"/>
    <row r="25" spans="7:8" ht="14.7" customHeight="1" x14ac:dyDescent="0.25"/>
    <row r="26" spans="7:8" ht="14.7" customHeight="1" x14ac:dyDescent="0.25"/>
    <row r="27" spans="7:8" ht="14.7" customHeight="1" x14ac:dyDescent="0.25"/>
    <row r="28" spans="7:8" ht="14.7" customHeight="1" x14ac:dyDescent="0.25"/>
    <row r="29" spans="7:8" ht="14.7" customHeight="1" x14ac:dyDescent="0.25"/>
    <row r="30" spans="7:8" ht="14.7" customHeight="1" x14ac:dyDescent="0.25"/>
    <row r="31" spans="7:8" ht="14.7" customHeight="1" x14ac:dyDescent="0.25"/>
    <row r="32" spans="7:8" ht="14.7" customHeight="1" x14ac:dyDescent="0.25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showGridLines="0" zoomScale="80" zoomScaleNormal="80" workbookViewId="0">
      <selection activeCell="E2" sqref="E2"/>
    </sheetView>
  </sheetViews>
  <sheetFormatPr defaultColWidth="11.44140625" defaultRowHeight="13.2" x14ac:dyDescent="0.25"/>
  <cols>
    <col min="1" max="1" width="21" customWidth="1"/>
    <col min="3" max="3" width="18.44140625" customWidth="1"/>
    <col min="5" max="5" width="13.5546875" customWidth="1"/>
    <col min="13" max="13" width="25.88671875" customWidth="1"/>
  </cols>
  <sheetData>
    <row r="1" spans="1:7" ht="15.6" x14ac:dyDescent="0.3">
      <c r="A1" s="13" t="s">
        <v>1</v>
      </c>
      <c r="B1" s="6" t="s">
        <v>40</v>
      </c>
      <c r="C1" s="6" t="s">
        <v>41</v>
      </c>
      <c r="D1" s="6" t="s">
        <v>42</v>
      </c>
      <c r="E1" s="6">
        <v>2019</v>
      </c>
      <c r="F1" s="6" t="s">
        <v>44</v>
      </c>
      <c r="G1" s="6" t="s">
        <v>45</v>
      </c>
    </row>
    <row r="2" spans="1:7" x14ac:dyDescent="0.25">
      <c r="A2" s="23" t="s">
        <v>5</v>
      </c>
      <c r="B2" s="4" t="s">
        <v>56</v>
      </c>
      <c r="C2" s="4" t="s">
        <v>57</v>
      </c>
      <c r="D2" s="4" t="s">
        <v>58</v>
      </c>
      <c r="E2" s="4">
        <v>66.400000000000006</v>
      </c>
      <c r="F2" s="4"/>
      <c r="G2" s="4">
        <v>1</v>
      </c>
    </row>
    <row r="3" spans="1:7" x14ac:dyDescent="0.25">
      <c r="A3" s="24"/>
      <c r="B3" s="4" t="s">
        <v>60</v>
      </c>
      <c r="C3" s="4" t="s">
        <v>57</v>
      </c>
      <c r="D3" s="4" t="s">
        <v>58</v>
      </c>
      <c r="E3" s="4">
        <v>77.3</v>
      </c>
      <c r="F3" s="4"/>
      <c r="G3" s="4">
        <v>1</v>
      </c>
    </row>
    <row r="4" spans="1:7" x14ac:dyDescent="0.25">
      <c r="A4" s="24"/>
      <c r="B4" s="4" t="s">
        <v>61</v>
      </c>
      <c r="C4" s="4" t="s">
        <v>57</v>
      </c>
      <c r="D4" s="4" t="s">
        <v>58</v>
      </c>
      <c r="E4" s="4">
        <v>61</v>
      </c>
      <c r="F4" s="4"/>
      <c r="G4" s="4">
        <v>1</v>
      </c>
    </row>
    <row r="5" spans="1:7" x14ac:dyDescent="0.25">
      <c r="A5" s="24"/>
      <c r="B5" s="4" t="s">
        <v>62</v>
      </c>
      <c r="C5" s="4" t="s">
        <v>57</v>
      </c>
      <c r="D5" s="4" t="s">
        <v>58</v>
      </c>
      <c r="E5" s="4">
        <v>11.3</v>
      </c>
      <c r="F5" s="4"/>
      <c r="G5" s="4"/>
    </row>
    <row r="6" spans="1:7" x14ac:dyDescent="0.25">
      <c r="A6" s="24"/>
      <c r="B6" s="4" t="s">
        <v>63</v>
      </c>
      <c r="C6" s="4" t="s">
        <v>57</v>
      </c>
      <c r="D6" s="4" t="s">
        <v>58</v>
      </c>
      <c r="E6" s="14">
        <f>E5*'Conversion Factors'!$D$10</f>
        <v>10.71004504945647</v>
      </c>
      <c r="F6" s="4"/>
      <c r="G6" s="4">
        <v>1</v>
      </c>
    </row>
    <row r="7" spans="1:7" x14ac:dyDescent="0.25">
      <c r="A7" s="25"/>
      <c r="B7" s="4" t="s">
        <v>64</v>
      </c>
      <c r="C7" s="4" t="s">
        <v>57</v>
      </c>
      <c r="D7" s="4" t="s">
        <v>58</v>
      </c>
      <c r="E7" s="14">
        <f>E6*'Conversion Factors'!$D$11</f>
        <v>0.55915434490894567</v>
      </c>
      <c r="F7" s="4"/>
      <c r="G7" s="4">
        <v>1</v>
      </c>
    </row>
  </sheetData>
  <mergeCells count="1">
    <mergeCell ref="A2:A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H11"/>
  <sheetViews>
    <sheetView showGridLines="0" tabSelected="1" zoomScale="90" zoomScaleNormal="90" workbookViewId="0">
      <selection activeCell="A20" sqref="A20"/>
    </sheetView>
  </sheetViews>
  <sheetFormatPr defaultColWidth="8.6640625" defaultRowHeight="13.2" x14ac:dyDescent="0.25"/>
  <cols>
    <col min="2" max="2" width="9.88671875" customWidth="1"/>
    <col min="3" max="3" width="13.44140625" customWidth="1"/>
    <col min="4" max="4" width="10.44140625" customWidth="1"/>
    <col min="5" max="5" width="24.88671875" bestFit="1" customWidth="1"/>
    <col min="22" max="22" width="9.77734375" customWidth="1"/>
  </cols>
  <sheetData>
    <row r="2" spans="2:34" ht="15.6" x14ac:dyDescent="0.3">
      <c r="B2" s="27" t="s">
        <v>104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2:34" ht="15.6" x14ac:dyDescent="0.3">
      <c r="B3" s="6"/>
      <c r="C3" s="6">
        <v>2020</v>
      </c>
      <c r="D3" s="6">
        <v>2021</v>
      </c>
      <c r="E3" s="6">
        <v>2022</v>
      </c>
      <c r="F3" s="6">
        <v>2023</v>
      </c>
      <c r="G3" s="6">
        <v>2024</v>
      </c>
      <c r="H3" s="6">
        <v>2025</v>
      </c>
      <c r="I3" s="6">
        <v>2026</v>
      </c>
      <c r="J3" s="6">
        <v>2027</v>
      </c>
      <c r="K3" s="6">
        <v>2028</v>
      </c>
      <c r="L3" s="6">
        <v>2029</v>
      </c>
      <c r="M3" s="6">
        <v>2030</v>
      </c>
      <c r="N3" s="6">
        <v>2031</v>
      </c>
      <c r="O3" s="6">
        <v>2032</v>
      </c>
      <c r="P3" s="6">
        <v>2033</v>
      </c>
      <c r="Q3" s="6">
        <v>2034</v>
      </c>
      <c r="R3" s="6">
        <v>2035</v>
      </c>
      <c r="S3" s="6">
        <v>2036</v>
      </c>
      <c r="T3" s="6">
        <v>2037</v>
      </c>
      <c r="U3" s="6">
        <v>2038</v>
      </c>
      <c r="V3" s="6">
        <v>2039</v>
      </c>
      <c r="W3" s="6">
        <v>2040</v>
      </c>
      <c r="X3" s="6">
        <v>2041</v>
      </c>
      <c r="Y3" s="6">
        <v>2042</v>
      </c>
      <c r="Z3" s="6">
        <v>2043</v>
      </c>
      <c r="AA3" s="6">
        <v>2044</v>
      </c>
      <c r="AB3" s="6">
        <v>2045</v>
      </c>
      <c r="AC3" s="6">
        <v>2046</v>
      </c>
      <c r="AD3" s="6">
        <v>2047</v>
      </c>
      <c r="AE3" s="6">
        <v>2048</v>
      </c>
      <c r="AF3" s="6">
        <v>2049</v>
      </c>
      <c r="AG3" s="6">
        <v>2050</v>
      </c>
      <c r="AH3" s="6" t="s">
        <v>41</v>
      </c>
    </row>
    <row r="4" spans="2:34" x14ac:dyDescent="0.25">
      <c r="B4" s="4" t="s">
        <v>105</v>
      </c>
      <c r="C4" s="14">
        <v>1.38</v>
      </c>
      <c r="D4" s="14">
        <v>1.35</v>
      </c>
      <c r="E4" s="14">
        <v>1.34</v>
      </c>
      <c r="F4" s="14">
        <v>1.34</v>
      </c>
      <c r="G4" s="14">
        <v>1.33</v>
      </c>
      <c r="H4" s="14">
        <v>1.32</v>
      </c>
      <c r="I4" s="14">
        <v>1.32</v>
      </c>
      <c r="J4" s="14">
        <v>1.32</v>
      </c>
      <c r="K4" s="14">
        <v>1.32</v>
      </c>
      <c r="L4" s="14">
        <v>1.3</v>
      </c>
      <c r="M4" s="14">
        <v>1.3</v>
      </c>
      <c r="N4" s="14">
        <v>1.29</v>
      </c>
      <c r="O4" s="14">
        <v>1.29</v>
      </c>
      <c r="P4" s="14">
        <v>1.28</v>
      </c>
      <c r="Q4" s="14">
        <v>1.28</v>
      </c>
      <c r="R4" s="14">
        <v>1.28</v>
      </c>
      <c r="S4" s="14">
        <v>1.28</v>
      </c>
      <c r="T4" s="14">
        <v>1.28</v>
      </c>
      <c r="U4" s="14">
        <v>1.28</v>
      </c>
      <c r="V4" s="14">
        <v>1.28</v>
      </c>
      <c r="W4" s="14">
        <v>1.28</v>
      </c>
      <c r="X4" s="14">
        <v>1.28</v>
      </c>
      <c r="Y4" s="14">
        <v>1.28</v>
      </c>
      <c r="Z4" s="14">
        <v>1.28</v>
      </c>
      <c r="AA4" s="14">
        <v>1.28</v>
      </c>
      <c r="AB4" s="14">
        <v>1.28</v>
      </c>
      <c r="AC4" s="14">
        <v>1.28</v>
      </c>
      <c r="AD4" s="14">
        <v>1.28</v>
      </c>
      <c r="AE4" s="14">
        <v>1.28</v>
      </c>
      <c r="AF4" s="14">
        <v>1.28</v>
      </c>
      <c r="AG4" s="14">
        <v>1.28</v>
      </c>
      <c r="AH4" s="4" t="s">
        <v>106</v>
      </c>
    </row>
    <row r="7" spans="2:34" ht="36" customHeight="1" x14ac:dyDescent="0.3">
      <c r="B7" s="26" t="s">
        <v>107</v>
      </c>
      <c r="C7" s="26"/>
      <c r="D7" s="26"/>
      <c r="E7" s="26"/>
    </row>
    <row r="8" spans="2:34" ht="31.5" customHeight="1" x14ac:dyDescent="0.25">
      <c r="B8" s="10" t="s">
        <v>108</v>
      </c>
      <c r="C8" s="10" t="s">
        <v>109</v>
      </c>
      <c r="D8" s="10" t="s">
        <v>110</v>
      </c>
      <c r="E8" s="10" t="s">
        <v>41</v>
      </c>
    </row>
    <row r="9" spans="2:34" x14ac:dyDescent="0.25">
      <c r="B9" s="4" t="s">
        <v>62</v>
      </c>
      <c r="C9" s="15">
        <v>510550</v>
      </c>
      <c r="D9" s="16">
        <f>C9/C9</f>
        <v>1</v>
      </c>
      <c r="E9" s="17" t="s">
        <v>111</v>
      </c>
    </row>
    <row r="10" spans="2:34" x14ac:dyDescent="0.25">
      <c r="B10" s="4" t="s">
        <v>63</v>
      </c>
      <c r="C10" s="15">
        <f>C9-C11</f>
        <v>483895</v>
      </c>
      <c r="D10" s="16">
        <f>C10/C9</f>
        <v>0.94779159729703266</v>
      </c>
      <c r="E10" s="17" t="s">
        <v>112</v>
      </c>
    </row>
    <row r="11" spans="2:34" x14ac:dyDescent="0.25">
      <c r="B11" s="4" t="s">
        <v>64</v>
      </c>
      <c r="C11" s="15">
        <v>26655</v>
      </c>
      <c r="D11" s="16">
        <f>C11/C9</f>
        <v>5.2208402702967387E-2</v>
      </c>
      <c r="E11" s="17" t="s">
        <v>113</v>
      </c>
    </row>
  </sheetData>
  <mergeCells count="2">
    <mergeCell ref="B7:E7"/>
    <mergeCell ref="B2:AH2"/>
  </mergeCell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47C0FEC610A438B3CE38F3ABBF3D4" ma:contentTypeVersion="19" ma:contentTypeDescription="Create a new document." ma:contentTypeScope="" ma:versionID="02eeca1477bffdf0f2e3450378be6a02">
  <xsd:schema xmlns:xsd="http://www.w3.org/2001/XMLSchema" xmlns:xs="http://www.w3.org/2001/XMLSchema" xmlns:p="http://schemas.microsoft.com/office/2006/metadata/properties" xmlns:ns2="3d656e31-2e6a-4bdb-9709-48792e633f72" xmlns:ns3="a0c6938d-8f78-4840-b210-76a7d568cf3c" targetNamespace="http://schemas.microsoft.com/office/2006/metadata/properties" ma:root="true" ma:fieldsID="832e479e09c282b412dbd654794da04e" ns2:_="" ns3:_="">
    <xsd:import namespace="3d656e31-2e6a-4bdb-9709-48792e633f72"/>
    <xsd:import namespace="a0c6938d-8f78-4840-b210-76a7d568cf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56e31-2e6a-4bdb-9709-48792e633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18f73875-2b27-4347-b35e-810460835c53}" ma:internalName="TaxCatchAll" ma:showField="CatchAllData" ma:web="3d656e31-2e6a-4bdb-9709-48792e633f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938d-8f78-4840-b210-76a7d568c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8ce9ffe-6f1e-4152-b56d-6dddc61547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c6938d-8f78-4840-b210-76a7d568cf3c">
      <Terms xmlns="http://schemas.microsoft.com/office/infopath/2007/PartnerControls"/>
    </lcf76f155ced4ddcb4097134ff3c332f>
    <TaxCatchAll xmlns="3d656e31-2e6a-4bdb-9709-48792e633f72" xsi:nil="true"/>
  </documentManagement>
</p:properties>
</file>

<file path=customXml/itemProps1.xml><?xml version="1.0" encoding="utf-8"?>
<ds:datastoreItem xmlns:ds="http://schemas.openxmlformats.org/officeDocument/2006/customXml" ds:itemID="{E519AD9A-7D5A-4457-AD84-E2F51DAF91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E941FC-7ABB-4F45-B72C-F662DD4EB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656e31-2e6a-4bdb-9709-48792e633f72"/>
    <ds:schemaRef ds:uri="a0c6938d-8f78-4840-b210-76a7d568cf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C939CC-6FA4-48E9-B227-0A61F156B8BC}">
  <ds:schemaRefs>
    <ds:schemaRef ds:uri="http://schemas.microsoft.com/office/2006/metadata/properties"/>
    <ds:schemaRef ds:uri="http://schemas.microsoft.com/office/infopath/2007/PartnerControls"/>
    <ds:schemaRef ds:uri="a0c6938d-8f78-4840-b210-76a7d568cf3c"/>
    <ds:schemaRef ds:uri="3d656e31-2e6a-4bdb-9709-48792e633f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Technologies and Commodities</vt:lpstr>
      <vt:lpstr>CostInvest</vt:lpstr>
      <vt:lpstr>CostFixed</vt:lpstr>
      <vt:lpstr>Demand</vt:lpstr>
      <vt:lpstr>Efficiency</vt:lpstr>
      <vt:lpstr>EmissionActivity</vt:lpstr>
      <vt:lpstr>LifetimeTech</vt:lpstr>
      <vt:lpstr>ExistingCapacity</vt:lpstr>
      <vt:lpstr>Conversion Factors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Wade</dc:creator>
  <dc:description/>
  <cp:lastModifiedBy>Mohammed Alkatheri</cp:lastModifiedBy>
  <cp:revision>456</cp:revision>
  <cp:lastPrinted>1601-01-01T00:00:00Z</cp:lastPrinted>
  <dcterms:created xsi:type="dcterms:W3CDTF">2021-07-22T11:21:08Z</dcterms:created>
  <dcterms:modified xsi:type="dcterms:W3CDTF">2023-01-13T12:04:02Z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YYYY-09-DDT11:35:25.619</vt:lpwstr>
  </property>
  <property fmtid="{D5CDD505-2E9C-101B-9397-08002B2CF9AE}" pid="3" name="ContentTypeId">
    <vt:lpwstr>0x0101009FC47C0FEC610A438B3CE38F3ABBF3D4</vt:lpwstr>
  </property>
</Properties>
</file>