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cdt-load-generator\"/>
    </mc:Choice>
  </mc:AlternateContent>
  <bookViews>
    <workbookView xWindow="0" yWindow="0" windowWidth="19665" windowHeight="9210"/>
  </bookViews>
  <sheets>
    <sheet name="Calls_Dumps" sheetId="1" r:id="rId1"/>
    <sheet name="Common Dumps Results" sheetId="8" r:id="rId2"/>
    <sheet name="Postgres" sheetId="7" r:id="rId3"/>
    <sheet name="Compression Types" sheetId="3" r:id="rId4"/>
    <sheet name="Size Comparison " sheetId="6" r:id="rId5"/>
    <sheet name="Sheet2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1" l="1"/>
  <c r="I64" i="1" s="1"/>
  <c r="E65" i="1"/>
  <c r="G65" i="1" s="1"/>
  <c r="E66" i="1"/>
  <c r="I66" i="1" s="1"/>
  <c r="E67" i="1"/>
  <c r="G67" i="1" s="1"/>
  <c r="E68" i="1"/>
  <c r="G68" i="1" s="1"/>
  <c r="E69" i="1"/>
  <c r="I69" i="1" s="1"/>
  <c r="E70" i="1"/>
  <c r="G70" i="1" s="1"/>
  <c r="J64" i="1"/>
  <c r="J65" i="1"/>
  <c r="J66" i="1"/>
  <c r="J67" i="1"/>
  <c r="J68" i="1"/>
  <c r="J69" i="1"/>
  <c r="J70" i="1"/>
  <c r="K64" i="1"/>
  <c r="K65" i="1"/>
  <c r="K66" i="1"/>
  <c r="K67" i="1"/>
  <c r="K68" i="1"/>
  <c r="K69" i="1"/>
  <c r="K70" i="1"/>
  <c r="E57" i="1"/>
  <c r="I57" i="1" s="1"/>
  <c r="E58" i="1"/>
  <c r="G58" i="1" s="1"/>
  <c r="E59" i="1"/>
  <c r="I59" i="1" s="1"/>
  <c r="E60" i="1"/>
  <c r="G60" i="1" s="1"/>
  <c r="E61" i="1"/>
  <c r="G61" i="1" s="1"/>
  <c r="E62" i="1"/>
  <c r="I62" i="1" s="1"/>
  <c r="E63" i="1"/>
  <c r="G63" i="1" s="1"/>
  <c r="J57" i="1"/>
  <c r="J58" i="1"/>
  <c r="J59" i="1"/>
  <c r="J60" i="1"/>
  <c r="J61" i="1"/>
  <c r="J62" i="1"/>
  <c r="J63" i="1"/>
  <c r="K57" i="1"/>
  <c r="K58" i="1"/>
  <c r="K59" i="1"/>
  <c r="K60" i="1"/>
  <c r="K61" i="1"/>
  <c r="K62" i="1"/>
  <c r="K63" i="1"/>
  <c r="I70" i="1" l="1"/>
  <c r="I67" i="1"/>
  <c r="I60" i="1"/>
  <c r="G69" i="1"/>
  <c r="I68" i="1"/>
  <c r="G66" i="1"/>
  <c r="I65" i="1"/>
  <c r="G64" i="1"/>
  <c r="I58" i="1"/>
  <c r="I61" i="1"/>
  <c r="G57" i="1"/>
  <c r="I63" i="1"/>
  <c r="G62" i="1"/>
  <c r="G59" i="1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J11" i="1"/>
  <c r="J12" i="1"/>
  <c r="K11" i="1"/>
  <c r="K12" i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I56" i="1" s="1"/>
  <c r="J50" i="1"/>
  <c r="J51" i="1"/>
  <c r="J52" i="1"/>
  <c r="J53" i="1"/>
  <c r="J54" i="1"/>
  <c r="J55" i="1"/>
  <c r="J56" i="1"/>
  <c r="K50" i="1"/>
  <c r="K51" i="1"/>
  <c r="K52" i="1"/>
  <c r="K53" i="1"/>
  <c r="K54" i="1"/>
  <c r="K55" i="1"/>
  <c r="K56" i="1"/>
  <c r="E43" i="1"/>
  <c r="G43" i="1" s="1"/>
  <c r="E44" i="1"/>
  <c r="G44" i="1" s="1"/>
  <c r="E45" i="1"/>
  <c r="I45" i="1" s="1"/>
  <c r="E46" i="1"/>
  <c r="G46" i="1" s="1"/>
  <c r="E47" i="1"/>
  <c r="G47" i="1" s="1"/>
  <c r="E48" i="1"/>
  <c r="G48" i="1" s="1"/>
  <c r="E49" i="1"/>
  <c r="I49" i="1" s="1"/>
  <c r="J43" i="1"/>
  <c r="J44" i="1"/>
  <c r="J45" i="1"/>
  <c r="J46" i="1"/>
  <c r="J47" i="1"/>
  <c r="J48" i="1"/>
  <c r="J49" i="1"/>
  <c r="K43" i="1"/>
  <c r="K44" i="1"/>
  <c r="K45" i="1"/>
  <c r="K46" i="1"/>
  <c r="K47" i="1"/>
  <c r="K48" i="1"/>
  <c r="K49" i="1"/>
  <c r="E39" i="1"/>
  <c r="I39" i="1" s="1"/>
  <c r="E40" i="1"/>
  <c r="G40" i="1" s="1"/>
  <c r="E41" i="1"/>
  <c r="G41" i="1" s="1"/>
  <c r="E42" i="1"/>
  <c r="G42" i="1" s="1"/>
  <c r="J39" i="1"/>
  <c r="J40" i="1"/>
  <c r="J41" i="1"/>
  <c r="J42" i="1"/>
  <c r="K39" i="1"/>
  <c r="K40" i="1"/>
  <c r="K41" i="1"/>
  <c r="K42" i="1"/>
  <c r="J30" i="1"/>
  <c r="J31" i="1"/>
  <c r="J32" i="1"/>
  <c r="J33" i="1"/>
  <c r="J34" i="1"/>
  <c r="J35" i="1"/>
  <c r="J36" i="1"/>
  <c r="J37" i="1"/>
  <c r="J38" i="1"/>
  <c r="J29" i="1"/>
  <c r="K32" i="1"/>
  <c r="K33" i="1"/>
  <c r="K34" i="1"/>
  <c r="K35" i="1"/>
  <c r="E32" i="1"/>
  <c r="I32" i="1" s="1"/>
  <c r="E33" i="1"/>
  <c r="G33" i="1" s="1"/>
  <c r="E34" i="1"/>
  <c r="G34" i="1" s="1"/>
  <c r="E35" i="1"/>
  <c r="I35" i="1" s="1"/>
  <c r="K30" i="1"/>
  <c r="K31" i="1"/>
  <c r="K36" i="1"/>
  <c r="K37" i="1"/>
  <c r="K38" i="1"/>
  <c r="K29" i="1"/>
  <c r="E36" i="1"/>
  <c r="I36" i="1" s="1"/>
  <c r="E37" i="1"/>
  <c r="G37" i="1" s="1"/>
  <c r="E38" i="1"/>
  <c r="I38" i="1" s="1"/>
  <c r="E30" i="1"/>
  <c r="G30" i="1" s="1"/>
  <c r="E31" i="1"/>
  <c r="I31" i="1" s="1"/>
  <c r="E29" i="1"/>
  <c r="I29" i="1" s="1"/>
  <c r="J15" i="1"/>
  <c r="K15" i="1"/>
  <c r="J16" i="1"/>
  <c r="K16" i="1"/>
  <c r="K17" i="1"/>
  <c r="K18" i="1"/>
  <c r="J18" i="1"/>
  <c r="J17" i="1"/>
  <c r="I50" i="1" l="1"/>
  <c r="I37" i="1"/>
  <c r="I52" i="1"/>
  <c r="I30" i="1"/>
  <c r="G38" i="1"/>
  <c r="G35" i="1"/>
  <c r="I40" i="1"/>
  <c r="I41" i="1"/>
  <c r="I43" i="1"/>
  <c r="G31" i="1"/>
  <c r="G36" i="1"/>
  <c r="I34" i="1"/>
  <c r="I51" i="1"/>
  <c r="G29" i="1"/>
  <c r="I33" i="1"/>
  <c r="G32" i="1"/>
  <c r="I47" i="1"/>
  <c r="I55" i="1"/>
  <c r="I53" i="1"/>
  <c r="I54" i="1"/>
  <c r="G56" i="1"/>
  <c r="I48" i="1"/>
  <c r="I44" i="1"/>
  <c r="G49" i="1"/>
  <c r="I46" i="1"/>
  <c r="G45" i="1"/>
  <c r="G39" i="1"/>
  <c r="I42" i="1"/>
  <c r="K4" i="1" l="1"/>
  <c r="K5" i="1"/>
  <c r="K6" i="1"/>
  <c r="K7" i="1"/>
  <c r="K8" i="1"/>
  <c r="K9" i="1"/>
  <c r="K10" i="1"/>
  <c r="K13" i="1"/>
  <c r="K14" i="1"/>
  <c r="J14" i="1"/>
  <c r="J13" i="1"/>
  <c r="J10" i="1"/>
  <c r="J9" i="1"/>
  <c r="J7" i="1"/>
  <c r="J8" i="1"/>
  <c r="J5" i="1"/>
  <c r="J6" i="1"/>
  <c r="J4" i="1"/>
</calcChain>
</file>

<file path=xl/sharedStrings.xml><?xml version="1.0" encoding="utf-8"?>
<sst xmlns="http://schemas.openxmlformats.org/spreadsheetml/2006/main" count="340" uniqueCount="88">
  <si>
    <t>Description</t>
  </si>
  <si>
    <t>Pod per file</t>
  </si>
  <si>
    <t>5 min</t>
  </si>
  <si>
    <t>Service per file</t>
  </si>
  <si>
    <t>Compression codec</t>
  </si>
  <si>
    <t>Brotli</t>
  </si>
  <si>
    <t>LZO</t>
  </si>
  <si>
    <t>Collector simulation - 4 collectors for 2000 pods</t>
  </si>
  <si>
    <t>File size (Mb)</t>
  </si>
  <si>
    <t>Brotli, LZO</t>
  </si>
  <si>
    <t>GZIP, LZ4</t>
  </si>
  <si>
    <t>Collector simulation with channel</t>
  </si>
  <si>
    <t>Collector simulation with channel and encoding</t>
  </si>
  <si>
    <t>Timerange</t>
  </si>
  <si>
    <t>Comment</t>
  </si>
  <si>
    <t>Comments:</t>
  </si>
  <si>
    <t>DuckDB and Clickhouse can not work with brotli, lzo, lz4. DuckDB supports only uncompressed, gzip, snappy or zstd</t>
  </si>
  <si>
    <t>ZSTD</t>
  </si>
  <si>
    <t>Snappy</t>
  </si>
  <si>
    <t>GZIP</t>
  </si>
  <si>
    <t xml:space="preserve"> </t>
  </si>
  <si>
    <t>Calls</t>
  </si>
  <si>
    <t>Dumps</t>
  </si>
  <si>
    <t>gzip</t>
  </si>
  <si>
    <t>Total dumps</t>
  </si>
  <si>
    <t>Timerange (min)</t>
  </si>
  <si>
    <t xml:space="preserve">gc </t>
  </si>
  <si>
    <t>top</t>
  </si>
  <si>
    <t>td</t>
  </si>
  <si>
    <t>brotli</t>
  </si>
  <si>
    <t>alloc</t>
  </si>
  <si>
    <t>goroutine</t>
  </si>
  <si>
    <t>heap</t>
  </si>
  <si>
    <t>profile</t>
  </si>
  <si>
    <t>zstd</t>
  </si>
  <si>
    <t>snappy</t>
  </si>
  <si>
    <t>Compression
codec</t>
  </si>
  <si>
    <t>Number of 
pods in file</t>
  </si>
  <si>
    <t>Total
calls</t>
  </si>
  <si>
    <t>One call
size (in Kb)</t>
  </si>
  <si>
    <t>Uncompressed 
file size (Mb)</t>
  </si>
  <si>
    <t>One 
uncompressed 
call size</t>
  </si>
  <si>
    <t>Total 
compressed</t>
  </si>
  <si>
    <t>Сompression
ratio</t>
  </si>
  <si>
    <t>One uncompressed 
call size</t>
  </si>
  <si>
    <t>File size
(in Mb)</t>
  </si>
  <si>
    <t>Compression type</t>
  </si>
  <si>
    <t>Supported by Clickhouse/DuckDb</t>
  </si>
  <si>
    <t>Gzip</t>
  </si>
  <si>
    <t>Zstd</t>
  </si>
  <si>
    <t>LZ4</t>
  </si>
  <si>
    <t>Yes</t>
  </si>
  <si>
    <t>No</t>
  </si>
  <si>
    <t>Compression ratio Max</t>
  </si>
  <si>
    <t>Сompression ratio Min</t>
  </si>
  <si>
    <t>Type</t>
  </si>
  <si>
    <t>lzo</t>
  </si>
  <si>
    <t>lz4</t>
  </si>
  <si>
    <t>Number of
pods in file</t>
  </si>
  <si>
    <t>One dump
size (in Kb)</t>
  </si>
  <si>
    <t>Uncompressed
file size (Mb)</t>
  </si>
  <si>
    <t>One
uncompressed
dump size</t>
  </si>
  <si>
    <t>Total
compressed</t>
  </si>
  <si>
    <t>dev-shared</t>
  </si>
  <si>
    <t>From analysis</t>
  </si>
  <si>
    <t>From experiments</t>
  </si>
  <si>
    <t>691 Gb</t>
  </si>
  <si>
    <t>261 Gb</t>
  </si>
  <si>
    <t>107 Gb</t>
  </si>
  <si>
    <t>1.43 Tb</t>
  </si>
  <si>
    <t>37 Gb</t>
  </si>
  <si>
    <t>1.23 Tb</t>
  </si>
  <si>
    <t>1 Tb</t>
  </si>
  <si>
    <t>Number of rows</t>
  </si>
  <si>
    <t>Size of one table</t>
  </si>
  <si>
    <t>Database size (9 tables)</t>
  </si>
  <si>
    <t>Insert time</t>
  </si>
  <si>
    <t>Select time</t>
  </si>
  <si>
    <t>250 Mb</t>
  </si>
  <si>
    <t>2078 Mb</t>
  </si>
  <si>
    <t>Postgres index size</t>
  </si>
  <si>
    <t>100 Kb</t>
  </si>
  <si>
    <t>&lt; 10 ms</t>
  </si>
  <si>
    <t>~ 70-80 ms</t>
  </si>
  <si>
    <t>Java Dumps</t>
  </si>
  <si>
    <t>Go Dumps</t>
  </si>
  <si>
    <t>Compression Type</t>
  </si>
  <si>
    <t>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</si>
</sst>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theme="7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1" fillId="2" borderId="0" xfId="1" applyNumberFormat="1"/>
    <xf numFmtId="2" fontId="0" fillId="0" borderId="0" xfId="0" applyNumberFormat="1"/>
    <xf numFmtId="0" fontId="4" fillId="0" borderId="0" xfId="0" applyFont="1"/>
    <xf numFmtId="0" fontId="3" fillId="4" borderId="0" xfId="2" applyFont="1" applyFill="1"/>
    <xf numFmtId="10" fontId="3" fillId="4" borderId="0" xfId="2" applyNumberFormat="1" applyFont="1" applyFill="1"/>
    <xf numFmtId="164" fontId="3" fillId="4" borderId="0" xfId="2" applyNumberFormat="1" applyFont="1" applyFill="1"/>
    <xf numFmtId="10" fontId="0" fillId="0" borderId="0" xfId="0" applyNumberFormat="1" applyFill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5" fillId="5" borderId="1" xfId="0" applyFont="1" applyFill="1" applyBorder="1" applyAlignment="1">
      <alignment wrapText="1"/>
    </xf>
    <xf numFmtId="9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17">
    <dxf>
      <numFmt numFmtId="164" formatCode="0.0"/>
    </dxf>
    <dxf>
      <numFmt numFmtId="13" formatCode="0%"/>
    </dxf>
    <dxf>
      <numFmt numFmtId="164" formatCode="0.0"/>
    </dxf>
    <dxf>
      <numFmt numFmtId="13" formatCode="0%"/>
    </dxf>
    <dxf>
      <numFmt numFmtId="3" formatCode="#,##0"/>
    </dxf>
    <dxf>
      <numFmt numFmtId="164" formatCode="0.0"/>
    </dxf>
    <dxf>
      <numFmt numFmtId="14" formatCode="0.00%"/>
    </dxf>
    <dxf>
      <numFmt numFmtId="164" formatCode="0.0"/>
    </dxf>
    <dxf>
      <numFmt numFmtId="14" formatCode="0.00%"/>
    </dxf>
    <dxf>
      <numFmt numFmtId="164" formatCode="0.0"/>
    </dxf>
    <dxf>
      <numFmt numFmtId="14" formatCode="0.00%"/>
    </dxf>
    <dxf>
      <numFmt numFmtId="2" formatCode="0.00"/>
    </dxf>
    <dxf>
      <numFmt numFmtId="2" formatCode="0.00"/>
    </dxf>
    <dxf>
      <numFmt numFmtId="3" formatCode="#,##0"/>
    </dxf>
    <dxf>
      <border outline="0">
        <top style="thin">
          <color theme="7"/>
        </top>
      </border>
    </dxf>
    <dxf>
      <numFmt numFmtId="164" formatCode="0.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3:L18" totalsRowShown="0">
  <autoFilter ref="A3:L18"/>
  <tableColumns count="12">
    <tableColumn id="1" name="Description"/>
    <tableColumn id="2" name="Compression_x000a_codec"/>
    <tableColumn id="3" name="Timerange"/>
    <tableColumn id="4" name="Number of _x000a_pods in file"/>
    <tableColumn id="5" name="Total_x000a_calls"/>
    <tableColumn id="6" name="File size (Mb)"/>
    <tableColumn id="7" name="One call_x000a_size (in Kb)"/>
    <tableColumn id="8" name="Uncompressed _x000a_file size (Mb)"/>
    <tableColumn id="9" name="One _x000a_uncompressed _x000a_call size"/>
    <tableColumn id="10" name="Total _x000a_compressed" dataDxfId="16">
      <calculatedColumnFormula>((H4 - F4) / H4)</calculatedColumnFormula>
    </tableColumn>
    <tableColumn id="12" name="Сompression_x000a_ratio" dataDxfId="15">
      <calculatedColumnFormula>Table3[[#This Row],[Uncompressed 
file size (Mb)]]/Table3[[#This Row],[File size (Mb)]]</calculatedColumnFormula>
    </tableColumn>
    <tableColumn id="13" name="Comment"/>
  </tableColumns>
  <tableStyleInfo name="TableStyleLight12" showFirstColumn="0" showLastColumn="0" showRowStripes="1" showColumnStripes="0"/>
</table>
</file>

<file path=xl/tables/table10.xml><?xml version="1.0" encoding="utf-8"?>
<table xmlns="http://schemas.openxmlformats.org/spreadsheetml/2006/main" id="2" name="Table33" displayName="Table33" ref="B3:M18" totalsRowShown="0">
  <autoFilter ref="B3:M18"/>
  <tableColumns count="12">
    <tableColumn id="1" name="Description"/>
    <tableColumn id="2" name="Compression_x000a_codec"/>
    <tableColumn id="3" name="Timerange"/>
    <tableColumn id="4" name="Number of _x000a_pods in file"/>
    <tableColumn id="5" name="Total_x000a_calls"/>
    <tableColumn id="6" name="File size_x000a_(in Mb)"/>
    <tableColumn id="7" name="One call_x000a_size (in Kb)"/>
    <tableColumn id="8" name="Uncompressed _x000a_file size (Mb)"/>
    <tableColumn id="9" name="One uncompressed _x000a_call size"/>
    <tableColumn id="10" name="Total _x000a_compressed" dataDxfId="8">
      <calculatedColumnFormula>((I4 - G4) / I4)</calculatedColumnFormula>
    </tableColumn>
    <tableColumn id="12" name="Сompression_x000a_ratio" dataDxfId="7">
      <calculatedColumnFormula>Table33[[#This Row],[Uncompressed 
file size (Mb)]]/Table33[[#This Row],[File size
(in Mb)]]</calculatedColumnFormula>
    </tableColumn>
    <tableColumn id="13" name="Comment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id="4" name="Table335" displayName="Table335" ref="R3:W18" totalsRowShown="0">
  <autoFilter ref="R3:W18">
    <filterColumn colId="0">
      <filters>
        <filter val="Collector simulation with channel"/>
      </filters>
    </filterColumn>
  </autoFilter>
  <tableColumns count="6">
    <tableColumn id="1" name="Description"/>
    <tableColumn id="2" name="Compression_x000a_codec"/>
    <tableColumn id="6" name="File size_x000a_(in Mb)"/>
    <tableColumn id="7" name="One call_x000a_size (in Kb)"/>
    <tableColumn id="10" name="Total _x000a_compressed" dataDxfId="6"/>
    <tableColumn id="12" name="Сompression_x000a_ratio" dataDxfId="5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8:L70" totalsRowShown="0" tableBorderDxfId="14" headerRowCellStyle="Normal">
  <autoFilter ref="A28:L70"/>
  <tableColumns count="12">
    <tableColumn id="1" name="Description"/>
    <tableColumn id="2" name="Compression codec"/>
    <tableColumn id="3" name="Timerange (min)"/>
    <tableColumn id="4" name="Number of_x000a_pods in file"/>
    <tableColumn id="5" name="Total dumps">
      <calculatedColumnFormula>(D29 * 3 * C29)</calculatedColumnFormula>
    </tableColumn>
    <tableColumn id="6" name="File size (Mb)" dataDxfId="13"/>
    <tableColumn id="7" name="One dump_x000a_size (in Kb)" dataDxfId="12">
      <calculatedColumnFormula>F29/E29 * 1024</calculatedColumnFormula>
    </tableColumn>
    <tableColumn id="8" name="Uncompressed_x000a_file size (Mb)"/>
    <tableColumn id="9" name="One_x000a_uncompressed_x000a_dump size" dataDxfId="11">
      <calculatedColumnFormula>H29/E29*1024</calculatedColumnFormula>
    </tableColumn>
    <tableColumn id="10" name="Total_x000a_compressed" dataDxfId="10" dataCellStyle="Normal">
      <calculatedColumnFormula>((H29 - F29) / H29)</calculatedColumnFormula>
    </tableColumn>
    <tableColumn id="11" name="Сompression_x000a_ratio" dataDxfId="9">
      <calculatedColumnFormula>H29/F29</calculatedColumnFormula>
    </tableColumn>
    <tableColumn id="12" name="Commen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Table12" ref="A3:D9" totalsRowShown="0">
  <autoFilter ref="A3:D9"/>
  <tableColumns count="4">
    <tableColumn id="1" name="Compression Type"/>
    <tableColumn id="6" name="Total_x000a_compressed" dataDxfId="1"/>
    <tableColumn id="8" name="Сompression_x000a_ratio" dataDxfId="0"/>
    <tableColumn id="2" name="Size (Mb)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13" name="Table1214" displayName="Table1214" ref="A15:D21" totalsRowShown="0">
  <autoFilter ref="A15:D21"/>
  <tableColumns count="4">
    <tableColumn id="1" name="Compression Type"/>
    <tableColumn id="6" name="Total_x000a_compressed" dataDxfId="3"/>
    <tableColumn id="7" name="Сompression_x000a_ratio" dataDxfId="2"/>
    <tableColumn id="2" name="Size (Mb)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1:F2" totalsRowShown="0">
  <autoFilter ref="A1:F2"/>
  <tableColumns count="6">
    <tableColumn id="1" name="Number of rows" dataDxfId="4"/>
    <tableColumn id="2" name="Size of one table"/>
    <tableColumn id="3" name="Postgres index size"/>
    <tableColumn id="4" name="Database size (9 tables)"/>
    <tableColumn id="5" name="Insert time"/>
    <tableColumn id="6" name="Select time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D7" totalsRowShown="0">
  <autoFilter ref="A1:D7"/>
  <sortState ref="A2:D7">
    <sortCondition ref="A1:A7"/>
  </sortState>
  <tableColumns count="4">
    <tableColumn id="1" name="Compression type"/>
    <tableColumn id="2" name="Сompression ratio Min"/>
    <tableColumn id="3" name="Compression ratio Max"/>
    <tableColumn id="4" name="Supported by Clickhouse/DuckDb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3:D5" totalsRowShown="0">
  <autoFilter ref="A3:D5"/>
  <tableColumns count="4">
    <tableColumn id="1" name="Type"/>
    <tableColumn id="2" name="Compression type"/>
    <tableColumn id="3" name="From experiments"/>
    <tableColumn id="4" name="From analysi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A9:D11" totalsRowShown="0">
  <autoFilter ref="A9:D11"/>
  <tableColumns count="4">
    <tableColumn id="1" name="Type"/>
    <tableColumn id="2" name="Compression type"/>
    <tableColumn id="3" name="From experiments"/>
    <tableColumn id="4" name="From analysi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1" name="Table11" displayName="Table11" ref="A15:D17" totalsRowShown="0">
  <autoFilter ref="A15:D17"/>
  <tableColumns count="4">
    <tableColumn id="1" name="Type"/>
    <tableColumn id="2" name="Compression type"/>
    <tableColumn id="3" name="From experiments"/>
    <tableColumn id="4" name="From analysi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19" zoomScaleNormal="100" workbookViewId="0">
      <selection activeCell="Q50" sqref="Q50"/>
    </sheetView>
  </sheetViews>
  <sheetFormatPr defaultRowHeight="15" x14ac:dyDescent="0.25"/>
  <cols>
    <col min="1" max="1" width="44.140625" bestFit="1" customWidth="1"/>
    <col min="2" max="2" width="14.85546875" customWidth="1"/>
    <col min="3" max="3" width="17.85546875" customWidth="1"/>
    <col min="4" max="4" width="23.42578125" bestFit="1" customWidth="1"/>
    <col min="5" max="5" width="14" customWidth="1"/>
    <col min="6" max="6" width="16.140625" customWidth="1"/>
    <col min="7" max="7" width="13" bestFit="1" customWidth="1"/>
    <col min="8" max="8" width="16.7109375" bestFit="1" customWidth="1"/>
    <col min="9" max="9" width="16.42578125" bestFit="1" customWidth="1"/>
    <col min="10" max="10" width="14" bestFit="1" customWidth="1"/>
    <col min="11" max="11" width="14.85546875" bestFit="1" customWidth="1"/>
    <col min="12" max="12" width="12" bestFit="1" customWidth="1"/>
  </cols>
  <sheetData>
    <row r="1" spans="1:12" ht="23.25" x14ac:dyDescent="0.35">
      <c r="D1" s="5" t="s">
        <v>21</v>
      </c>
    </row>
    <row r="3" spans="1:12" ht="45" x14ac:dyDescent="0.25">
      <c r="A3" t="s">
        <v>0</v>
      </c>
      <c r="B3" s="12" t="s">
        <v>36</v>
      </c>
      <c r="C3" t="s">
        <v>13</v>
      </c>
      <c r="D3" s="12" t="s">
        <v>37</v>
      </c>
      <c r="E3" s="12" t="s">
        <v>38</v>
      </c>
      <c r="F3" t="s">
        <v>8</v>
      </c>
      <c r="G3" s="12" t="s">
        <v>39</v>
      </c>
      <c r="H3" s="12" t="s">
        <v>40</v>
      </c>
      <c r="I3" s="12" t="s">
        <v>41</v>
      </c>
      <c r="J3" s="12" t="s">
        <v>42</v>
      </c>
      <c r="K3" s="12" t="s">
        <v>43</v>
      </c>
      <c r="L3" t="s">
        <v>14</v>
      </c>
    </row>
    <row r="4" spans="1:12" x14ac:dyDescent="0.25">
      <c r="A4" t="s">
        <v>1</v>
      </c>
      <c r="B4" t="s">
        <v>10</v>
      </c>
      <c r="C4" t="s">
        <v>2</v>
      </c>
      <c r="D4">
        <v>1</v>
      </c>
      <c r="E4">
        <v>990</v>
      </c>
      <c r="F4">
        <v>1.9</v>
      </c>
      <c r="G4">
        <v>1.95</v>
      </c>
      <c r="H4">
        <v>2.4</v>
      </c>
      <c r="I4">
        <v>2.4700000000000002</v>
      </c>
      <c r="J4" s="1">
        <f>((H4 - F4) / H4)</f>
        <v>0.20833333333333334</v>
      </c>
      <c r="K4" s="2">
        <f>Table3[[#This Row],[Uncompressed 
file size (Mb)]]/Table3[[#This Row],[File size (Mb)]]</f>
        <v>1.263157894736842</v>
      </c>
    </row>
    <row r="5" spans="1:12" x14ac:dyDescent="0.25">
      <c r="A5" t="s">
        <v>1</v>
      </c>
      <c r="B5" t="s">
        <v>5</v>
      </c>
      <c r="C5" t="s">
        <v>2</v>
      </c>
      <c r="D5">
        <v>1</v>
      </c>
      <c r="E5">
        <v>990</v>
      </c>
      <c r="F5">
        <v>0.77100000000000002</v>
      </c>
      <c r="G5">
        <v>0.78900000000000003</v>
      </c>
      <c r="H5">
        <v>2.4</v>
      </c>
      <c r="I5">
        <v>2.4700000000000002</v>
      </c>
      <c r="J5" s="1">
        <f t="shared" ref="J5:J14" si="0">((H5 - F5) / H5)</f>
        <v>0.67875000000000008</v>
      </c>
      <c r="K5" s="3">
        <f>Table3[[#This Row],[Uncompressed 
file size (Mb)]]/Table3[[#This Row],[File size (Mb)]]</f>
        <v>3.1128404669260696</v>
      </c>
    </row>
    <row r="6" spans="1:12" x14ac:dyDescent="0.25">
      <c r="A6" t="s">
        <v>1</v>
      </c>
      <c r="B6" t="s">
        <v>6</v>
      </c>
      <c r="C6" t="s">
        <v>2</v>
      </c>
      <c r="D6">
        <v>1</v>
      </c>
      <c r="E6">
        <v>990</v>
      </c>
      <c r="F6">
        <v>0.77</v>
      </c>
      <c r="G6">
        <v>0.78900000000000003</v>
      </c>
      <c r="H6">
        <v>2.4</v>
      </c>
      <c r="I6">
        <v>2.4700000000000002</v>
      </c>
      <c r="J6" s="1">
        <f t="shared" si="0"/>
        <v>0.6791666666666667</v>
      </c>
      <c r="K6" s="3">
        <f>Table3[[#This Row],[Uncompressed 
file size (Mb)]]/Table3[[#This Row],[File size (Mb)]]</f>
        <v>3.1168831168831166</v>
      </c>
    </row>
    <row r="7" spans="1:12" x14ac:dyDescent="0.25">
      <c r="A7" t="s">
        <v>3</v>
      </c>
      <c r="B7" t="s">
        <v>10</v>
      </c>
      <c r="C7" t="s">
        <v>2</v>
      </c>
      <c r="D7">
        <v>2</v>
      </c>
      <c r="E7">
        <v>1980</v>
      </c>
      <c r="F7">
        <v>3.8</v>
      </c>
      <c r="G7">
        <v>1.95</v>
      </c>
      <c r="H7">
        <v>4.8</v>
      </c>
      <c r="I7">
        <v>2.4700000000000002</v>
      </c>
      <c r="J7" s="1">
        <f t="shared" si="0"/>
        <v>0.20833333333333334</v>
      </c>
      <c r="K7" s="2">
        <f>Table3[[#This Row],[Uncompressed 
file size (Mb)]]/Table3[[#This Row],[File size (Mb)]]</f>
        <v>1.263157894736842</v>
      </c>
    </row>
    <row r="8" spans="1:12" x14ac:dyDescent="0.25">
      <c r="A8" t="s">
        <v>3</v>
      </c>
      <c r="B8" t="s">
        <v>9</v>
      </c>
      <c r="C8" t="s">
        <v>2</v>
      </c>
      <c r="D8">
        <v>2</v>
      </c>
      <c r="E8">
        <v>1980</v>
      </c>
      <c r="F8">
        <v>1.6</v>
      </c>
      <c r="G8">
        <v>0.8</v>
      </c>
      <c r="H8">
        <v>4.8</v>
      </c>
      <c r="I8">
        <v>2.4700000000000002</v>
      </c>
      <c r="J8" s="1">
        <f t="shared" si="0"/>
        <v>0.66666666666666663</v>
      </c>
      <c r="K8" s="3">
        <f>Table3[[#This Row],[Uncompressed 
file size (Mb)]]/Table3[[#This Row],[File size (Mb)]]</f>
        <v>2.9999999999999996</v>
      </c>
    </row>
    <row r="9" spans="1:12" x14ac:dyDescent="0.25">
      <c r="A9" t="s">
        <v>7</v>
      </c>
      <c r="B9" t="s">
        <v>10</v>
      </c>
      <c r="C9" t="s">
        <v>2</v>
      </c>
      <c r="D9">
        <v>500</v>
      </c>
      <c r="E9">
        <v>495000</v>
      </c>
      <c r="F9">
        <v>927</v>
      </c>
      <c r="G9">
        <v>1.91</v>
      </c>
      <c r="H9">
        <v>1200</v>
      </c>
      <c r="I9">
        <v>2.4700000000000002</v>
      </c>
      <c r="J9" s="1">
        <f t="shared" si="0"/>
        <v>0.22750000000000001</v>
      </c>
      <c r="K9" s="2">
        <f>Table3[[#This Row],[Uncompressed 
file size (Mb)]]/Table3[[#This Row],[File size (Mb)]]</f>
        <v>1.2944983818770226</v>
      </c>
    </row>
    <row r="10" spans="1:12" x14ac:dyDescent="0.25">
      <c r="A10" t="s">
        <v>7</v>
      </c>
      <c r="B10" t="s">
        <v>9</v>
      </c>
      <c r="C10" t="s">
        <v>2</v>
      </c>
      <c r="D10">
        <v>500</v>
      </c>
      <c r="E10">
        <v>495000</v>
      </c>
      <c r="F10">
        <v>381</v>
      </c>
      <c r="G10">
        <v>0.78800000000000003</v>
      </c>
      <c r="H10">
        <v>1200</v>
      </c>
      <c r="I10">
        <v>2.4700000000000002</v>
      </c>
      <c r="J10" s="1">
        <f t="shared" si="0"/>
        <v>0.6825</v>
      </c>
      <c r="K10" s="3">
        <f>Table3[[#This Row],[Uncompressed 
file size (Mb)]]/Table3[[#This Row],[File size (Mb)]]</f>
        <v>3.1496062992125986</v>
      </c>
    </row>
    <row r="11" spans="1:12" x14ac:dyDescent="0.25">
      <c r="A11" t="s">
        <v>7</v>
      </c>
      <c r="B11" t="s">
        <v>17</v>
      </c>
      <c r="C11" t="s">
        <v>2</v>
      </c>
      <c r="D11">
        <v>500</v>
      </c>
      <c r="E11">
        <v>495000</v>
      </c>
      <c r="F11">
        <v>925</v>
      </c>
      <c r="G11">
        <v>1.91</v>
      </c>
      <c r="H11">
        <v>1200</v>
      </c>
      <c r="I11">
        <v>2.4700000000000002</v>
      </c>
      <c r="J11" s="1">
        <f t="shared" si="0"/>
        <v>0.22916666666666666</v>
      </c>
      <c r="K11" s="2">
        <f>Table3[[#This Row],[Uncompressed 
file size (Mb)]]/Table3[[#This Row],[File size (Mb)]]</f>
        <v>1.2972972972972974</v>
      </c>
    </row>
    <row r="12" spans="1:12" x14ac:dyDescent="0.25">
      <c r="A12" t="s">
        <v>7</v>
      </c>
      <c r="B12" t="s">
        <v>18</v>
      </c>
      <c r="C12" t="s">
        <v>2</v>
      </c>
      <c r="D12">
        <v>500</v>
      </c>
      <c r="E12">
        <v>495000</v>
      </c>
      <c r="F12">
        <v>938</v>
      </c>
      <c r="G12">
        <v>1.94</v>
      </c>
      <c r="H12">
        <v>1200</v>
      </c>
      <c r="I12">
        <v>2.4700000000000002</v>
      </c>
      <c r="J12" s="1">
        <f t="shared" si="0"/>
        <v>0.21833333333333332</v>
      </c>
      <c r="K12" s="2">
        <f>Table3[[#This Row],[Uncompressed 
file size (Mb)]]/Table3[[#This Row],[File size (Mb)]]</f>
        <v>1.279317697228145</v>
      </c>
    </row>
    <row r="13" spans="1:12" x14ac:dyDescent="0.25">
      <c r="A13" t="s">
        <v>11</v>
      </c>
      <c r="B13" t="s">
        <v>10</v>
      </c>
      <c r="C13" t="s">
        <v>2</v>
      </c>
      <c r="D13">
        <v>500</v>
      </c>
      <c r="E13">
        <v>495000</v>
      </c>
      <c r="F13">
        <v>930</v>
      </c>
      <c r="G13">
        <v>1.91</v>
      </c>
      <c r="H13">
        <v>1200</v>
      </c>
      <c r="I13">
        <v>2.4700000000000002</v>
      </c>
      <c r="J13" s="1">
        <f t="shared" si="0"/>
        <v>0.22500000000000001</v>
      </c>
      <c r="K13" s="2">
        <f>Table3[[#This Row],[Uncompressed 
file size (Mb)]]/Table3[[#This Row],[File size (Mb)]]</f>
        <v>1.2903225806451613</v>
      </c>
    </row>
    <row r="14" spans="1:12" x14ac:dyDescent="0.25">
      <c r="A14" t="s">
        <v>11</v>
      </c>
      <c r="B14" t="s">
        <v>9</v>
      </c>
      <c r="C14" t="s">
        <v>2</v>
      </c>
      <c r="D14">
        <v>500</v>
      </c>
      <c r="E14">
        <v>495000</v>
      </c>
      <c r="F14">
        <v>381</v>
      </c>
      <c r="G14">
        <v>0.78800000000000003</v>
      </c>
      <c r="H14">
        <v>1200</v>
      </c>
      <c r="I14">
        <v>2.4700000000000002</v>
      </c>
      <c r="J14" s="1">
        <f t="shared" si="0"/>
        <v>0.6825</v>
      </c>
      <c r="K14" s="3">
        <f>Table3[[#This Row],[Uncompressed 
file size (Mb)]]/Table3[[#This Row],[File size (Mb)]]</f>
        <v>3.1496062992125986</v>
      </c>
    </row>
    <row r="15" spans="1:12" s="6" customFormat="1" x14ac:dyDescent="0.25">
      <c r="A15" s="6" t="s">
        <v>11</v>
      </c>
      <c r="B15" s="6" t="s">
        <v>17</v>
      </c>
      <c r="C15" s="6" t="s">
        <v>2</v>
      </c>
      <c r="D15" s="6">
        <v>500</v>
      </c>
      <c r="E15" s="6">
        <v>495000</v>
      </c>
      <c r="F15" s="6">
        <v>928</v>
      </c>
      <c r="G15" s="6">
        <v>1.91</v>
      </c>
      <c r="H15" s="6">
        <v>1200</v>
      </c>
      <c r="I15" s="6">
        <v>2.4700000000000002</v>
      </c>
      <c r="J15" s="7">
        <f>((H15 - F15) / H15)</f>
        <v>0.22666666666666666</v>
      </c>
      <c r="K15" s="8">
        <f>Table3[[#This Row],[Uncompressed 
file size (Mb)]]/Table3[[#This Row],[File size (Mb)]]</f>
        <v>1.2931034482758621</v>
      </c>
    </row>
    <row r="16" spans="1:12" s="6" customFormat="1" x14ac:dyDescent="0.25">
      <c r="A16" s="6" t="s">
        <v>11</v>
      </c>
      <c r="B16" s="6" t="s">
        <v>18</v>
      </c>
      <c r="C16" s="6" t="s">
        <v>2</v>
      </c>
      <c r="D16" s="6">
        <v>500</v>
      </c>
      <c r="E16" s="6">
        <v>495000</v>
      </c>
      <c r="F16" s="6">
        <v>942</v>
      </c>
      <c r="G16" s="6">
        <v>1.94</v>
      </c>
      <c r="H16" s="6">
        <v>1200</v>
      </c>
      <c r="I16" s="6">
        <v>2.4700000000000002</v>
      </c>
      <c r="J16" s="7">
        <f>((H16 - F16) / H16)</f>
        <v>0.215</v>
      </c>
      <c r="K16" s="8">
        <f>Table3[[#This Row],[Uncompressed 
file size (Mb)]]/Table3[[#This Row],[File size (Mb)]]</f>
        <v>1.2738853503184713</v>
      </c>
    </row>
    <row r="17" spans="1:12" x14ac:dyDescent="0.25">
      <c r="A17" t="s">
        <v>12</v>
      </c>
      <c r="B17" t="s">
        <v>19</v>
      </c>
      <c r="C17" t="s">
        <v>2</v>
      </c>
      <c r="D17">
        <v>500</v>
      </c>
      <c r="E17">
        <v>495000</v>
      </c>
      <c r="F17">
        <v>926</v>
      </c>
      <c r="G17">
        <v>1.91</v>
      </c>
      <c r="H17">
        <v>1200</v>
      </c>
      <c r="I17">
        <v>2.4700000000000002</v>
      </c>
      <c r="J17" s="1">
        <f>((H17 - F17) / H17)</f>
        <v>0.22833333333333333</v>
      </c>
      <c r="K17" s="2">
        <f>Table3[[#This Row],[Uncompressed 
file size (Mb)]]/Table3[[#This Row],[File size (Mb)]]</f>
        <v>1.2958963282937366</v>
      </c>
    </row>
    <row r="18" spans="1:12" x14ac:dyDescent="0.25">
      <c r="A18" t="s">
        <v>12</v>
      </c>
      <c r="B18" t="s">
        <v>9</v>
      </c>
      <c r="C18" t="s">
        <v>2</v>
      </c>
      <c r="D18">
        <v>500</v>
      </c>
      <c r="E18">
        <v>495000</v>
      </c>
      <c r="F18">
        <v>381</v>
      </c>
      <c r="G18">
        <v>0.78800000000000003</v>
      </c>
      <c r="H18">
        <v>1200</v>
      </c>
      <c r="I18">
        <v>2.4700000000000002</v>
      </c>
      <c r="J18" s="1">
        <f>((H18 - F18) / H18)</f>
        <v>0.6825</v>
      </c>
      <c r="K18" s="3">
        <f>Table3[[#This Row],[Uncompressed 
file size (Mb)]]/Table3[[#This Row],[File size (Mb)]]</f>
        <v>3.1496062992125986</v>
      </c>
    </row>
    <row r="22" spans="1:12" x14ac:dyDescent="0.25">
      <c r="A22" t="s">
        <v>15</v>
      </c>
      <c r="B22" t="s">
        <v>16</v>
      </c>
    </row>
    <row r="25" spans="1:12" x14ac:dyDescent="0.25">
      <c r="K25" t="s">
        <v>20</v>
      </c>
    </row>
    <row r="27" spans="1:12" ht="23.25" x14ac:dyDescent="0.35">
      <c r="D27" s="5" t="s">
        <v>22</v>
      </c>
    </row>
    <row r="28" spans="1:12" ht="45" x14ac:dyDescent="0.25">
      <c r="A28" t="s">
        <v>0</v>
      </c>
      <c r="B28" t="s">
        <v>4</v>
      </c>
      <c r="C28" t="s">
        <v>25</v>
      </c>
      <c r="D28" s="12" t="s">
        <v>58</v>
      </c>
      <c r="E28" t="s">
        <v>24</v>
      </c>
      <c r="F28" t="s">
        <v>8</v>
      </c>
      <c r="G28" s="12" t="s">
        <v>59</v>
      </c>
      <c r="H28" s="12" t="s">
        <v>60</v>
      </c>
      <c r="I28" s="12" t="s">
        <v>61</v>
      </c>
      <c r="J28" s="12" t="s">
        <v>62</v>
      </c>
      <c r="K28" s="12" t="s">
        <v>43</v>
      </c>
      <c r="L28" t="s">
        <v>14</v>
      </c>
    </row>
    <row r="29" spans="1:12" x14ac:dyDescent="0.25">
      <c r="A29" t="s">
        <v>28</v>
      </c>
      <c r="B29" t="s">
        <v>23</v>
      </c>
      <c r="C29">
        <v>5</v>
      </c>
      <c r="D29">
        <v>500</v>
      </c>
      <c r="E29">
        <f>(D29 * 3 * C29)</f>
        <v>7500</v>
      </c>
      <c r="F29" s="11">
        <v>3700</v>
      </c>
      <c r="G29" s="4">
        <f>F29/E29 * 1024</f>
        <v>505.17333333333335</v>
      </c>
      <c r="H29">
        <v>4300</v>
      </c>
      <c r="I29" s="4">
        <f>H29/E29*1024</f>
        <v>587.09333333333336</v>
      </c>
      <c r="J29" s="1">
        <f>((H29 - F29) / H29)</f>
        <v>0.13953488372093023</v>
      </c>
      <c r="K29" s="2">
        <f>H29/F29</f>
        <v>1.1621621621621621</v>
      </c>
    </row>
    <row r="30" spans="1:12" x14ac:dyDescent="0.25">
      <c r="A30" t="s">
        <v>27</v>
      </c>
      <c r="B30" t="s">
        <v>23</v>
      </c>
      <c r="C30">
        <v>5</v>
      </c>
      <c r="D30">
        <v>500</v>
      </c>
      <c r="E30">
        <f t="shared" ref="E30:E35" si="1">(D30 * 3 * C30)</f>
        <v>7500</v>
      </c>
      <c r="F30" s="11">
        <v>101</v>
      </c>
      <c r="G30" s="4">
        <f t="shared" ref="G30:G38" si="2">F30/E30 * 1024</f>
        <v>13.789866666666667</v>
      </c>
      <c r="H30">
        <v>143</v>
      </c>
      <c r="I30" s="4">
        <f t="shared" ref="I30:I38" si="3">H30/E30*1024</f>
        <v>19.524266666666666</v>
      </c>
      <c r="J30" s="1">
        <f t="shared" ref="J30:J38" si="4">((H30 - F30) / H30)</f>
        <v>0.2937062937062937</v>
      </c>
      <c r="K30" s="2">
        <f t="shared" ref="K30:K38" si="5">H30/F30</f>
        <v>1.4158415841584158</v>
      </c>
    </row>
    <row r="31" spans="1:12" x14ac:dyDescent="0.25">
      <c r="A31" t="s">
        <v>26</v>
      </c>
      <c r="B31" t="s">
        <v>23</v>
      </c>
      <c r="C31">
        <v>5</v>
      </c>
      <c r="D31">
        <v>500</v>
      </c>
      <c r="E31">
        <f t="shared" si="1"/>
        <v>7500</v>
      </c>
      <c r="F31" s="11">
        <v>1300</v>
      </c>
      <c r="G31" s="4">
        <f t="shared" si="2"/>
        <v>177.49333333333334</v>
      </c>
      <c r="H31">
        <v>1700</v>
      </c>
      <c r="I31" s="4">
        <f t="shared" si="3"/>
        <v>232.10666666666665</v>
      </c>
      <c r="J31" s="1">
        <f t="shared" si="4"/>
        <v>0.23529411764705882</v>
      </c>
      <c r="K31" s="2">
        <f t="shared" si="5"/>
        <v>1.3076923076923077</v>
      </c>
    </row>
    <row r="32" spans="1:12" x14ac:dyDescent="0.25">
      <c r="A32" t="s">
        <v>30</v>
      </c>
      <c r="B32" t="s">
        <v>23</v>
      </c>
      <c r="C32">
        <v>5</v>
      </c>
      <c r="D32">
        <v>500</v>
      </c>
      <c r="E32">
        <f t="shared" si="1"/>
        <v>7500</v>
      </c>
      <c r="F32" s="11">
        <v>2200</v>
      </c>
      <c r="G32" s="4">
        <f t="shared" si="2"/>
        <v>300.37333333333333</v>
      </c>
      <c r="H32">
        <v>2200</v>
      </c>
      <c r="I32" s="4">
        <f t="shared" si="3"/>
        <v>300.37333333333333</v>
      </c>
      <c r="J32" s="1">
        <f t="shared" si="4"/>
        <v>0</v>
      </c>
      <c r="K32" s="2">
        <f t="shared" si="5"/>
        <v>1</v>
      </c>
    </row>
    <row r="33" spans="1:11" x14ac:dyDescent="0.25">
      <c r="A33" t="s">
        <v>31</v>
      </c>
      <c r="B33" t="s">
        <v>23</v>
      </c>
      <c r="C33">
        <v>5</v>
      </c>
      <c r="D33">
        <v>500</v>
      </c>
      <c r="E33">
        <f t="shared" si="1"/>
        <v>7500</v>
      </c>
      <c r="F33" s="11">
        <v>76</v>
      </c>
      <c r="G33" s="4">
        <f t="shared" si="2"/>
        <v>10.376533333333333</v>
      </c>
      <c r="H33">
        <v>77</v>
      </c>
      <c r="I33" s="4">
        <f t="shared" si="3"/>
        <v>10.513066666666667</v>
      </c>
      <c r="J33" s="1">
        <f t="shared" si="4"/>
        <v>1.2987012987012988E-2</v>
      </c>
      <c r="K33" s="2">
        <f t="shared" si="5"/>
        <v>1.013157894736842</v>
      </c>
    </row>
    <row r="34" spans="1:11" x14ac:dyDescent="0.25">
      <c r="A34" t="s">
        <v>32</v>
      </c>
      <c r="B34" t="s">
        <v>23</v>
      </c>
      <c r="C34">
        <v>5</v>
      </c>
      <c r="D34">
        <v>500</v>
      </c>
      <c r="E34">
        <f t="shared" si="1"/>
        <v>7500</v>
      </c>
      <c r="F34" s="11">
        <v>2200</v>
      </c>
      <c r="G34" s="4">
        <f t="shared" si="2"/>
        <v>300.37333333333333</v>
      </c>
      <c r="H34" s="10">
        <v>2200</v>
      </c>
      <c r="I34" s="4">
        <f t="shared" si="3"/>
        <v>300.37333333333333</v>
      </c>
      <c r="J34" s="1">
        <f t="shared" si="4"/>
        <v>0</v>
      </c>
      <c r="K34" s="2">
        <f t="shared" si="5"/>
        <v>1</v>
      </c>
    </row>
    <row r="35" spans="1:11" x14ac:dyDescent="0.25">
      <c r="A35" t="s">
        <v>33</v>
      </c>
      <c r="B35" t="s">
        <v>23</v>
      </c>
      <c r="C35">
        <v>5</v>
      </c>
      <c r="D35">
        <v>500</v>
      </c>
      <c r="E35">
        <f t="shared" si="1"/>
        <v>7500</v>
      </c>
      <c r="F35" s="11">
        <v>13</v>
      </c>
      <c r="G35" s="4">
        <f t="shared" si="2"/>
        <v>1.7749333333333333</v>
      </c>
      <c r="H35">
        <v>13</v>
      </c>
      <c r="I35" s="4">
        <f t="shared" si="3"/>
        <v>1.7749333333333333</v>
      </c>
      <c r="J35" s="1">
        <f t="shared" si="4"/>
        <v>0</v>
      </c>
      <c r="K35" s="2">
        <f t="shared" si="5"/>
        <v>1</v>
      </c>
    </row>
    <row r="36" spans="1:11" x14ac:dyDescent="0.25">
      <c r="A36" t="s">
        <v>28</v>
      </c>
      <c r="B36" t="s">
        <v>29</v>
      </c>
      <c r="C36">
        <v>5</v>
      </c>
      <c r="D36">
        <v>500</v>
      </c>
      <c r="E36">
        <f t="shared" ref="E36:E38" si="6">(D36 * 3 * C36)</f>
        <v>7500</v>
      </c>
      <c r="F36" s="11">
        <v>3700</v>
      </c>
      <c r="G36" s="4">
        <f t="shared" si="2"/>
        <v>505.17333333333335</v>
      </c>
      <c r="H36">
        <v>4300</v>
      </c>
      <c r="I36" s="4">
        <f t="shared" si="3"/>
        <v>587.09333333333336</v>
      </c>
      <c r="J36" s="1">
        <f t="shared" si="4"/>
        <v>0.13953488372093023</v>
      </c>
      <c r="K36" s="2">
        <f t="shared" si="5"/>
        <v>1.1621621621621621</v>
      </c>
    </row>
    <row r="37" spans="1:11" x14ac:dyDescent="0.25">
      <c r="A37" t="s">
        <v>27</v>
      </c>
      <c r="B37" t="s">
        <v>29</v>
      </c>
      <c r="C37">
        <v>5</v>
      </c>
      <c r="D37">
        <v>500</v>
      </c>
      <c r="E37">
        <f t="shared" si="6"/>
        <v>7500</v>
      </c>
      <c r="F37" s="11">
        <v>95</v>
      </c>
      <c r="G37" s="4">
        <f t="shared" si="2"/>
        <v>12.970666666666666</v>
      </c>
      <c r="H37">
        <v>143</v>
      </c>
      <c r="I37" s="4">
        <f t="shared" si="3"/>
        <v>19.524266666666666</v>
      </c>
      <c r="J37" s="1">
        <f t="shared" si="4"/>
        <v>0.33566433566433568</v>
      </c>
      <c r="K37" s="2">
        <f t="shared" si="5"/>
        <v>1.5052631578947369</v>
      </c>
    </row>
    <row r="38" spans="1:11" x14ac:dyDescent="0.25">
      <c r="A38" t="s">
        <v>26</v>
      </c>
      <c r="B38" t="s">
        <v>29</v>
      </c>
      <c r="C38">
        <v>5</v>
      </c>
      <c r="D38">
        <v>500</v>
      </c>
      <c r="E38">
        <f t="shared" si="6"/>
        <v>7500</v>
      </c>
      <c r="F38" s="11">
        <v>1300</v>
      </c>
      <c r="G38" s="4">
        <f t="shared" si="2"/>
        <v>177.49333333333334</v>
      </c>
      <c r="H38">
        <v>1700</v>
      </c>
      <c r="I38" s="4">
        <f t="shared" si="3"/>
        <v>232.10666666666665</v>
      </c>
      <c r="J38" s="1">
        <f t="shared" si="4"/>
        <v>0.23529411764705882</v>
      </c>
      <c r="K38" s="2">
        <f t="shared" si="5"/>
        <v>1.3076923076923077</v>
      </c>
    </row>
    <row r="39" spans="1:11" x14ac:dyDescent="0.25">
      <c r="A39" t="s">
        <v>30</v>
      </c>
      <c r="B39" t="s">
        <v>29</v>
      </c>
      <c r="C39">
        <v>5</v>
      </c>
      <c r="D39">
        <v>500</v>
      </c>
      <c r="E39">
        <f t="shared" ref="E39:E42" si="7">(D39 * 3 * C39)</f>
        <v>7500</v>
      </c>
      <c r="F39" s="11">
        <v>1700</v>
      </c>
      <c r="G39" s="4">
        <f t="shared" ref="G39:G42" si="8">F39/E39 * 1024</f>
        <v>232.10666666666665</v>
      </c>
      <c r="H39">
        <v>2200</v>
      </c>
      <c r="I39" s="4">
        <f t="shared" ref="I39:I42" si="9">H39/E39*1024</f>
        <v>300.37333333333333</v>
      </c>
      <c r="J39" s="9">
        <f t="shared" ref="J39:J42" si="10">((H39 - F39) / H39)</f>
        <v>0.22727272727272727</v>
      </c>
      <c r="K39" s="2">
        <f t="shared" ref="K39:K42" si="11">H39/F39</f>
        <v>1.2941176470588236</v>
      </c>
    </row>
    <row r="40" spans="1:11" x14ac:dyDescent="0.25">
      <c r="A40" t="s">
        <v>31</v>
      </c>
      <c r="B40" t="s">
        <v>29</v>
      </c>
      <c r="C40">
        <v>5</v>
      </c>
      <c r="D40">
        <v>500</v>
      </c>
      <c r="E40">
        <f t="shared" si="7"/>
        <v>7500</v>
      </c>
      <c r="F40" s="11">
        <v>48</v>
      </c>
      <c r="G40" s="4">
        <f t="shared" si="8"/>
        <v>6.5536000000000003</v>
      </c>
      <c r="H40">
        <v>77</v>
      </c>
      <c r="I40" s="4">
        <f t="shared" si="9"/>
        <v>10.513066666666667</v>
      </c>
      <c r="J40" s="9">
        <f t="shared" si="10"/>
        <v>0.37662337662337664</v>
      </c>
      <c r="K40" s="2">
        <f t="shared" si="11"/>
        <v>1.6041666666666667</v>
      </c>
    </row>
    <row r="41" spans="1:11" x14ac:dyDescent="0.25">
      <c r="A41" t="s">
        <v>32</v>
      </c>
      <c r="B41" t="s">
        <v>29</v>
      </c>
      <c r="C41">
        <v>5</v>
      </c>
      <c r="D41">
        <v>500</v>
      </c>
      <c r="E41">
        <f t="shared" si="7"/>
        <v>7500</v>
      </c>
      <c r="F41" s="11">
        <v>1800</v>
      </c>
      <c r="G41" s="4">
        <f t="shared" si="8"/>
        <v>245.76</v>
      </c>
      <c r="H41" s="11">
        <v>2200</v>
      </c>
      <c r="I41" s="4">
        <f t="shared" si="9"/>
        <v>300.37333333333333</v>
      </c>
      <c r="J41" s="9">
        <f t="shared" si="10"/>
        <v>0.18181818181818182</v>
      </c>
      <c r="K41" s="2">
        <f t="shared" si="11"/>
        <v>1.2222222222222223</v>
      </c>
    </row>
    <row r="42" spans="1:11" x14ac:dyDescent="0.25">
      <c r="A42" t="s">
        <v>33</v>
      </c>
      <c r="B42" t="s">
        <v>29</v>
      </c>
      <c r="C42">
        <v>5</v>
      </c>
      <c r="D42">
        <v>500</v>
      </c>
      <c r="E42">
        <f t="shared" si="7"/>
        <v>7500</v>
      </c>
      <c r="F42" s="11">
        <v>4.5999999999999996</v>
      </c>
      <c r="G42" s="4">
        <f t="shared" si="8"/>
        <v>0.62805333333333324</v>
      </c>
      <c r="H42">
        <v>13</v>
      </c>
      <c r="I42" s="4">
        <f t="shared" si="9"/>
        <v>1.7749333333333333</v>
      </c>
      <c r="J42" s="9">
        <f t="shared" si="10"/>
        <v>0.64615384615384619</v>
      </c>
      <c r="K42" s="2">
        <f t="shared" si="11"/>
        <v>2.8260869565217392</v>
      </c>
    </row>
    <row r="43" spans="1:11" x14ac:dyDescent="0.25">
      <c r="A43" t="s">
        <v>28</v>
      </c>
      <c r="B43" t="s">
        <v>34</v>
      </c>
      <c r="C43">
        <v>5</v>
      </c>
      <c r="D43">
        <v>500</v>
      </c>
      <c r="E43">
        <f t="shared" ref="E43:E49" si="12">(D43 * 3 * C43)</f>
        <v>7500</v>
      </c>
      <c r="F43" s="11">
        <v>3700</v>
      </c>
      <c r="G43" s="4">
        <f t="shared" ref="G43:G49" si="13">F43/E43 * 1024</f>
        <v>505.17333333333335</v>
      </c>
      <c r="H43">
        <v>4300</v>
      </c>
      <c r="I43" s="4">
        <f t="shared" ref="I43:I49" si="14">H43/E43*1024</f>
        <v>587.09333333333336</v>
      </c>
      <c r="J43" s="9">
        <f t="shared" ref="J43:J49" si="15">((H43 - F43) / H43)</f>
        <v>0.13953488372093023</v>
      </c>
      <c r="K43" s="2">
        <f t="shared" ref="K43:K49" si="16">H43/F43</f>
        <v>1.1621621621621621</v>
      </c>
    </row>
    <row r="44" spans="1:11" x14ac:dyDescent="0.25">
      <c r="A44" t="s">
        <v>27</v>
      </c>
      <c r="B44" t="s">
        <v>34</v>
      </c>
      <c r="C44">
        <v>5</v>
      </c>
      <c r="D44">
        <v>500</v>
      </c>
      <c r="E44">
        <f t="shared" si="12"/>
        <v>7500</v>
      </c>
      <c r="F44" s="11">
        <v>100</v>
      </c>
      <c r="G44" s="4">
        <f t="shared" si="13"/>
        <v>13.653333333333334</v>
      </c>
      <c r="H44">
        <v>143</v>
      </c>
      <c r="I44" s="4">
        <f t="shared" si="14"/>
        <v>19.524266666666666</v>
      </c>
      <c r="J44" s="9">
        <f t="shared" si="15"/>
        <v>0.30069930069930068</v>
      </c>
      <c r="K44" s="2">
        <f t="shared" si="16"/>
        <v>1.43</v>
      </c>
    </row>
    <row r="45" spans="1:11" x14ac:dyDescent="0.25">
      <c r="A45" t="s">
        <v>26</v>
      </c>
      <c r="B45" t="s">
        <v>34</v>
      </c>
      <c r="C45">
        <v>5</v>
      </c>
      <c r="D45">
        <v>500</v>
      </c>
      <c r="E45">
        <f t="shared" si="12"/>
        <v>7500</v>
      </c>
      <c r="F45" s="11">
        <v>1300</v>
      </c>
      <c r="G45" s="4">
        <f t="shared" si="13"/>
        <v>177.49333333333334</v>
      </c>
      <c r="H45">
        <v>1700</v>
      </c>
      <c r="I45" s="4">
        <f t="shared" si="14"/>
        <v>232.10666666666665</v>
      </c>
      <c r="J45" s="9">
        <f t="shared" si="15"/>
        <v>0.23529411764705882</v>
      </c>
      <c r="K45" s="2">
        <f t="shared" si="16"/>
        <v>1.3076923076923077</v>
      </c>
    </row>
    <row r="46" spans="1:11" x14ac:dyDescent="0.25">
      <c r="A46" t="s">
        <v>30</v>
      </c>
      <c r="B46" t="s">
        <v>34</v>
      </c>
      <c r="C46">
        <v>5</v>
      </c>
      <c r="D46">
        <v>500</v>
      </c>
      <c r="E46">
        <f t="shared" si="12"/>
        <v>7500</v>
      </c>
      <c r="F46" s="11">
        <v>2200</v>
      </c>
      <c r="G46" s="4">
        <f t="shared" si="13"/>
        <v>300.37333333333333</v>
      </c>
      <c r="H46">
        <v>2200</v>
      </c>
      <c r="I46" s="4">
        <f t="shared" si="14"/>
        <v>300.37333333333333</v>
      </c>
      <c r="J46" s="9">
        <f t="shared" si="15"/>
        <v>0</v>
      </c>
      <c r="K46" s="2">
        <f t="shared" si="16"/>
        <v>1</v>
      </c>
    </row>
    <row r="47" spans="1:11" x14ac:dyDescent="0.25">
      <c r="A47" t="s">
        <v>31</v>
      </c>
      <c r="B47" t="s">
        <v>34</v>
      </c>
      <c r="C47">
        <v>5</v>
      </c>
      <c r="D47">
        <v>500</v>
      </c>
      <c r="E47">
        <f t="shared" si="12"/>
        <v>7500</v>
      </c>
      <c r="F47" s="11">
        <v>76</v>
      </c>
      <c r="G47" s="4">
        <f t="shared" si="13"/>
        <v>10.376533333333333</v>
      </c>
      <c r="H47">
        <v>77</v>
      </c>
      <c r="I47" s="4">
        <f t="shared" si="14"/>
        <v>10.513066666666667</v>
      </c>
      <c r="J47" s="9">
        <f t="shared" si="15"/>
        <v>1.2987012987012988E-2</v>
      </c>
      <c r="K47" s="2">
        <f t="shared" si="16"/>
        <v>1.013157894736842</v>
      </c>
    </row>
    <row r="48" spans="1:11" x14ac:dyDescent="0.25">
      <c r="A48" t="s">
        <v>32</v>
      </c>
      <c r="B48" t="s">
        <v>34</v>
      </c>
      <c r="C48">
        <v>5</v>
      </c>
      <c r="D48">
        <v>500</v>
      </c>
      <c r="E48">
        <f t="shared" si="12"/>
        <v>7500</v>
      </c>
      <c r="F48" s="11">
        <v>2200</v>
      </c>
      <c r="G48" s="4">
        <f t="shared" si="13"/>
        <v>300.37333333333333</v>
      </c>
      <c r="H48" s="10">
        <v>2200</v>
      </c>
      <c r="I48" s="4">
        <f t="shared" si="14"/>
        <v>300.37333333333333</v>
      </c>
      <c r="J48" s="9">
        <f t="shared" si="15"/>
        <v>0</v>
      </c>
      <c r="K48" s="2">
        <f t="shared" si="16"/>
        <v>1</v>
      </c>
    </row>
    <row r="49" spans="1:11" x14ac:dyDescent="0.25">
      <c r="A49" t="s">
        <v>33</v>
      </c>
      <c r="B49" t="s">
        <v>34</v>
      </c>
      <c r="C49">
        <v>5</v>
      </c>
      <c r="D49">
        <v>500</v>
      </c>
      <c r="E49">
        <f t="shared" si="12"/>
        <v>7500</v>
      </c>
      <c r="F49" s="11">
        <v>12</v>
      </c>
      <c r="G49" s="4">
        <f t="shared" si="13"/>
        <v>1.6384000000000001</v>
      </c>
      <c r="H49">
        <v>13</v>
      </c>
      <c r="I49" s="4">
        <f t="shared" si="14"/>
        <v>1.7749333333333333</v>
      </c>
      <c r="J49" s="9">
        <f t="shared" si="15"/>
        <v>7.6923076923076927E-2</v>
      </c>
      <c r="K49" s="2">
        <f t="shared" si="16"/>
        <v>1.0833333333333333</v>
      </c>
    </row>
    <row r="50" spans="1:11" x14ac:dyDescent="0.25">
      <c r="A50" t="s">
        <v>28</v>
      </c>
      <c r="B50" t="s">
        <v>35</v>
      </c>
      <c r="C50">
        <v>5</v>
      </c>
      <c r="D50">
        <v>500</v>
      </c>
      <c r="E50">
        <f t="shared" ref="E50:E56" si="17">(D50 * 3 * C50)</f>
        <v>7500</v>
      </c>
      <c r="F50" s="11">
        <v>3700</v>
      </c>
      <c r="G50" s="4">
        <f t="shared" ref="G50:G56" si="18">F50/E50 * 1024</f>
        <v>505.17333333333335</v>
      </c>
      <c r="H50">
        <v>4300</v>
      </c>
      <c r="I50" s="4">
        <f t="shared" ref="I50:I56" si="19">H50/E50*1024</f>
        <v>587.09333333333336</v>
      </c>
      <c r="J50" s="9">
        <f t="shared" ref="J50:J56" si="20">((H50 - F50) / H50)</f>
        <v>0.13953488372093023</v>
      </c>
      <c r="K50" s="2">
        <f t="shared" ref="K50:K56" si="21">H50/F50</f>
        <v>1.1621621621621621</v>
      </c>
    </row>
    <row r="51" spans="1:11" x14ac:dyDescent="0.25">
      <c r="A51" t="s">
        <v>27</v>
      </c>
      <c r="B51" t="s">
        <v>35</v>
      </c>
      <c r="C51">
        <v>5</v>
      </c>
      <c r="D51">
        <v>500</v>
      </c>
      <c r="E51">
        <f t="shared" si="17"/>
        <v>7500</v>
      </c>
      <c r="F51" s="11">
        <v>104</v>
      </c>
      <c r="G51" s="4">
        <f t="shared" si="18"/>
        <v>14.199466666666666</v>
      </c>
      <c r="H51">
        <v>143</v>
      </c>
      <c r="I51" s="4">
        <f t="shared" si="19"/>
        <v>19.524266666666666</v>
      </c>
      <c r="J51" s="9">
        <f t="shared" si="20"/>
        <v>0.27272727272727271</v>
      </c>
      <c r="K51" s="2">
        <f t="shared" si="21"/>
        <v>1.375</v>
      </c>
    </row>
    <row r="52" spans="1:11" x14ac:dyDescent="0.25">
      <c r="A52" t="s">
        <v>26</v>
      </c>
      <c r="B52" t="s">
        <v>35</v>
      </c>
      <c r="C52">
        <v>5</v>
      </c>
      <c r="D52">
        <v>500</v>
      </c>
      <c r="E52">
        <f t="shared" si="17"/>
        <v>7500</v>
      </c>
      <c r="F52" s="11">
        <v>1400</v>
      </c>
      <c r="G52" s="4">
        <f t="shared" si="18"/>
        <v>191.14666666666668</v>
      </c>
      <c r="H52">
        <v>1700</v>
      </c>
      <c r="I52" s="4">
        <f t="shared" si="19"/>
        <v>232.10666666666665</v>
      </c>
      <c r="J52" s="9">
        <f t="shared" si="20"/>
        <v>0.17647058823529413</v>
      </c>
      <c r="K52" s="2">
        <f t="shared" si="21"/>
        <v>1.2142857142857142</v>
      </c>
    </row>
    <row r="53" spans="1:11" x14ac:dyDescent="0.25">
      <c r="A53" t="s">
        <v>30</v>
      </c>
      <c r="B53" t="s">
        <v>35</v>
      </c>
      <c r="C53">
        <v>5</v>
      </c>
      <c r="D53">
        <v>500</v>
      </c>
      <c r="E53">
        <f t="shared" si="17"/>
        <v>7500</v>
      </c>
      <c r="F53" s="11">
        <v>2200</v>
      </c>
      <c r="G53" s="4">
        <f t="shared" si="18"/>
        <v>300.37333333333333</v>
      </c>
      <c r="H53">
        <v>2200</v>
      </c>
      <c r="I53" s="4">
        <f t="shared" si="19"/>
        <v>300.37333333333333</v>
      </c>
      <c r="J53" s="9">
        <f t="shared" si="20"/>
        <v>0</v>
      </c>
      <c r="K53" s="2">
        <f t="shared" si="21"/>
        <v>1</v>
      </c>
    </row>
    <row r="54" spans="1:11" x14ac:dyDescent="0.25">
      <c r="A54" t="s">
        <v>31</v>
      </c>
      <c r="B54" t="s">
        <v>35</v>
      </c>
      <c r="C54">
        <v>5</v>
      </c>
      <c r="D54">
        <v>500</v>
      </c>
      <c r="E54">
        <f t="shared" si="17"/>
        <v>7500</v>
      </c>
      <c r="F54" s="11">
        <v>76</v>
      </c>
      <c r="G54" s="4">
        <f t="shared" si="18"/>
        <v>10.376533333333333</v>
      </c>
      <c r="H54">
        <v>77</v>
      </c>
      <c r="I54" s="4">
        <f t="shared" si="19"/>
        <v>10.513066666666667</v>
      </c>
      <c r="J54" s="9">
        <f t="shared" si="20"/>
        <v>1.2987012987012988E-2</v>
      </c>
      <c r="K54" s="2">
        <f t="shared" si="21"/>
        <v>1.013157894736842</v>
      </c>
    </row>
    <row r="55" spans="1:11" x14ac:dyDescent="0.25">
      <c r="A55" t="s">
        <v>32</v>
      </c>
      <c r="B55" t="s">
        <v>35</v>
      </c>
      <c r="C55">
        <v>5</v>
      </c>
      <c r="D55">
        <v>500</v>
      </c>
      <c r="E55">
        <f t="shared" si="17"/>
        <v>7500</v>
      </c>
      <c r="F55" s="11">
        <v>2200</v>
      </c>
      <c r="G55" s="4">
        <f t="shared" si="18"/>
        <v>300.37333333333333</v>
      </c>
      <c r="H55" s="10">
        <v>2200</v>
      </c>
      <c r="I55" s="4">
        <f t="shared" si="19"/>
        <v>300.37333333333333</v>
      </c>
      <c r="J55" s="9">
        <f t="shared" si="20"/>
        <v>0</v>
      </c>
      <c r="K55" s="2">
        <f t="shared" si="21"/>
        <v>1</v>
      </c>
    </row>
    <row r="56" spans="1:11" x14ac:dyDescent="0.25">
      <c r="A56" t="s">
        <v>33</v>
      </c>
      <c r="B56" t="s">
        <v>35</v>
      </c>
      <c r="C56">
        <v>5</v>
      </c>
      <c r="D56">
        <v>500</v>
      </c>
      <c r="E56">
        <f t="shared" si="17"/>
        <v>7500</v>
      </c>
      <c r="F56" s="11">
        <v>13</v>
      </c>
      <c r="G56" s="4">
        <f t="shared" si="18"/>
        <v>1.7749333333333333</v>
      </c>
      <c r="H56">
        <v>13</v>
      </c>
      <c r="I56" s="4">
        <f t="shared" si="19"/>
        <v>1.7749333333333333</v>
      </c>
      <c r="J56" s="9">
        <f t="shared" si="20"/>
        <v>0</v>
      </c>
      <c r="K56" s="2">
        <f t="shared" si="21"/>
        <v>1</v>
      </c>
    </row>
    <row r="57" spans="1:11" x14ac:dyDescent="0.25">
      <c r="A57" t="s">
        <v>28</v>
      </c>
      <c r="B57" t="s">
        <v>56</v>
      </c>
      <c r="C57">
        <v>5</v>
      </c>
      <c r="D57">
        <v>500</v>
      </c>
      <c r="E57">
        <f t="shared" ref="E57:E63" si="22">(D57 * 3 * C57)</f>
        <v>7500</v>
      </c>
      <c r="F57" s="11">
        <v>3700</v>
      </c>
      <c r="G57" s="4">
        <f t="shared" ref="G57:G63" si="23">F57/E57 * 1024</f>
        <v>505.17333333333335</v>
      </c>
      <c r="H57">
        <v>4300</v>
      </c>
      <c r="I57" s="4">
        <f t="shared" ref="I57:I63" si="24">H57/E57*1024</f>
        <v>587.09333333333336</v>
      </c>
      <c r="J57" s="9">
        <f t="shared" ref="J57:J63" si="25">((H57 - F57) / H57)</f>
        <v>0.13953488372093023</v>
      </c>
      <c r="K57" s="2">
        <f t="shared" ref="K57:K63" si="26">H57/F57</f>
        <v>1.1621621621621621</v>
      </c>
    </row>
    <row r="58" spans="1:11" x14ac:dyDescent="0.25">
      <c r="A58" t="s">
        <v>27</v>
      </c>
      <c r="B58" t="s">
        <v>56</v>
      </c>
      <c r="C58">
        <v>5</v>
      </c>
      <c r="D58">
        <v>500</v>
      </c>
      <c r="E58">
        <f t="shared" si="22"/>
        <v>7500</v>
      </c>
      <c r="F58" s="11">
        <v>95</v>
      </c>
      <c r="G58" s="4">
        <f t="shared" si="23"/>
        <v>12.970666666666666</v>
      </c>
      <c r="H58">
        <v>143</v>
      </c>
      <c r="I58" s="4">
        <f t="shared" si="24"/>
        <v>19.524266666666666</v>
      </c>
      <c r="J58" s="9">
        <f t="shared" si="25"/>
        <v>0.33566433566433568</v>
      </c>
      <c r="K58" s="2">
        <f t="shared" si="26"/>
        <v>1.5052631578947369</v>
      </c>
    </row>
    <row r="59" spans="1:11" x14ac:dyDescent="0.25">
      <c r="A59" t="s">
        <v>26</v>
      </c>
      <c r="B59" t="s">
        <v>56</v>
      </c>
      <c r="C59">
        <v>5</v>
      </c>
      <c r="D59">
        <v>500</v>
      </c>
      <c r="E59">
        <f t="shared" si="22"/>
        <v>7500</v>
      </c>
      <c r="F59" s="11">
        <v>1300</v>
      </c>
      <c r="G59" s="4">
        <f t="shared" si="23"/>
        <v>177.49333333333334</v>
      </c>
      <c r="H59">
        <v>1700</v>
      </c>
      <c r="I59" s="4">
        <f t="shared" si="24"/>
        <v>232.10666666666665</v>
      </c>
      <c r="J59" s="9">
        <f t="shared" si="25"/>
        <v>0.23529411764705882</v>
      </c>
      <c r="K59" s="2">
        <f t="shared" si="26"/>
        <v>1.3076923076923077</v>
      </c>
    </row>
    <row r="60" spans="1:11" x14ac:dyDescent="0.25">
      <c r="A60" t="s">
        <v>30</v>
      </c>
      <c r="B60" t="s">
        <v>56</v>
      </c>
      <c r="C60">
        <v>5</v>
      </c>
      <c r="D60">
        <v>500</v>
      </c>
      <c r="E60">
        <f t="shared" si="22"/>
        <v>7500</v>
      </c>
      <c r="F60" s="11">
        <v>1700</v>
      </c>
      <c r="G60" s="4">
        <f t="shared" si="23"/>
        <v>232.10666666666665</v>
      </c>
      <c r="H60">
        <v>2200</v>
      </c>
      <c r="I60" s="4">
        <f t="shared" si="24"/>
        <v>300.37333333333333</v>
      </c>
      <c r="J60" s="9">
        <f t="shared" si="25"/>
        <v>0.22727272727272727</v>
      </c>
      <c r="K60" s="2">
        <f t="shared" si="26"/>
        <v>1.2941176470588236</v>
      </c>
    </row>
    <row r="61" spans="1:11" x14ac:dyDescent="0.25">
      <c r="A61" t="s">
        <v>31</v>
      </c>
      <c r="B61" t="s">
        <v>56</v>
      </c>
      <c r="C61">
        <v>5</v>
      </c>
      <c r="D61">
        <v>500</v>
      </c>
      <c r="E61">
        <f t="shared" si="22"/>
        <v>7500</v>
      </c>
      <c r="F61" s="11">
        <v>48</v>
      </c>
      <c r="G61" s="4">
        <f t="shared" si="23"/>
        <v>6.5536000000000003</v>
      </c>
      <c r="H61">
        <v>77</v>
      </c>
      <c r="I61" s="4">
        <f t="shared" si="24"/>
        <v>10.513066666666667</v>
      </c>
      <c r="J61" s="9">
        <f t="shared" si="25"/>
        <v>0.37662337662337664</v>
      </c>
      <c r="K61" s="2">
        <f t="shared" si="26"/>
        <v>1.6041666666666667</v>
      </c>
    </row>
    <row r="62" spans="1:11" x14ac:dyDescent="0.25">
      <c r="A62" t="s">
        <v>32</v>
      </c>
      <c r="B62" t="s">
        <v>56</v>
      </c>
      <c r="C62">
        <v>5</v>
      </c>
      <c r="D62">
        <v>500</v>
      </c>
      <c r="E62">
        <f t="shared" si="22"/>
        <v>7500</v>
      </c>
      <c r="F62" s="11">
        <v>1800</v>
      </c>
      <c r="G62" s="4">
        <f t="shared" si="23"/>
        <v>245.76</v>
      </c>
      <c r="H62" s="10">
        <v>2200</v>
      </c>
      <c r="I62" s="4">
        <f t="shared" si="24"/>
        <v>300.37333333333333</v>
      </c>
      <c r="J62" s="9">
        <f t="shared" si="25"/>
        <v>0.18181818181818182</v>
      </c>
      <c r="K62" s="2">
        <f t="shared" si="26"/>
        <v>1.2222222222222223</v>
      </c>
    </row>
    <row r="63" spans="1:11" x14ac:dyDescent="0.25">
      <c r="A63" t="s">
        <v>33</v>
      </c>
      <c r="B63" t="s">
        <v>56</v>
      </c>
      <c r="C63">
        <v>5</v>
      </c>
      <c r="D63">
        <v>500</v>
      </c>
      <c r="E63">
        <f t="shared" si="22"/>
        <v>7500</v>
      </c>
      <c r="F63" s="11">
        <v>4.5</v>
      </c>
      <c r="G63" s="4">
        <f t="shared" si="23"/>
        <v>0.61439999999999995</v>
      </c>
      <c r="H63">
        <v>13</v>
      </c>
      <c r="I63" s="4">
        <f t="shared" si="24"/>
        <v>1.7749333333333333</v>
      </c>
      <c r="J63" s="9">
        <f t="shared" si="25"/>
        <v>0.65384615384615385</v>
      </c>
      <c r="K63" s="2">
        <f t="shared" si="26"/>
        <v>2.8888888888888888</v>
      </c>
    </row>
    <row r="64" spans="1:11" x14ac:dyDescent="0.25">
      <c r="A64" t="s">
        <v>28</v>
      </c>
      <c r="B64" t="s">
        <v>57</v>
      </c>
      <c r="C64">
        <v>5</v>
      </c>
      <c r="D64">
        <v>500</v>
      </c>
      <c r="E64">
        <f t="shared" ref="E64:E70" si="27">(D64 * 3 * C64)</f>
        <v>7500</v>
      </c>
      <c r="F64" s="11">
        <v>3700</v>
      </c>
      <c r="G64" s="4">
        <f t="shared" ref="G64:G70" si="28">F64/E64 * 1024</f>
        <v>505.17333333333335</v>
      </c>
      <c r="H64">
        <v>4300</v>
      </c>
      <c r="I64" s="4">
        <f t="shared" ref="I64:I70" si="29">H64/E64*1024</f>
        <v>587.09333333333336</v>
      </c>
      <c r="J64" s="9">
        <f t="shared" ref="J64:J70" si="30">((H64 - F64) / H64)</f>
        <v>0.13953488372093023</v>
      </c>
      <c r="K64" s="2">
        <f t="shared" ref="K64:K70" si="31">H64/F64</f>
        <v>1.1621621621621621</v>
      </c>
    </row>
    <row r="65" spans="1:11" x14ac:dyDescent="0.25">
      <c r="A65" t="s">
        <v>27</v>
      </c>
      <c r="B65" t="s">
        <v>57</v>
      </c>
      <c r="C65">
        <v>5</v>
      </c>
      <c r="D65">
        <v>500</v>
      </c>
      <c r="E65">
        <f t="shared" si="27"/>
        <v>7500</v>
      </c>
      <c r="F65" s="11">
        <v>104</v>
      </c>
      <c r="G65" s="4">
        <f t="shared" si="28"/>
        <v>14.199466666666666</v>
      </c>
      <c r="H65">
        <v>143</v>
      </c>
      <c r="I65" s="4">
        <f t="shared" si="29"/>
        <v>19.524266666666666</v>
      </c>
      <c r="J65" s="9">
        <f t="shared" si="30"/>
        <v>0.27272727272727271</v>
      </c>
      <c r="K65" s="2">
        <f t="shared" si="31"/>
        <v>1.375</v>
      </c>
    </row>
    <row r="66" spans="1:11" x14ac:dyDescent="0.25">
      <c r="A66" t="s">
        <v>26</v>
      </c>
      <c r="B66" t="s">
        <v>57</v>
      </c>
      <c r="C66">
        <v>5</v>
      </c>
      <c r="D66">
        <v>500</v>
      </c>
      <c r="E66">
        <f t="shared" si="27"/>
        <v>7500</v>
      </c>
      <c r="F66" s="11">
        <v>1400</v>
      </c>
      <c r="G66" s="4">
        <f t="shared" si="28"/>
        <v>191.14666666666668</v>
      </c>
      <c r="H66">
        <v>1700</v>
      </c>
      <c r="I66" s="4">
        <f t="shared" si="29"/>
        <v>232.10666666666665</v>
      </c>
      <c r="J66" s="9">
        <f t="shared" si="30"/>
        <v>0.17647058823529413</v>
      </c>
      <c r="K66" s="2">
        <f t="shared" si="31"/>
        <v>1.2142857142857142</v>
      </c>
    </row>
    <row r="67" spans="1:11" x14ac:dyDescent="0.25">
      <c r="A67" t="s">
        <v>30</v>
      </c>
      <c r="B67" t="s">
        <v>57</v>
      </c>
      <c r="C67">
        <v>5</v>
      </c>
      <c r="D67">
        <v>500</v>
      </c>
      <c r="E67">
        <f t="shared" si="27"/>
        <v>7500</v>
      </c>
      <c r="F67" s="11">
        <v>2200</v>
      </c>
      <c r="G67" s="4">
        <f t="shared" si="28"/>
        <v>300.37333333333333</v>
      </c>
      <c r="H67">
        <v>2200</v>
      </c>
      <c r="I67" s="4">
        <f t="shared" si="29"/>
        <v>300.37333333333333</v>
      </c>
      <c r="J67" s="9">
        <f t="shared" si="30"/>
        <v>0</v>
      </c>
      <c r="K67" s="2">
        <f t="shared" si="31"/>
        <v>1</v>
      </c>
    </row>
    <row r="68" spans="1:11" x14ac:dyDescent="0.25">
      <c r="A68" t="s">
        <v>31</v>
      </c>
      <c r="B68" t="s">
        <v>57</v>
      </c>
      <c r="C68">
        <v>5</v>
      </c>
      <c r="D68">
        <v>500</v>
      </c>
      <c r="E68">
        <f t="shared" si="27"/>
        <v>7500</v>
      </c>
      <c r="F68" s="11">
        <v>75</v>
      </c>
      <c r="G68" s="4">
        <f t="shared" si="28"/>
        <v>10.24</v>
      </c>
      <c r="H68">
        <v>77</v>
      </c>
      <c r="I68" s="4">
        <f t="shared" si="29"/>
        <v>10.513066666666667</v>
      </c>
      <c r="J68" s="9">
        <f t="shared" si="30"/>
        <v>2.5974025974025976E-2</v>
      </c>
      <c r="K68" s="2">
        <f t="shared" si="31"/>
        <v>1.0266666666666666</v>
      </c>
    </row>
    <row r="69" spans="1:11" x14ac:dyDescent="0.25">
      <c r="A69" t="s">
        <v>32</v>
      </c>
      <c r="B69" t="s">
        <v>57</v>
      </c>
      <c r="C69">
        <v>5</v>
      </c>
      <c r="D69">
        <v>500</v>
      </c>
      <c r="E69">
        <f t="shared" si="27"/>
        <v>7500</v>
      </c>
      <c r="F69" s="11">
        <v>2200</v>
      </c>
      <c r="G69" s="4">
        <f t="shared" si="28"/>
        <v>300.37333333333333</v>
      </c>
      <c r="H69" s="10">
        <v>2200</v>
      </c>
      <c r="I69" s="4">
        <f t="shared" si="29"/>
        <v>300.37333333333333</v>
      </c>
      <c r="J69" s="9">
        <f t="shared" si="30"/>
        <v>0</v>
      </c>
      <c r="K69" s="2">
        <f t="shared" si="31"/>
        <v>1</v>
      </c>
    </row>
    <row r="70" spans="1:11" x14ac:dyDescent="0.25">
      <c r="A70" t="s">
        <v>33</v>
      </c>
      <c r="B70" t="s">
        <v>57</v>
      </c>
      <c r="C70">
        <v>5</v>
      </c>
      <c r="D70">
        <v>500</v>
      </c>
      <c r="E70">
        <f t="shared" si="27"/>
        <v>7500</v>
      </c>
      <c r="F70" s="11">
        <v>13</v>
      </c>
      <c r="G70" s="4">
        <f t="shared" si="28"/>
        <v>1.7749333333333333</v>
      </c>
      <c r="H70">
        <v>13</v>
      </c>
      <c r="I70" s="4">
        <f t="shared" si="29"/>
        <v>1.7749333333333333</v>
      </c>
      <c r="J70" s="9">
        <f t="shared" si="30"/>
        <v>0</v>
      </c>
      <c r="K70" s="2">
        <f t="shared" si="31"/>
        <v>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E30" sqref="E30"/>
    </sheetView>
  </sheetViews>
  <sheetFormatPr defaultRowHeight="15" x14ac:dyDescent="0.25"/>
  <cols>
    <col min="1" max="1" width="19.42578125" customWidth="1"/>
    <col min="2" max="2" width="14.28515625" customWidth="1"/>
    <col min="3" max="3" width="21.85546875" customWidth="1"/>
    <col min="4" max="4" width="11.42578125" customWidth="1"/>
  </cols>
  <sheetData>
    <row r="1" spans="1:4" ht="26.25" x14ac:dyDescent="0.4">
      <c r="A1" s="13" t="s">
        <v>84</v>
      </c>
    </row>
    <row r="3" spans="1:4" ht="30" x14ac:dyDescent="0.25">
      <c r="A3" t="s">
        <v>86</v>
      </c>
      <c r="B3" s="14" t="s">
        <v>62</v>
      </c>
      <c r="C3" s="14" t="s">
        <v>43</v>
      </c>
      <c r="D3" t="s">
        <v>87</v>
      </c>
    </row>
    <row r="4" spans="1:4" x14ac:dyDescent="0.25">
      <c r="A4" t="s">
        <v>5</v>
      </c>
      <c r="B4" s="15">
        <v>0.17060068370503012</v>
      </c>
      <c r="C4" s="2">
        <v>1.2056918547595683</v>
      </c>
      <c r="D4">
        <v>5095</v>
      </c>
    </row>
    <row r="5" spans="1:4" x14ac:dyDescent="0.25">
      <c r="A5" t="s">
        <v>48</v>
      </c>
      <c r="B5" s="15">
        <v>0.16962396223343643</v>
      </c>
      <c r="C5" s="2">
        <v>1.2042736718290532</v>
      </c>
      <c r="D5">
        <v>5101</v>
      </c>
    </row>
    <row r="6" spans="1:4" x14ac:dyDescent="0.25">
      <c r="A6" t="s">
        <v>50</v>
      </c>
      <c r="B6" s="15">
        <v>0.15285691030441154</v>
      </c>
      <c r="C6" s="2">
        <v>1.1804381245196003</v>
      </c>
      <c r="D6">
        <v>5204</v>
      </c>
    </row>
    <row r="7" spans="1:4" x14ac:dyDescent="0.25">
      <c r="A7" t="s">
        <v>6</v>
      </c>
      <c r="B7" s="15">
        <v>0.17060068370503012</v>
      </c>
      <c r="C7" s="2">
        <v>1.2056918547595683</v>
      </c>
      <c r="D7">
        <v>5095</v>
      </c>
    </row>
    <row r="8" spans="1:4" x14ac:dyDescent="0.25">
      <c r="A8" t="s">
        <v>18</v>
      </c>
      <c r="B8" s="15">
        <v>0.15285691030441154</v>
      </c>
      <c r="C8" s="2">
        <v>1.1804381245196003</v>
      </c>
      <c r="D8">
        <v>5204</v>
      </c>
    </row>
    <row r="9" spans="1:4" x14ac:dyDescent="0.25">
      <c r="A9" t="s">
        <v>17</v>
      </c>
      <c r="B9" s="15">
        <v>0.1697867491453687</v>
      </c>
      <c r="C9" s="2">
        <v>1.2045098039215687</v>
      </c>
      <c r="D9">
        <v>5100</v>
      </c>
    </row>
    <row r="14" spans="1:4" ht="26.25" x14ac:dyDescent="0.4">
      <c r="A14" s="13" t="s">
        <v>85</v>
      </c>
    </row>
    <row r="15" spans="1:4" ht="30" x14ac:dyDescent="0.25">
      <c r="A15" t="s">
        <v>86</v>
      </c>
      <c r="B15" s="14" t="s">
        <v>62</v>
      </c>
      <c r="C15" s="14" t="s">
        <v>43</v>
      </c>
      <c r="D15" t="s">
        <v>87</v>
      </c>
    </row>
    <row r="16" spans="1:4" x14ac:dyDescent="0.25">
      <c r="A16" t="s">
        <v>5</v>
      </c>
      <c r="B16" s="15">
        <v>0.20868596881959911</v>
      </c>
      <c r="C16" s="2">
        <v>1.2637207993245145</v>
      </c>
      <c r="D16">
        <v>3553</v>
      </c>
    </row>
    <row r="17" spans="1:4" x14ac:dyDescent="0.25">
      <c r="A17" t="s">
        <v>48</v>
      </c>
      <c r="B17" s="15">
        <v>2.2271714922048998E-4</v>
      </c>
      <c r="C17" s="2">
        <v>1.0002227667631989</v>
      </c>
      <c r="D17">
        <v>4489</v>
      </c>
    </row>
    <row r="18" spans="1:4" x14ac:dyDescent="0.25">
      <c r="A18" t="s">
        <v>50</v>
      </c>
      <c r="B18" s="15">
        <v>4.4543429844097997E-4</v>
      </c>
      <c r="C18" s="2">
        <v>1.000445632798574</v>
      </c>
      <c r="D18">
        <v>4488</v>
      </c>
    </row>
    <row r="19" spans="1:4" x14ac:dyDescent="0.25">
      <c r="A19" t="s">
        <v>6</v>
      </c>
      <c r="B19" s="15">
        <v>0.20868596881959911</v>
      </c>
      <c r="C19" s="2">
        <v>1.2637207993245145</v>
      </c>
      <c r="D19">
        <v>3553</v>
      </c>
    </row>
    <row r="20" spans="1:4" x14ac:dyDescent="0.25">
      <c r="A20" t="s">
        <v>18</v>
      </c>
      <c r="B20" s="15">
        <v>2.2271714922048998E-4</v>
      </c>
      <c r="C20" s="2">
        <v>1.0002227667631989</v>
      </c>
      <c r="D20">
        <v>4489</v>
      </c>
    </row>
    <row r="21" spans="1:4" x14ac:dyDescent="0.25">
      <c r="A21" t="s">
        <v>17</v>
      </c>
      <c r="B21" s="15">
        <v>4.4543429844097997E-4</v>
      </c>
      <c r="C21" s="2">
        <v>1.000445632798574</v>
      </c>
      <c r="D21">
        <v>4488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10" sqref="B10"/>
    </sheetView>
  </sheetViews>
  <sheetFormatPr defaultRowHeight="15" x14ac:dyDescent="0.25"/>
  <cols>
    <col min="1" max="1" width="17.42578125" customWidth="1"/>
    <col min="2" max="2" width="17.85546875" customWidth="1"/>
    <col min="3" max="3" width="20" customWidth="1"/>
    <col min="4" max="4" width="23.85546875" customWidth="1"/>
    <col min="5" max="5" width="24.42578125" bestFit="1" customWidth="1"/>
    <col min="6" max="6" width="13.140625" customWidth="1"/>
  </cols>
  <sheetData>
    <row r="1" spans="1:6" x14ac:dyDescent="0.25">
      <c r="A1" t="s">
        <v>73</v>
      </c>
      <c r="B1" t="s">
        <v>74</v>
      </c>
      <c r="C1" t="s">
        <v>80</v>
      </c>
      <c r="D1" t="s">
        <v>75</v>
      </c>
      <c r="E1" t="s">
        <v>76</v>
      </c>
      <c r="F1" t="s">
        <v>77</v>
      </c>
    </row>
    <row r="2" spans="1:6" x14ac:dyDescent="0.25">
      <c r="A2" s="11">
        <v>500000</v>
      </c>
      <c r="B2" t="s">
        <v>78</v>
      </c>
      <c r="C2" t="s">
        <v>81</v>
      </c>
      <c r="D2" t="s">
        <v>79</v>
      </c>
      <c r="E2" t="s">
        <v>82</v>
      </c>
      <c r="F2" t="s">
        <v>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2" sqref="C2"/>
    </sheetView>
  </sheetViews>
  <sheetFormatPr defaultRowHeight="15" x14ac:dyDescent="0.25"/>
  <cols>
    <col min="1" max="1" width="19.140625" customWidth="1"/>
    <col min="2" max="2" width="23.140625" customWidth="1"/>
    <col min="3" max="3" width="23.42578125" customWidth="1"/>
    <col min="4" max="4" width="32.5703125" customWidth="1"/>
  </cols>
  <sheetData>
    <row r="1" spans="1:4" x14ac:dyDescent="0.25">
      <c r="A1" t="s">
        <v>46</v>
      </c>
      <c r="B1" t="s">
        <v>54</v>
      </c>
      <c r="C1" t="s">
        <v>53</v>
      </c>
      <c r="D1" t="s">
        <v>47</v>
      </c>
    </row>
    <row r="2" spans="1:4" x14ac:dyDescent="0.25">
      <c r="A2" t="s">
        <v>5</v>
      </c>
      <c r="B2">
        <v>1.2</v>
      </c>
      <c r="C2">
        <v>3.1</v>
      </c>
      <c r="D2" t="s">
        <v>52</v>
      </c>
    </row>
    <row r="3" spans="1:4" x14ac:dyDescent="0.25">
      <c r="A3" t="s">
        <v>48</v>
      </c>
      <c r="B3">
        <v>1</v>
      </c>
      <c r="C3">
        <v>1.4</v>
      </c>
      <c r="D3" t="s">
        <v>51</v>
      </c>
    </row>
    <row r="4" spans="1:4" x14ac:dyDescent="0.25">
      <c r="A4" t="s">
        <v>50</v>
      </c>
      <c r="B4">
        <v>1</v>
      </c>
      <c r="C4">
        <v>1.4</v>
      </c>
      <c r="D4" t="s">
        <v>52</v>
      </c>
    </row>
    <row r="5" spans="1:4" x14ac:dyDescent="0.25">
      <c r="A5" t="s">
        <v>6</v>
      </c>
      <c r="B5">
        <v>1.2</v>
      </c>
      <c r="C5">
        <v>3.1</v>
      </c>
      <c r="D5" t="s">
        <v>52</v>
      </c>
    </row>
    <row r="6" spans="1:4" x14ac:dyDescent="0.25">
      <c r="A6" t="s">
        <v>18</v>
      </c>
      <c r="B6">
        <v>1</v>
      </c>
      <c r="C6">
        <v>1.4</v>
      </c>
      <c r="D6" t="s">
        <v>51</v>
      </c>
    </row>
    <row r="7" spans="1:4" x14ac:dyDescent="0.25">
      <c r="A7" t="s">
        <v>49</v>
      </c>
      <c r="B7">
        <v>1</v>
      </c>
      <c r="C7">
        <v>1.4</v>
      </c>
      <c r="D7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8" sqref="D28"/>
    </sheetView>
  </sheetViews>
  <sheetFormatPr defaultRowHeight="15" x14ac:dyDescent="0.25"/>
  <cols>
    <col min="1" max="1" width="11" bestFit="1" customWidth="1"/>
    <col min="2" max="2" width="19.140625" customWidth="1"/>
    <col min="3" max="3" width="19.42578125" customWidth="1"/>
    <col min="4" max="4" width="16.140625" bestFit="1" customWidth="1"/>
  </cols>
  <sheetData>
    <row r="1" spans="1:4" ht="26.25" x14ac:dyDescent="0.4">
      <c r="B1" s="13" t="s">
        <v>21</v>
      </c>
    </row>
    <row r="3" spans="1:4" x14ac:dyDescent="0.25">
      <c r="A3" t="s">
        <v>55</v>
      </c>
      <c r="B3" t="s">
        <v>46</v>
      </c>
      <c r="C3" t="s">
        <v>65</v>
      </c>
      <c r="D3" t="s">
        <v>64</v>
      </c>
    </row>
    <row r="4" spans="1:4" x14ac:dyDescent="0.25">
      <c r="A4" t="s">
        <v>63</v>
      </c>
      <c r="B4" t="s">
        <v>17</v>
      </c>
      <c r="C4" t="s">
        <v>67</v>
      </c>
      <c r="D4" t="s">
        <v>66</v>
      </c>
    </row>
    <row r="5" spans="1:4" x14ac:dyDescent="0.25">
      <c r="A5" t="s">
        <v>63</v>
      </c>
      <c r="B5" t="s">
        <v>5</v>
      </c>
      <c r="C5" t="s">
        <v>68</v>
      </c>
      <c r="D5" t="s">
        <v>66</v>
      </c>
    </row>
    <row r="7" spans="1:4" ht="26.25" x14ac:dyDescent="0.4">
      <c r="B7" s="13" t="s">
        <v>84</v>
      </c>
    </row>
    <row r="9" spans="1:4" x14ac:dyDescent="0.25">
      <c r="A9" t="s">
        <v>55</v>
      </c>
      <c r="B9" t="s">
        <v>46</v>
      </c>
      <c r="C9" t="s">
        <v>65</v>
      </c>
      <c r="D9" t="s">
        <v>64</v>
      </c>
    </row>
    <row r="10" spans="1:4" x14ac:dyDescent="0.25">
      <c r="A10" t="s">
        <v>63</v>
      </c>
      <c r="B10" t="s">
        <v>17</v>
      </c>
      <c r="C10" t="s">
        <v>69</v>
      </c>
      <c r="D10" t="s">
        <v>70</v>
      </c>
    </row>
    <row r="11" spans="1:4" x14ac:dyDescent="0.25">
      <c r="A11" t="s">
        <v>63</v>
      </c>
      <c r="B11" t="s">
        <v>5</v>
      </c>
      <c r="C11" t="s">
        <v>69</v>
      </c>
      <c r="D11" t="s">
        <v>70</v>
      </c>
    </row>
    <row r="13" spans="1:4" ht="26.25" x14ac:dyDescent="0.4">
      <c r="B13" s="13" t="s">
        <v>85</v>
      </c>
    </row>
    <row r="15" spans="1:4" x14ac:dyDescent="0.25">
      <c r="A15" t="s">
        <v>55</v>
      </c>
      <c r="B15" t="s">
        <v>46</v>
      </c>
      <c r="C15" t="s">
        <v>65</v>
      </c>
      <c r="D15" t="s">
        <v>64</v>
      </c>
    </row>
    <row r="16" spans="1:4" x14ac:dyDescent="0.25">
      <c r="A16" t="s">
        <v>63</v>
      </c>
      <c r="B16" t="s">
        <v>17</v>
      </c>
      <c r="C16" t="s">
        <v>71</v>
      </c>
      <c r="D16" t="s">
        <v>70</v>
      </c>
    </row>
    <row r="17" spans="1:4" x14ac:dyDescent="0.25">
      <c r="A17" t="s">
        <v>63</v>
      </c>
      <c r="B17" t="s">
        <v>5</v>
      </c>
      <c r="C17" t="s">
        <v>72</v>
      </c>
      <c r="D17" t="s">
        <v>70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8"/>
  <sheetViews>
    <sheetView workbookViewId="0">
      <selection activeCell="S3" sqref="S3:W16"/>
    </sheetView>
  </sheetViews>
  <sheetFormatPr defaultRowHeight="15" x14ac:dyDescent="0.25"/>
  <cols>
    <col min="2" max="2" width="44.140625" bestFit="1" customWidth="1"/>
    <col min="3" max="3" width="13.140625" customWidth="1"/>
    <col min="5" max="5" width="12.5703125" customWidth="1"/>
    <col min="7" max="7" width="10.42578125" bestFit="1" customWidth="1"/>
    <col min="9" max="9" width="14.42578125" customWidth="1"/>
    <col min="10" max="10" width="14.7109375" customWidth="1"/>
    <col min="11" max="11" width="12.28515625" customWidth="1"/>
    <col min="12" max="12" width="12.5703125" customWidth="1"/>
    <col min="13" max="13" width="12" bestFit="1" customWidth="1"/>
    <col min="18" max="18" width="44.140625" bestFit="1" customWidth="1"/>
    <col min="20" max="20" width="10.85546875" customWidth="1"/>
    <col min="21" max="21" width="11.5703125" customWidth="1"/>
    <col min="22" max="22" width="14" customWidth="1"/>
    <col min="23" max="23" width="13.42578125" customWidth="1"/>
  </cols>
  <sheetData>
    <row r="1" spans="2:23" ht="23.25" x14ac:dyDescent="0.35">
      <c r="E1" s="5" t="s">
        <v>21</v>
      </c>
    </row>
    <row r="3" spans="2:23" ht="45" x14ac:dyDescent="0.25">
      <c r="B3" t="s">
        <v>0</v>
      </c>
      <c r="C3" s="12" t="s">
        <v>36</v>
      </c>
      <c r="D3" t="s">
        <v>13</v>
      </c>
      <c r="E3" s="12" t="s">
        <v>37</v>
      </c>
      <c r="F3" s="12" t="s">
        <v>38</v>
      </c>
      <c r="G3" s="12" t="s">
        <v>45</v>
      </c>
      <c r="H3" s="12" t="s">
        <v>39</v>
      </c>
      <c r="I3" s="12" t="s">
        <v>40</v>
      </c>
      <c r="J3" s="12" t="s">
        <v>44</v>
      </c>
      <c r="K3" s="12" t="s">
        <v>42</v>
      </c>
      <c r="L3" s="12" t="s">
        <v>43</v>
      </c>
      <c r="M3" t="s">
        <v>14</v>
      </c>
      <c r="R3" t="s">
        <v>0</v>
      </c>
      <c r="S3" s="12" t="s">
        <v>36</v>
      </c>
      <c r="T3" s="12" t="s">
        <v>45</v>
      </c>
      <c r="U3" s="12" t="s">
        <v>39</v>
      </c>
      <c r="V3" s="12" t="s">
        <v>42</v>
      </c>
      <c r="W3" s="12" t="s">
        <v>43</v>
      </c>
    </row>
    <row r="4" spans="2:23" hidden="1" x14ac:dyDescent="0.25">
      <c r="B4" t="s">
        <v>1</v>
      </c>
      <c r="C4" t="s">
        <v>10</v>
      </c>
      <c r="D4" t="s">
        <v>2</v>
      </c>
      <c r="E4">
        <v>1</v>
      </c>
      <c r="F4">
        <v>990</v>
      </c>
      <c r="G4">
        <v>1.9</v>
      </c>
      <c r="H4">
        <v>1.95</v>
      </c>
      <c r="I4">
        <v>2.4</v>
      </c>
      <c r="J4">
        <v>2.4700000000000002</v>
      </c>
      <c r="K4" s="1">
        <f>((I4 - G4) / I4)</f>
        <v>0.20833333333333334</v>
      </c>
      <c r="L4" s="2">
        <f>Table33[[#This Row],[Uncompressed 
file size (Mb)]]/Table33[[#This Row],[File size
(in Mb)]]</f>
        <v>1.263157894736842</v>
      </c>
      <c r="R4" t="s">
        <v>1</v>
      </c>
      <c r="S4" t="s">
        <v>10</v>
      </c>
      <c r="T4">
        <v>1.9</v>
      </c>
      <c r="U4">
        <v>1.95</v>
      </c>
      <c r="V4" s="1">
        <v>0.20833333333333334</v>
      </c>
      <c r="W4" s="2">
        <v>1.263157894736842</v>
      </c>
    </row>
    <row r="5" spans="2:23" hidden="1" x14ac:dyDescent="0.25">
      <c r="B5" t="s">
        <v>1</v>
      </c>
      <c r="C5" t="s">
        <v>5</v>
      </c>
      <c r="D5" t="s">
        <v>2</v>
      </c>
      <c r="E5">
        <v>1</v>
      </c>
      <c r="F5">
        <v>990</v>
      </c>
      <c r="G5">
        <v>0.77100000000000002</v>
      </c>
      <c r="H5">
        <v>0.78900000000000003</v>
      </c>
      <c r="I5">
        <v>2.4</v>
      </c>
      <c r="J5">
        <v>2.4700000000000002</v>
      </c>
      <c r="K5" s="1">
        <f t="shared" ref="K5:K14" si="0">((I5 - G5) / I5)</f>
        <v>0.67875000000000008</v>
      </c>
      <c r="L5" s="3">
        <f>Table33[[#This Row],[Uncompressed 
file size (Mb)]]/Table33[[#This Row],[File size
(in Mb)]]</f>
        <v>3.1128404669260696</v>
      </c>
      <c r="R5" t="s">
        <v>1</v>
      </c>
      <c r="S5" t="s">
        <v>5</v>
      </c>
      <c r="T5">
        <v>0.77100000000000002</v>
      </c>
      <c r="U5">
        <v>0.78900000000000003</v>
      </c>
      <c r="V5" s="1">
        <v>0.67875000000000008</v>
      </c>
      <c r="W5" s="3">
        <v>3.1128404669260696</v>
      </c>
    </row>
    <row r="6" spans="2:23" hidden="1" x14ac:dyDescent="0.25">
      <c r="B6" t="s">
        <v>1</v>
      </c>
      <c r="C6" t="s">
        <v>6</v>
      </c>
      <c r="D6" t="s">
        <v>2</v>
      </c>
      <c r="E6">
        <v>1</v>
      </c>
      <c r="F6">
        <v>990</v>
      </c>
      <c r="G6">
        <v>0.77</v>
      </c>
      <c r="H6">
        <v>0.78900000000000003</v>
      </c>
      <c r="I6">
        <v>2.4</v>
      </c>
      <c r="J6">
        <v>2.4700000000000002</v>
      </c>
      <c r="K6" s="1">
        <f t="shared" si="0"/>
        <v>0.6791666666666667</v>
      </c>
      <c r="L6" s="3">
        <f>Table33[[#This Row],[Uncompressed 
file size (Mb)]]/Table33[[#This Row],[File size
(in Mb)]]</f>
        <v>3.1168831168831166</v>
      </c>
      <c r="R6" t="s">
        <v>1</v>
      </c>
      <c r="S6" t="s">
        <v>6</v>
      </c>
      <c r="T6">
        <v>0.77</v>
      </c>
      <c r="U6">
        <v>0.78900000000000003</v>
      </c>
      <c r="V6" s="1">
        <v>0.6791666666666667</v>
      </c>
      <c r="W6" s="3">
        <v>3.1168831168831166</v>
      </c>
    </row>
    <row r="7" spans="2:23" hidden="1" x14ac:dyDescent="0.25">
      <c r="B7" t="s">
        <v>3</v>
      </c>
      <c r="C7" t="s">
        <v>10</v>
      </c>
      <c r="D7" t="s">
        <v>2</v>
      </c>
      <c r="E7">
        <v>2</v>
      </c>
      <c r="F7">
        <v>1980</v>
      </c>
      <c r="G7">
        <v>3.8</v>
      </c>
      <c r="H7">
        <v>1.95</v>
      </c>
      <c r="I7">
        <v>4.8</v>
      </c>
      <c r="J7">
        <v>2.4700000000000002</v>
      </c>
      <c r="K7" s="1">
        <f t="shared" si="0"/>
        <v>0.20833333333333334</v>
      </c>
      <c r="L7" s="2">
        <f>Table33[[#This Row],[Uncompressed 
file size (Mb)]]/Table33[[#This Row],[File size
(in Mb)]]</f>
        <v>1.263157894736842</v>
      </c>
      <c r="R7" t="s">
        <v>3</v>
      </c>
      <c r="S7" t="s">
        <v>10</v>
      </c>
      <c r="T7">
        <v>3.8</v>
      </c>
      <c r="U7">
        <v>1.95</v>
      </c>
      <c r="V7" s="1">
        <v>0.20833333333333334</v>
      </c>
      <c r="W7" s="2">
        <v>1.263157894736842</v>
      </c>
    </row>
    <row r="8" spans="2:23" hidden="1" x14ac:dyDescent="0.25">
      <c r="B8" t="s">
        <v>3</v>
      </c>
      <c r="C8" t="s">
        <v>9</v>
      </c>
      <c r="D8" t="s">
        <v>2</v>
      </c>
      <c r="E8">
        <v>2</v>
      </c>
      <c r="F8">
        <v>1980</v>
      </c>
      <c r="G8">
        <v>1.6</v>
      </c>
      <c r="H8">
        <v>0.8</v>
      </c>
      <c r="I8">
        <v>4.8</v>
      </c>
      <c r="J8">
        <v>2.4700000000000002</v>
      </c>
      <c r="K8" s="1">
        <f t="shared" si="0"/>
        <v>0.66666666666666663</v>
      </c>
      <c r="L8" s="3">
        <f>Table33[[#This Row],[Uncompressed 
file size (Mb)]]/Table33[[#This Row],[File size
(in Mb)]]</f>
        <v>2.9999999999999996</v>
      </c>
      <c r="R8" t="s">
        <v>3</v>
      </c>
      <c r="S8" t="s">
        <v>9</v>
      </c>
      <c r="T8">
        <v>1.6</v>
      </c>
      <c r="U8">
        <v>0.8</v>
      </c>
      <c r="V8" s="1">
        <v>0.66666666666666663</v>
      </c>
      <c r="W8" s="3">
        <v>2.9999999999999996</v>
      </c>
    </row>
    <row r="9" spans="2:23" hidden="1" x14ac:dyDescent="0.25">
      <c r="B9" t="s">
        <v>7</v>
      </c>
      <c r="C9" t="s">
        <v>10</v>
      </c>
      <c r="D9" t="s">
        <v>2</v>
      </c>
      <c r="E9">
        <v>500</v>
      </c>
      <c r="F9">
        <v>495000</v>
      </c>
      <c r="G9">
        <v>927</v>
      </c>
      <c r="H9">
        <v>1.91</v>
      </c>
      <c r="I9">
        <v>1200</v>
      </c>
      <c r="J9">
        <v>2.4700000000000002</v>
      </c>
      <c r="K9" s="1">
        <f t="shared" si="0"/>
        <v>0.22750000000000001</v>
      </c>
      <c r="L9" s="2">
        <f>Table33[[#This Row],[Uncompressed 
file size (Mb)]]/Table33[[#This Row],[File size
(in Mb)]]</f>
        <v>1.2944983818770226</v>
      </c>
      <c r="R9" t="s">
        <v>7</v>
      </c>
      <c r="S9" t="s">
        <v>10</v>
      </c>
      <c r="T9">
        <v>927</v>
      </c>
      <c r="U9">
        <v>1.91</v>
      </c>
      <c r="V9" s="1">
        <v>0.22750000000000001</v>
      </c>
      <c r="W9" s="2">
        <v>1.2944983818770226</v>
      </c>
    </row>
    <row r="10" spans="2:23" hidden="1" x14ac:dyDescent="0.25">
      <c r="B10" t="s">
        <v>7</v>
      </c>
      <c r="C10" t="s">
        <v>9</v>
      </c>
      <c r="D10" t="s">
        <v>2</v>
      </c>
      <c r="E10">
        <v>500</v>
      </c>
      <c r="F10">
        <v>495000</v>
      </c>
      <c r="G10">
        <v>381</v>
      </c>
      <c r="H10">
        <v>0.78800000000000003</v>
      </c>
      <c r="I10">
        <v>1200</v>
      </c>
      <c r="J10">
        <v>2.4700000000000002</v>
      </c>
      <c r="K10" s="1">
        <f t="shared" si="0"/>
        <v>0.6825</v>
      </c>
      <c r="L10" s="3">
        <f>Table33[[#This Row],[Uncompressed 
file size (Mb)]]/Table33[[#This Row],[File size
(in Mb)]]</f>
        <v>3.1496062992125986</v>
      </c>
      <c r="R10" t="s">
        <v>7</v>
      </c>
      <c r="S10" t="s">
        <v>9</v>
      </c>
      <c r="T10">
        <v>381</v>
      </c>
      <c r="U10">
        <v>0.78800000000000003</v>
      </c>
      <c r="V10" s="1">
        <v>0.6825</v>
      </c>
      <c r="W10" s="3">
        <v>3.1496062992125986</v>
      </c>
    </row>
    <row r="11" spans="2:23" hidden="1" x14ac:dyDescent="0.25">
      <c r="B11" t="s">
        <v>7</v>
      </c>
      <c r="C11" t="s">
        <v>17</v>
      </c>
      <c r="D11" t="s">
        <v>2</v>
      </c>
      <c r="E11">
        <v>500</v>
      </c>
      <c r="F11">
        <v>495000</v>
      </c>
      <c r="G11">
        <v>925</v>
      </c>
      <c r="H11">
        <v>1.91</v>
      </c>
      <c r="I11">
        <v>1200</v>
      </c>
      <c r="J11">
        <v>2.4700000000000002</v>
      </c>
      <c r="K11" s="1">
        <f t="shared" si="0"/>
        <v>0.22916666666666666</v>
      </c>
      <c r="L11" s="4">
        <f>Table33[[#This Row],[Uncompressed 
file size (Mb)]]/Table33[[#This Row],[File size
(in Mb)]]</f>
        <v>1.2972972972972974</v>
      </c>
      <c r="R11" t="s">
        <v>7</v>
      </c>
      <c r="S11" t="s">
        <v>17</v>
      </c>
      <c r="T11">
        <v>925</v>
      </c>
      <c r="U11">
        <v>1.91</v>
      </c>
      <c r="V11" s="1">
        <v>0.22916666666666666</v>
      </c>
      <c r="W11" s="4">
        <v>1.2972972972972974</v>
      </c>
    </row>
    <row r="12" spans="2:23" hidden="1" x14ac:dyDescent="0.25">
      <c r="B12" t="s">
        <v>7</v>
      </c>
      <c r="C12" t="s">
        <v>18</v>
      </c>
      <c r="D12" t="s">
        <v>2</v>
      </c>
      <c r="E12">
        <v>500</v>
      </c>
      <c r="F12">
        <v>495000</v>
      </c>
      <c r="G12">
        <v>938</v>
      </c>
      <c r="H12">
        <v>1.94</v>
      </c>
      <c r="I12">
        <v>1200</v>
      </c>
      <c r="J12">
        <v>2.4700000000000002</v>
      </c>
      <c r="K12" s="1">
        <f t="shared" si="0"/>
        <v>0.21833333333333332</v>
      </c>
      <c r="L12" s="4">
        <f>Table33[[#This Row],[Uncompressed 
file size (Mb)]]/Table33[[#This Row],[File size
(in Mb)]]</f>
        <v>1.279317697228145</v>
      </c>
      <c r="R12" t="s">
        <v>7</v>
      </c>
      <c r="S12" t="s">
        <v>18</v>
      </c>
      <c r="T12">
        <v>938</v>
      </c>
      <c r="U12">
        <v>1.94</v>
      </c>
      <c r="V12" s="1">
        <v>0.21833333333333332</v>
      </c>
      <c r="W12" s="4">
        <v>1.279317697228145</v>
      </c>
    </row>
    <row r="13" spans="2:23" x14ac:dyDescent="0.25">
      <c r="B13" t="s">
        <v>11</v>
      </c>
      <c r="C13" t="s">
        <v>10</v>
      </c>
      <c r="D13" t="s">
        <v>2</v>
      </c>
      <c r="E13">
        <v>500</v>
      </c>
      <c r="F13">
        <v>495000</v>
      </c>
      <c r="G13">
        <v>930</v>
      </c>
      <c r="H13">
        <v>1.91</v>
      </c>
      <c r="I13">
        <v>1200</v>
      </c>
      <c r="J13">
        <v>2.4700000000000002</v>
      </c>
      <c r="K13" s="1">
        <f t="shared" si="0"/>
        <v>0.22500000000000001</v>
      </c>
      <c r="L13" s="2">
        <f>Table33[[#This Row],[Uncompressed 
file size (Mb)]]/Table33[[#This Row],[File size
(in Mb)]]</f>
        <v>1.2903225806451613</v>
      </c>
      <c r="R13" t="s">
        <v>11</v>
      </c>
      <c r="S13" t="s">
        <v>10</v>
      </c>
      <c r="T13">
        <v>930</v>
      </c>
      <c r="U13">
        <v>1.91</v>
      </c>
      <c r="V13" s="1">
        <v>0.22500000000000001</v>
      </c>
      <c r="W13" s="2">
        <v>1.2903225806451613</v>
      </c>
    </row>
    <row r="14" spans="2:23" x14ac:dyDescent="0.25">
      <c r="B14" t="s">
        <v>11</v>
      </c>
      <c r="C14" t="s">
        <v>9</v>
      </c>
      <c r="D14" t="s">
        <v>2</v>
      </c>
      <c r="E14">
        <v>500</v>
      </c>
      <c r="F14">
        <v>495000</v>
      </c>
      <c r="G14">
        <v>381</v>
      </c>
      <c r="H14">
        <v>0.78800000000000003</v>
      </c>
      <c r="I14">
        <v>1200</v>
      </c>
      <c r="J14">
        <v>2.4700000000000002</v>
      </c>
      <c r="K14" s="1">
        <f t="shared" si="0"/>
        <v>0.6825</v>
      </c>
      <c r="L14" s="3">
        <f>Table33[[#This Row],[Uncompressed 
file size (Mb)]]/Table33[[#This Row],[File size
(in Mb)]]</f>
        <v>3.1496062992125986</v>
      </c>
      <c r="R14" t="s">
        <v>11</v>
      </c>
      <c r="S14" t="s">
        <v>9</v>
      </c>
      <c r="T14">
        <v>381</v>
      </c>
      <c r="U14">
        <v>0.78800000000000003</v>
      </c>
      <c r="V14" s="1">
        <v>0.6825</v>
      </c>
      <c r="W14" s="3">
        <v>3.1496062992125986</v>
      </c>
    </row>
    <row r="15" spans="2:23" x14ac:dyDescent="0.25">
      <c r="B15" s="6" t="s">
        <v>11</v>
      </c>
      <c r="C15" s="6" t="s">
        <v>17</v>
      </c>
      <c r="D15" s="6" t="s">
        <v>2</v>
      </c>
      <c r="E15" s="6">
        <v>500</v>
      </c>
      <c r="F15" s="6">
        <v>495000</v>
      </c>
      <c r="G15" s="6">
        <v>928</v>
      </c>
      <c r="H15" s="6">
        <v>1.91</v>
      </c>
      <c r="I15" s="6">
        <v>1200</v>
      </c>
      <c r="J15" s="6">
        <v>2.4700000000000002</v>
      </c>
      <c r="K15" s="7">
        <f>((I15 - G15) / I15)</f>
        <v>0.22666666666666666</v>
      </c>
      <c r="L15" s="8">
        <f>Table33[[#This Row],[Uncompressed 
file size (Mb)]]/Table33[[#This Row],[File size
(in Mb)]]</f>
        <v>1.2931034482758621</v>
      </c>
      <c r="M15" s="6"/>
      <c r="R15" s="6" t="s">
        <v>11</v>
      </c>
      <c r="S15" s="6" t="s">
        <v>17</v>
      </c>
      <c r="T15" s="6">
        <v>928</v>
      </c>
      <c r="U15" s="6">
        <v>1.91</v>
      </c>
      <c r="V15" s="7">
        <v>0.22666666666666666</v>
      </c>
      <c r="W15" s="8">
        <v>1.2931034482758621</v>
      </c>
    </row>
    <row r="16" spans="2:23" x14ac:dyDescent="0.25">
      <c r="B16" s="6" t="s">
        <v>11</v>
      </c>
      <c r="C16" s="6" t="s">
        <v>18</v>
      </c>
      <c r="D16" s="6" t="s">
        <v>2</v>
      </c>
      <c r="E16" s="6">
        <v>500</v>
      </c>
      <c r="F16" s="6">
        <v>495000</v>
      </c>
      <c r="G16" s="6">
        <v>942</v>
      </c>
      <c r="H16" s="6">
        <v>1.94</v>
      </c>
      <c r="I16" s="6">
        <v>1200</v>
      </c>
      <c r="J16" s="6">
        <v>2.4700000000000002</v>
      </c>
      <c r="K16" s="7">
        <f>((I16 - G16) / I16)</f>
        <v>0.215</v>
      </c>
      <c r="L16" s="8">
        <f>Table33[[#This Row],[Uncompressed 
file size (Mb)]]/Table33[[#This Row],[File size
(in Mb)]]</f>
        <v>1.2738853503184713</v>
      </c>
      <c r="M16" s="6"/>
      <c r="R16" s="6" t="s">
        <v>11</v>
      </c>
      <c r="S16" s="6" t="s">
        <v>18</v>
      </c>
      <c r="T16" s="6">
        <v>942</v>
      </c>
      <c r="U16" s="6">
        <v>1.94</v>
      </c>
      <c r="V16" s="7">
        <v>0.215</v>
      </c>
      <c r="W16" s="8">
        <v>1.2738853503184713</v>
      </c>
    </row>
    <row r="17" spans="2:23" hidden="1" x14ac:dyDescent="0.25">
      <c r="B17" t="s">
        <v>12</v>
      </c>
      <c r="C17" t="s">
        <v>19</v>
      </c>
      <c r="D17" t="s">
        <v>2</v>
      </c>
      <c r="E17">
        <v>500</v>
      </c>
      <c r="F17">
        <v>495000</v>
      </c>
      <c r="G17">
        <v>926</v>
      </c>
      <c r="H17">
        <v>1.91</v>
      </c>
      <c r="I17">
        <v>1200</v>
      </c>
      <c r="J17">
        <v>2.4700000000000002</v>
      </c>
      <c r="K17" s="1">
        <f>((I17 - G17) / I17)</f>
        <v>0.22833333333333333</v>
      </c>
      <c r="L17" s="2">
        <f>Table33[[#This Row],[Uncompressed 
file size (Mb)]]/Table33[[#This Row],[File size
(in Mb)]]</f>
        <v>1.2958963282937366</v>
      </c>
      <c r="R17" t="s">
        <v>12</v>
      </c>
      <c r="S17" t="s">
        <v>19</v>
      </c>
      <c r="T17">
        <v>926</v>
      </c>
      <c r="U17">
        <v>1.91</v>
      </c>
      <c r="V17" s="1">
        <v>0.22833333333333333</v>
      </c>
      <c r="W17" s="2">
        <v>1.2958963282937366</v>
      </c>
    </row>
    <row r="18" spans="2:23" hidden="1" x14ac:dyDescent="0.25">
      <c r="B18" t="s">
        <v>12</v>
      </c>
      <c r="C18" t="s">
        <v>9</v>
      </c>
      <c r="D18" t="s">
        <v>2</v>
      </c>
      <c r="E18">
        <v>500</v>
      </c>
      <c r="F18">
        <v>495000</v>
      </c>
      <c r="G18">
        <v>381</v>
      </c>
      <c r="H18">
        <v>0.78800000000000003</v>
      </c>
      <c r="I18">
        <v>1200</v>
      </c>
      <c r="J18">
        <v>2.4700000000000002</v>
      </c>
      <c r="K18" s="1">
        <f>((I18 - G18) / I18)</f>
        <v>0.6825</v>
      </c>
      <c r="L18" s="3">
        <f>Table33[[#This Row],[Uncompressed 
file size (Mb)]]/Table33[[#This Row],[File size
(in Mb)]]</f>
        <v>3.1496062992125986</v>
      </c>
      <c r="R18" t="s">
        <v>12</v>
      </c>
      <c r="S18" t="s">
        <v>9</v>
      </c>
      <c r="T18">
        <v>381</v>
      </c>
      <c r="U18">
        <v>0.78800000000000003</v>
      </c>
      <c r="V18" s="1">
        <v>0.6825</v>
      </c>
      <c r="W18" s="3">
        <v>3.1496062992125986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Calls_Dumps</vt:lpstr>
      <vt:lpstr>Common Dumps Results</vt:lpstr>
      <vt:lpstr>Postgres</vt:lpstr>
      <vt:lpstr>Compression Types</vt:lpstr>
      <vt:lpstr>Size Comparison </vt:lpstr>
      <vt:lpstr>Sheet2</vt:lpstr>
    </vt:vector>
  </TitlesOfParts>
  <Company>Netcracker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Aleksei A. Ivanov</dc:creator>
  <cp:lastModifiedBy>Aleksei A. Ivanov</cp:lastModifiedBy>
  <dcterms:created xsi:type="dcterms:W3CDTF">2023-12-14T14:40:27Z</dcterms:created>
  <dcterms:modified xsi:type="dcterms:W3CDTF">2023-12-27T14:13:04Z</dcterms:modified>
</cp:coreProperties>
</file>