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75" windowWidth="18975" windowHeight="8625"/>
  </bookViews>
  <sheets>
    <sheet name="ISP_noIP" sheetId="1" r:id="rId1"/>
  </sheets>
  <calcPr calcId="145621"/>
</workbook>
</file>

<file path=xl/calcChain.xml><?xml version="1.0" encoding="utf-8"?>
<calcChain xmlns="http://schemas.openxmlformats.org/spreadsheetml/2006/main">
  <c r="C122" i="1" l="1"/>
  <c r="C66" i="1"/>
  <c r="C65" i="1"/>
  <c r="C64" i="1"/>
  <c r="C60" i="1"/>
  <c r="C59" i="1"/>
  <c r="C58" i="1"/>
  <c r="C57" i="1"/>
  <c r="C56" i="1"/>
  <c r="C61" i="1" s="1"/>
  <c r="C55" i="1"/>
  <c r="C54" i="1"/>
  <c r="C53" i="1"/>
  <c r="C52" i="1"/>
  <c r="C51" i="1"/>
  <c r="C49" i="1"/>
  <c r="C43" i="1"/>
  <c r="C41" i="1"/>
  <c r="C39" i="1"/>
  <c r="C32" i="1"/>
  <c r="C31" i="1"/>
  <c r="C44" i="1" s="1"/>
  <c r="C27" i="1"/>
  <c r="C26" i="1"/>
  <c r="C23" i="1"/>
  <c r="C22" i="1"/>
  <c r="C17" i="1"/>
  <c r="C16" i="1"/>
  <c r="C15" i="1"/>
  <c r="C14" i="1"/>
  <c r="C13" i="1"/>
  <c r="C38" i="1" s="1"/>
  <c r="C11" i="1"/>
  <c r="C10" i="1"/>
  <c r="C9" i="1"/>
  <c r="C8" i="1"/>
  <c r="C7" i="1"/>
  <c r="C6" i="1"/>
  <c r="C5" i="1"/>
  <c r="C4" i="1"/>
  <c r="C34" i="1" l="1"/>
  <c r="C47" i="1"/>
  <c r="C35" i="1"/>
  <c r="C19" i="1"/>
  <c r="C37" i="1"/>
  <c r="C25" i="1"/>
  <c r="C21" i="1"/>
  <c r="C3" i="1"/>
  <c r="C63" i="1"/>
  <c r="C48" i="1"/>
  <c r="C40" i="1"/>
  <c r="C36" i="1"/>
  <c r="C28" i="1"/>
  <c r="C24" i="1"/>
  <c r="C20" i="1"/>
  <c r="C33" i="1"/>
  <c r="C29" i="1"/>
  <c r="C62" i="1"/>
  <c r="C42" i="1"/>
  <c r="C18" i="1"/>
  <c r="C30" i="1"/>
  <c r="C45" i="1"/>
  <c r="C46" i="1"/>
</calcChain>
</file>

<file path=xl/sharedStrings.xml><?xml version="1.0" encoding="utf-8"?>
<sst xmlns="http://schemas.openxmlformats.org/spreadsheetml/2006/main" count="159" uniqueCount="143">
  <si>
    <t>Entity</t>
  </si>
  <si>
    <t>Parameter</t>
  </si>
  <si>
    <t>Keys</t>
  </si>
  <si>
    <t>processId</t>
  </si>
  <si>
    <t>Access_Line_Erstanbindung_keyA</t>
  </si>
  <si>
    <t>Access_Line_Zweitanbindung_keyA</t>
  </si>
  <si>
    <t>E164_list_keyA_1</t>
  </si>
  <si>
    <t>E164_list_keyA_2</t>
  </si>
  <si>
    <t>E164_list_keyA_3</t>
  </si>
  <si>
    <t>Nutzer_S2A_keyA</t>
  </si>
  <si>
    <t>Nutzer_keyA</t>
  </si>
  <si>
    <t>VoIPService_keyA</t>
  </si>
  <si>
    <t>Params</t>
  </si>
  <si>
    <t>CRM</t>
  </si>
  <si>
    <t>DueDate</t>
  </si>
  <si>
    <t>CurrentTimestamp</t>
  </si>
  <si>
    <t>ComponentID_1</t>
  </si>
  <si>
    <t>ComponentID_2</t>
  </si>
  <si>
    <t>CRM_OrderLineID</t>
  </si>
  <si>
    <t>ContactPerson_ID_1</t>
  </si>
  <si>
    <t>ContactPerson_ID_2</t>
  </si>
  <si>
    <t>SubscriberServiceOrderItemSpec_keyB</t>
  </si>
  <si>
    <t>Subscriber_keyB</t>
  </si>
  <si>
    <t>Kundennummer</t>
  </si>
  <si>
    <t>SubscriptionServiceOrderItemSpec_keyB</t>
  </si>
  <si>
    <t>Subscription_keyB</t>
  </si>
  <si>
    <t>BKTO_Nr</t>
  </si>
  <si>
    <t>TO_Nr</t>
  </si>
  <si>
    <t>AnschlussVertragID</t>
  </si>
  <si>
    <t>ISPVertragID</t>
  </si>
  <si>
    <t>AnschlussServiceOrderItemSpec_keyB</t>
  </si>
  <si>
    <t>Rufnummer_rufnummer</t>
  </si>
  <si>
    <t>Leitungskey</t>
  </si>
  <si>
    <t>Anschluss_keyB</t>
  </si>
  <si>
    <t>IP_AccessServiceOrderItemSpec_keyB</t>
  </si>
  <si>
    <t>IP_Access_keyB</t>
  </si>
  <si>
    <t>VoIPServiceOrderItemSpec_keyB</t>
  </si>
  <si>
    <t>VoIP_keyB</t>
  </si>
  <si>
    <t>RufnummerServiceOrderItemSpec_1_keyB</t>
  </si>
  <si>
    <t>Rufnummer_1_keyB</t>
  </si>
  <si>
    <t>RufnummerServiceOrderItemSpec_2_keyB</t>
  </si>
  <si>
    <t>Rufnummer_2_keyB</t>
  </si>
  <si>
    <t>RufnummerServiceOrderItemSpec_3_keyB</t>
  </si>
  <si>
    <t>Rufnummer_3_keyB</t>
  </si>
  <si>
    <t>Rufnummer_rufnummer_1</t>
  </si>
  <si>
    <t>Rufnummer_rufnummer_2</t>
  </si>
  <si>
    <t>Rufnummer_rufnummer_3</t>
  </si>
  <si>
    <t>ISPContentServiceOrderItemSpec_keyB</t>
  </si>
  <si>
    <t>ISP_Content_keyB</t>
  </si>
  <si>
    <t>ISP_Content_Service_keyA</t>
  </si>
  <si>
    <t>noVPEL</t>
  </si>
  <si>
    <t>IMS</t>
  </si>
  <si>
    <t>Mediation_Mediation_Characteristic_Nutzer_GUID</t>
  </si>
  <si>
    <t>Nutzer_GUID</t>
  </si>
  <si>
    <t>Mediation_Mediation_Characteristic_INID</t>
  </si>
  <si>
    <t>VoIP_Service_INID</t>
  </si>
  <si>
    <t>IPTVServiceOrderItemSpec_keyB</t>
  </si>
  <si>
    <t>IPTV_keyB</t>
  </si>
  <si>
    <t>IPTV_Params_Basis_User</t>
  </si>
  <si>
    <t>IPTV_Params_Providerkennung</t>
  </si>
  <si>
    <t>VoIP_ProfileTyp</t>
  </si>
  <si>
    <t>VoIP_Zusatzservice</t>
  </si>
  <si>
    <t>Anzahl_Parallele_Calls</t>
  </si>
  <si>
    <t>2</t>
  </si>
  <si>
    <t>Originating_FilterBasic</t>
  </si>
  <si>
    <t>Terminating_FilterBasic</t>
  </si>
  <si>
    <t>Typ</t>
  </si>
  <si>
    <t>RufnummerBlockDDIServiceOrderItemSpec_keyB</t>
  </si>
  <si>
    <t>RufnummerBlockDDI_keyB</t>
  </si>
  <si>
    <t>Portierungsbedarf</t>
  </si>
  <si>
    <t>IKLE_ID</t>
  </si>
  <si>
    <t>KWT</t>
  </si>
  <si>
    <t>KWT_future</t>
  </si>
  <si>
    <t>UseNGSSM_WF</t>
  </si>
  <si>
    <t>false</t>
  </si>
  <si>
    <t>AuthMethods</t>
  </si>
  <si>
    <t>VoIP_Leistungsmerkmale_Anzahl_Parallele_Calls</t>
  </si>
  <si>
    <t>VoIP_Leistungsmerkmale_AnkommendeAnrufeUnterbinden</t>
  </si>
  <si>
    <t>Access_Port_Type</t>
  </si>
  <si>
    <t>Subscription_Service_Level</t>
  </si>
  <si>
    <t>noHousekeeping</t>
  </si>
  <si>
    <t>AuftragsPrioritaet</t>
  </si>
  <si>
    <t>Subscription_Typ</t>
  </si>
  <si>
    <t>SperreParams</t>
  </si>
  <si>
    <t>Kundensperre</t>
  </si>
  <si>
    <t>Betreibersperre</t>
  </si>
  <si>
    <t>Sperre_debitorisch</t>
  </si>
  <si>
    <t>DKK_Sperre_Voll_Sperre_VoIP</t>
  </si>
  <si>
    <t>DKK_Sperre_Voll_Sperre_ISP</t>
  </si>
  <si>
    <t>Dienstleistersperre</t>
  </si>
  <si>
    <t>DKK_Sperre_GassenSperre_VoIP</t>
  </si>
  <si>
    <t>AnschlussParams</t>
  </si>
  <si>
    <t>Anschluss_Technology</t>
  </si>
  <si>
    <t>SDSL</t>
  </si>
  <si>
    <t>Bandbreite_Service</t>
  </si>
  <si>
    <t>DSL50</t>
  </si>
  <si>
    <t>MaxUpstreamBandwidth</t>
  </si>
  <si>
    <t>5036</t>
  </si>
  <si>
    <t>GuaranteedAccessDownstreamBandwidth</t>
  </si>
  <si>
    <t>16704</t>
  </si>
  <si>
    <t>GuaranteedAccessUpstreamBandwidth</t>
  </si>
  <si>
    <t>384</t>
  </si>
  <si>
    <t>1600</t>
  </si>
  <si>
    <t>MaxDownstreamBandwidth</t>
  </si>
  <si>
    <t>25088</t>
  </si>
  <si>
    <t>ServiceBandbreite_DownstreamBandwidth</t>
  </si>
  <si>
    <t>ServiceBandbreite_UpstreamBandwidth</t>
  </si>
  <si>
    <t>CustomerPremiseLocationReference</t>
  </si>
  <si>
    <t>U2ZRKZ</t>
  </si>
  <si>
    <t>Produktionsvariante</t>
  </si>
  <si>
    <t>Location_Adresse_KLS_ID</t>
  </si>
  <si>
    <t>Location_Adresse_Strasse</t>
  </si>
  <si>
    <t>Bandbreite_Anschluss</t>
  </si>
  <si>
    <t>Location_Adresse_Postleitzahl</t>
  </si>
  <si>
    <t>LegacyAdapter</t>
  </si>
  <si>
    <t>BFU_Aktiv</t>
  </si>
  <si>
    <t>BFU_KseAkt</t>
  </si>
  <si>
    <t>Providerklammer</t>
  </si>
  <si>
    <t>BFU_Modus</t>
  </si>
  <si>
    <t>BFU_KseMod</t>
  </si>
  <si>
    <t>BFU_CwInfo</t>
  </si>
  <si>
    <t>BFU_VNKTyp</t>
  </si>
  <si>
    <t>BFU_ONKZ</t>
  </si>
  <si>
    <t>IPMRS_Rueckmeldung</t>
  </si>
  <si>
    <t>IntegrationParams</t>
  </si>
  <si>
    <t>RMK_Access_Reservierungsnummer</t>
  </si>
  <si>
    <t>Important</t>
  </si>
  <si>
    <t>Access_reservieren_incomplete</t>
  </si>
  <si>
    <t>q</t>
  </si>
  <si>
    <t>Internet_Access_Params</t>
  </si>
  <si>
    <t>AnschlussBilanzierung</t>
  </si>
  <si>
    <t>IP_Version</t>
  </si>
  <si>
    <t>Produktionsvariante_Hydrid_Access</t>
  </si>
  <si>
    <t>IP_Filter_ID_VoIP_Sperre</t>
  </si>
  <si>
    <t>IP_Filter_ID_Standard</t>
  </si>
  <si>
    <t>ISP_NoIP</t>
  </si>
  <si>
    <t>Bereitstellung ISP_noIP</t>
  </si>
  <si>
    <t>Legacy</t>
  </si>
  <si>
    <t>TestGroup</t>
  </si>
  <si>
    <t>Test[0]</t>
  </si>
  <si>
    <t>Test[1]</t>
  </si>
  <si>
    <t>Test[2]</t>
  </si>
  <si>
    <t>Test[3]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</si>
</sst>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rgb="FF3E3E3C"/>
      <name val="Courier"/>
      <family val="1"/>
      <charset val="204"/>
    </font>
    <font>
      <sz val="9"/>
      <color rgb="FF33333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4" fillId="0" borderId="0"/>
    <xf numFmtId="0" fontId="8" fillId="0" borderId="0"/>
  </cellStyleXfs>
  <cellXfs count="26">
    <xf numFmtId="0" fontId="0" fillId="0" borderId="0" xfId="0"/>
    <xf numFmtId="0" fontId="7" fillId="4" borderId="0" xfId="3"/>
    <xf numFmtId="0" fontId="4" fillId="2" borderId="2" xfId="1" applyFont="1" applyBorder="1" applyAlignment="1">
      <alignment wrapText="1"/>
    </xf>
    <xf numFmtId="0" fontId="4" fillId="3" borderId="2" xfId="2" applyFont="1" applyBorder="1" applyAlignment="1">
      <alignment wrapText="1"/>
    </xf>
    <xf numFmtId="0" fontId="4" fillId="0" borderId="0" xfId="4" applyAlignment="1">
      <alignment wrapText="1"/>
    </xf>
    <xf numFmtId="0" fontId="4" fillId="5" borderId="2" xfId="4" applyFont="1" applyFill="1" applyBorder="1" applyAlignment="1">
      <alignment horizontal="left" vertical="top" wrapText="1"/>
    </xf>
    <xf numFmtId="0" fontId="4" fillId="0" borderId="2" xfId="4" applyFont="1" applyBorder="1" applyAlignment="1">
      <alignment wrapText="1"/>
    </xf>
    <xf numFmtId="0" fontId="3" fillId="5" borderId="2" xfId="4" applyFont="1" applyFill="1" applyBorder="1" applyAlignment="1">
      <alignment horizontal="left" vertical="top" wrapText="1"/>
    </xf>
    <xf numFmtId="0" fontId="3" fillId="0" borderId="2" xfId="4" applyFont="1" applyBorder="1" applyAlignment="1">
      <alignment wrapText="1"/>
    </xf>
    <xf numFmtId="0" fontId="3" fillId="3" borderId="2" xfId="2" applyFont="1" applyBorder="1" applyAlignment="1">
      <alignment wrapText="1"/>
    </xf>
    <xf numFmtId="0" fontId="3" fillId="5" borderId="3" xfId="4" applyFont="1" applyFill="1" applyBorder="1" applyAlignment="1">
      <alignment wrapText="1"/>
    </xf>
    <xf numFmtId="16" fontId="0" fillId="0" borderId="0" xfId="0" applyNumberFormat="1" applyAlignment="1">
      <alignment wrapText="1"/>
    </xf>
    <xf numFmtId="0" fontId="3" fillId="6" borderId="2" xfId="4" applyFont="1" applyFill="1" applyBorder="1" applyAlignment="1">
      <alignment vertical="top" wrapText="1"/>
    </xf>
    <xf numFmtId="0" fontId="3" fillId="5" borderId="2" xfId="4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164" fontId="3" fillId="0" borderId="2" xfId="4" applyNumberFormat="1" applyFont="1" applyBorder="1" applyAlignment="1">
      <alignment wrapText="1"/>
    </xf>
    <xf numFmtId="49" fontId="3" fillId="0" borderId="2" xfId="4" applyNumberFormat="1" applyFont="1" applyBorder="1" applyAlignment="1">
      <alignment wrapText="1"/>
    </xf>
    <xf numFmtId="0" fontId="3" fillId="5" borderId="0" xfId="4" applyFont="1" applyFill="1" applyBorder="1" applyAlignment="1">
      <alignment horizontal="left" vertical="top" wrapText="1"/>
    </xf>
    <xf numFmtId="0" fontId="3" fillId="0" borderId="0" xfId="4" applyFont="1" applyAlignment="1">
      <alignment wrapText="1"/>
    </xf>
    <xf numFmtId="0" fontId="3" fillId="0" borderId="2" xfId="4" applyNumberFormat="1" applyFont="1" applyBorder="1" applyAlignment="1">
      <alignment wrapText="1"/>
    </xf>
    <xf numFmtId="0" fontId="10" fillId="0" borderId="0" xfId="0" applyFont="1"/>
    <xf numFmtId="0" fontId="3" fillId="2" borderId="2" xfId="1" applyFont="1" applyBorder="1" applyAlignment="1">
      <alignment wrapText="1"/>
    </xf>
    <xf numFmtId="0" fontId="2" fillId="0" borderId="0" xfId="4" applyFont="1" applyAlignment="1">
      <alignment wrapText="1"/>
    </xf>
    <xf numFmtId="0" fontId="1" fillId="5" borderId="0" xfId="4" applyFont="1" applyFill="1" applyBorder="1" applyAlignment="1">
      <alignment wrapText="1"/>
    </xf>
    <xf numFmtId="49" fontId="0" fillId="0" borderId="0" xfId="0" applyNumberFormat="1"/>
  </cellXfs>
  <cellStyles count="6">
    <cellStyle name="Accent3" xfId="3" builtinId="37"/>
    <cellStyle name="Good" xfId="1" builtinId="26"/>
    <cellStyle name="Input" xfId="2" builtinId="20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workbookViewId="0">
      <pane ySplit="1" topLeftCell="A116" activePane="bottomLeft" state="frozen"/>
      <selection activeCell="E1" sqref="E1"/>
      <selection pane="bottomLeft" activeCell="C144" sqref="C144"/>
    </sheetView>
  </sheetViews>
  <sheetFormatPr defaultRowHeight="15"/>
  <cols>
    <col min="1" max="1" width="39.42578125" customWidth="1"/>
    <col min="2" max="2" width="64.140625" customWidth="1"/>
    <col min="3" max="3" width="34.5703125" customWidth="1"/>
  </cols>
  <sheetData>
    <row r="1" spans="1:3" s="2" customFormat="1">
      <c r="A1" s="1" t="s">
        <v>0</v>
      </c>
      <c r="B1" s="1" t="s">
        <v>1</v>
      </c>
      <c r="C1" s="22" t="s">
        <v>136</v>
      </c>
    </row>
    <row r="2" spans="1:3" s="3" customFormat="1">
      <c r="A2" s="3" t="s">
        <v>2</v>
      </c>
    </row>
    <row r="3" spans="1:3">
      <c r="A3" s="4"/>
      <c r="B3" s="5" t="s">
        <v>3</v>
      </c>
      <c r="C3" s="6" t="str">
        <f t="shared" ref="C3" ca="1" si="0">C13</f>
        <v>34348735</v>
      </c>
    </row>
    <row r="4" spans="1:3" ht="30">
      <c r="A4" s="4"/>
      <c r="B4" s="7" t="s">
        <v>4</v>
      </c>
      <c r="C4" s="8" t="str">
        <f t="shared" ref="C4:C5" ca="1" si="1">LOWER(CONCATENATE(DEC2HEX(RANDBETWEEN(0,4294967295),8),"-",DEC2HEX(RANDBETWEEN(0,65535),4),"-",DEC2HEX(RANDBETWEEN(16384,20479),4),"-",DEC2HEX(RANDBETWEEN(32768,49151),4),"-",DEC2HEX(RANDBETWEEN(0,65535),4),DEC2HEX(RANDBETWEEN(0,4294967295),8)))</f>
        <v>94b8c74c-4a55-42cc-9525-9ad842021492</v>
      </c>
    </row>
    <row r="5" spans="1:3" ht="30">
      <c r="A5" s="4"/>
      <c r="B5" s="7" t="s">
        <v>5</v>
      </c>
      <c r="C5" s="8" t="str">
        <f t="shared" ca="1" si="1"/>
        <v>ab59360e-6bd9-484d-993a-2e8b45440548</v>
      </c>
    </row>
    <row r="6" spans="1:3" ht="30">
      <c r="A6" s="4"/>
      <c r="B6" s="7" t="s">
        <v>6</v>
      </c>
      <c r="C6" s="8" t="str">
        <f t="shared" ref="C6:C11" ca="1" si="2">LOWER(CONCATENATE(DEC2HEX(RANDBETWEEN(0,4294967295),8),"-",DEC2HEX(RANDBETWEEN(0,65535),4),"-",DEC2HEX(RANDBETWEEN(16384,20479),4),"-",DEC2HEX(RANDBETWEEN(32768,49151),4),"-",DEC2HEX(RANDBETWEEN(0,65535),4),DEC2HEX(RANDBETWEEN(0,4294967295),8)))</f>
        <v>96bf19d0-549b-4f1b-abd1-d22be47dd60f</v>
      </c>
    </row>
    <row r="7" spans="1:3" ht="30">
      <c r="A7" s="4"/>
      <c r="B7" s="7" t="s">
        <v>7</v>
      </c>
      <c r="C7" s="8" t="str">
        <f t="shared" ca="1" si="2"/>
        <v>2a6c7f77-2ec6-422f-a0d4-ee9ede8509a6</v>
      </c>
    </row>
    <row r="8" spans="1:3" ht="30">
      <c r="A8" s="4"/>
      <c r="B8" s="7" t="s">
        <v>8</v>
      </c>
      <c r="C8" s="8" t="str">
        <f t="shared" ca="1" si="2"/>
        <v>0a7d3020-bdaa-4642-bddc-90125b99e439</v>
      </c>
    </row>
    <row r="9" spans="1:3" ht="30">
      <c r="A9" s="4"/>
      <c r="B9" s="7" t="s">
        <v>9</v>
      </c>
      <c r="C9" s="8" t="str">
        <f t="shared" ca="1" si="2"/>
        <v>25059121-9e2c-464b-93eb-528cbf6cc5d9</v>
      </c>
    </row>
    <row r="10" spans="1:3" ht="30">
      <c r="A10" s="4"/>
      <c r="B10" s="7" t="s">
        <v>10</v>
      </c>
      <c r="C10" s="8" t="str">
        <f t="shared" ca="1" si="2"/>
        <v>e2fd9d93-03a7-40f8-a3a5-e8c2069f04c1</v>
      </c>
    </row>
    <row r="11" spans="1:3" ht="30">
      <c r="A11" s="4"/>
      <c r="B11" s="7" t="s">
        <v>11</v>
      </c>
      <c r="C11" s="8" t="str">
        <f t="shared" ca="1" si="2"/>
        <v>c485079f-c24b-4426-b081-74b314eefef2</v>
      </c>
    </row>
    <row r="12" spans="1:3" s="9" customFormat="1">
      <c r="A12" s="9" t="s">
        <v>12</v>
      </c>
    </row>
    <row r="13" spans="1:3">
      <c r="A13" s="4"/>
      <c r="B13" s="7" t="s">
        <v>13</v>
      </c>
      <c r="C13" s="4" t="str">
        <f t="shared" ref="C13" ca="1" si="3">""&amp;RANDBETWEEN(30000000,39999999)</f>
        <v>34348735</v>
      </c>
    </row>
    <row r="14" spans="1:3">
      <c r="A14" s="4"/>
      <c r="B14" s="10" t="s">
        <v>14</v>
      </c>
      <c r="C14" s="11" t="str">
        <f t="shared" ref="C14" ca="1" si="4">CONCATENATE(TEXT(NOW(),"yyyy-MM-dd"),CONCATENATE("T",CONCATENATE(TEXT(NOW(),"HH:mm:ss"),"+03:00")))</f>
        <v>yyyy-MM-ddTHH:mm:ss+03:00</v>
      </c>
    </row>
    <row r="15" spans="1:3">
      <c r="A15" s="4"/>
      <c r="B15" s="10" t="s">
        <v>15</v>
      </c>
      <c r="C15" s="11" t="str">
        <f ca="1">CONCATENATE(TEXT(NOW(),"yyyy-MM-dd"),CONCATENATE("T",CONCATENATE(TEXT(NOW(),"HH:mm:ss"),".123Z")))</f>
        <v>yyyy-MM-ddTHH:mm:ss.123Z</v>
      </c>
    </row>
    <row r="16" spans="1:3" ht="16.5" customHeight="1">
      <c r="A16" s="4"/>
      <c r="B16" s="7" t="s">
        <v>16</v>
      </c>
      <c r="C16" s="12" t="str">
        <f t="shared" ref="C16:C17" ca="1" si="5">LOWER(CONCATENATE(DEC2HEX(RANDBETWEEN(0,4294967295),8),"-",DEC2HEX(RANDBETWEEN(0,65535),4),"-",DEC2HEX(RANDBETWEEN(16384,20479),4),"-",DEC2HEX(RANDBETWEEN(32768,49151),4),"-",DEC2HEX(RANDBETWEEN(0,65535),4),DEC2HEX(RANDBETWEEN(0,4294967295),8)))</f>
        <v>59f054c9-be2d-4c39-9d09-2b30c15179eb</v>
      </c>
    </row>
    <row r="17" spans="1:3" ht="18" customHeight="1">
      <c r="A17" s="4"/>
      <c r="B17" s="7" t="s">
        <v>17</v>
      </c>
      <c r="C17" s="12" t="str">
        <f t="shared" ca="1" si="5"/>
        <v>10669977-40e9-47d3-b9c0-ed3399a8b29a</v>
      </c>
    </row>
    <row r="18" spans="1:3">
      <c r="A18" s="4"/>
      <c r="B18" s="13" t="s">
        <v>18</v>
      </c>
      <c r="C18" s="8" t="str">
        <f t="shared" ref="C18" ca="1" si="6">C13&amp;"0001"</f>
        <v>343487350001</v>
      </c>
    </row>
    <row r="19" spans="1:3" ht="32.1" customHeight="1">
      <c r="A19" s="4"/>
      <c r="B19" s="7" t="s">
        <v>19</v>
      </c>
      <c r="C19" s="8" t="str">
        <f t="shared" ref="C19" ca="1" si="7">"ContactPerson_1_"&amp;C13</f>
        <v>ContactPerson_1_34348735</v>
      </c>
    </row>
    <row r="20" spans="1:3">
      <c r="A20" s="4"/>
      <c r="B20" s="7" t="s">
        <v>20</v>
      </c>
      <c r="C20" s="8" t="str">
        <f t="shared" ref="C20" ca="1" si="8">"ContactPerson_2_"&amp;C13</f>
        <v>ContactPerson_2_34348735</v>
      </c>
    </row>
    <row r="21" spans="1:3" ht="18" customHeight="1">
      <c r="A21" s="4"/>
      <c r="B21" s="7" t="s">
        <v>21</v>
      </c>
      <c r="C21" s="8" t="str">
        <f t="shared" ref="C21" ca="1" si="9">"SubscriberServiceOrderItemSpec_"&amp;C13</f>
        <v>SubscriberServiceOrderItemSpec_34348735</v>
      </c>
    </row>
    <row r="22" spans="1:3" ht="17.25" customHeight="1">
      <c r="A22" s="4"/>
      <c r="B22" s="7" t="s">
        <v>22</v>
      </c>
      <c r="C22" s="8" t="str">
        <f t="shared" ref="C22" ca="1" si="10">RANDBETWEEN(20000000,29999999)&amp;"a"</f>
        <v>28769504a</v>
      </c>
    </row>
    <row r="23" spans="1:3" ht="24.75" customHeight="1">
      <c r="A23" s="4"/>
      <c r="B23" s="7" t="s">
        <v>23</v>
      </c>
      <c r="C23" s="8" t="str">
        <f t="shared" ref="C23" ca="1" si="11">""&amp;RANDBETWEEN(2000000000,2999999999)</f>
        <v>2364536442</v>
      </c>
    </row>
    <row r="24" spans="1:3" ht="16.5" customHeight="1">
      <c r="A24" s="4"/>
      <c r="B24" s="7" t="s">
        <v>24</v>
      </c>
      <c r="C24" s="8" t="str">
        <f t="shared" ref="C24" ca="1" si="12">"SubscriptionServiceOrderItemSpec_"&amp;C13</f>
        <v>SubscriptionServiceOrderItemSpec_34348735</v>
      </c>
    </row>
    <row r="25" spans="1:3" ht="15.75" customHeight="1">
      <c r="A25" s="4"/>
      <c r="B25" s="7" t="s">
        <v>25</v>
      </c>
      <c r="C25" s="8" t="str">
        <f t="shared" ref="C25" ca="1" si="13">"Subscription_"&amp;C13</f>
        <v>Subscription_34348735</v>
      </c>
    </row>
    <row r="26" spans="1:3">
      <c r="A26" s="4"/>
      <c r="B26" s="7" t="s">
        <v>26</v>
      </c>
      <c r="C26" s="8" t="str">
        <f t="shared" ref="C26" ca="1" si="14">""&amp;RANDBETWEEN(2000000000,2999999999)</f>
        <v>2224953266</v>
      </c>
    </row>
    <row r="27" spans="1:3">
      <c r="A27" s="4"/>
      <c r="B27" s="7" t="s">
        <v>27</v>
      </c>
      <c r="C27" s="8" t="str">
        <f t="shared" ref="C27" ca="1" si="15">""&amp;RANDBETWEEN(400000000000,499999999999)</f>
        <v>475853542657</v>
      </c>
    </row>
    <row r="28" spans="1:3">
      <c r="A28" s="4"/>
      <c r="B28" s="7" t="s">
        <v>28</v>
      </c>
      <c r="C28" s="8" t="str">
        <f t="shared" ref="C28" ca="1" si="16">"AnschlussVertragID_"&amp;C13</f>
        <v>AnschlussVertragID_34348735</v>
      </c>
    </row>
    <row r="29" spans="1:3" ht="15.75" customHeight="1">
      <c r="A29" s="14"/>
      <c r="B29" s="7" t="s">
        <v>29</v>
      </c>
      <c r="C29" s="8" t="str">
        <f t="shared" ref="C29" ca="1" si="17">"ISPVertragID_"&amp;C13</f>
        <v>ISPVertragID_34348735</v>
      </c>
    </row>
    <row r="30" spans="1:3" ht="13.5" customHeight="1">
      <c r="A30" s="14"/>
      <c r="B30" s="7" t="s">
        <v>30</v>
      </c>
      <c r="C30" s="8" t="str">
        <f t="shared" ref="C30" ca="1" si="18">"AnschlussServiceOrderItemSpec_"&amp;C13</f>
        <v>AnschlussServiceOrderItemSpec_34348735</v>
      </c>
    </row>
    <row r="31" spans="1:3" ht="15" customHeight="1">
      <c r="A31" s="14"/>
      <c r="B31" s="7" t="s">
        <v>31</v>
      </c>
      <c r="C31" s="8" t="str">
        <f t="shared" ref="C31" ca="1" si="19">""&amp;RANDBETWEEN(2000000,2555555)</f>
        <v>2237601</v>
      </c>
    </row>
    <row r="32" spans="1:3">
      <c r="A32" s="14"/>
      <c r="B32" s="7" t="s">
        <v>32</v>
      </c>
      <c r="C32" s="8" t="str">
        <f t="shared" ref="C32" ca="1" si="20">"LL"&amp;RANDBETWEEN(1000000000000,9999999999999)</f>
        <v>LL9172494255084</v>
      </c>
    </row>
    <row r="33" spans="1:3" ht="17.25" customHeight="1">
      <c r="A33" s="14"/>
      <c r="B33" s="7" t="s">
        <v>33</v>
      </c>
      <c r="C33" s="8" t="str">
        <f t="shared" ref="C33" ca="1" si="21">"Anschluss_"&amp;C13</f>
        <v>Anschluss_34348735</v>
      </c>
    </row>
    <row r="34" spans="1:3" ht="17.25" customHeight="1">
      <c r="A34" s="14"/>
      <c r="B34" s="7" t="s">
        <v>34</v>
      </c>
      <c r="C34" s="8" t="str">
        <f t="shared" ref="C34" ca="1" si="22">"IP_AccessServiceOrderItemSpec_"&amp;C13</f>
        <v>IP_AccessServiceOrderItemSpec_34348735</v>
      </c>
    </row>
    <row r="35" spans="1:3" ht="17.25" customHeight="1">
      <c r="A35" s="14"/>
      <c r="B35" s="7" t="s">
        <v>35</v>
      </c>
      <c r="C35" s="8" t="str">
        <f t="shared" ref="C35" ca="1" si="23">"IP_Access_"&amp;C13</f>
        <v>IP_Access_34348735</v>
      </c>
    </row>
    <row r="36" spans="1:3" ht="17.25" customHeight="1">
      <c r="A36" s="14"/>
      <c r="B36" s="7" t="s">
        <v>36</v>
      </c>
      <c r="C36" s="8" t="str">
        <f t="shared" ref="C36" ca="1" si="24">"VoIPServiceOrderItemSpec_"&amp;C13</f>
        <v>VoIPServiceOrderItemSpec_34348735</v>
      </c>
    </row>
    <row r="37" spans="1:3">
      <c r="A37" s="14"/>
      <c r="B37" s="7" t="s">
        <v>37</v>
      </c>
      <c r="C37" s="8" t="str">
        <f t="shared" ref="C37" ca="1" si="25">"VoIP_"&amp;C13</f>
        <v>VoIP_34348735</v>
      </c>
    </row>
    <row r="38" spans="1:3" ht="18.75" customHeight="1">
      <c r="A38" s="14"/>
      <c r="B38" s="7" t="s">
        <v>38</v>
      </c>
      <c r="C38" s="8" t="str">
        <f t="shared" ref="C38" ca="1" si="26">"RufnummerServiceOrderItemSpec_1_"&amp;C13</f>
        <v>RufnummerServiceOrderItemSpec_1_34348735</v>
      </c>
    </row>
    <row r="39" spans="1:3" ht="14.25" customHeight="1">
      <c r="A39" s="14"/>
      <c r="B39" s="7" t="s">
        <v>39</v>
      </c>
      <c r="C39" s="8" t="str">
        <f t="shared" ref="C39" ca="1" si="27">""&amp;RANDBETWEEN(300000000,399999999)</f>
        <v>341509710</v>
      </c>
    </row>
    <row r="40" spans="1:3" ht="20.25" customHeight="1">
      <c r="A40" s="14"/>
      <c r="B40" s="7" t="s">
        <v>40</v>
      </c>
      <c r="C40" s="8" t="str">
        <f t="shared" ref="C40" ca="1" si="28">"RufnummerServiceOrderItemSpec_2_"&amp;C13</f>
        <v>RufnummerServiceOrderItemSpec_2_34348735</v>
      </c>
    </row>
    <row r="41" spans="1:3" ht="17.25" customHeight="1">
      <c r="A41" s="14"/>
      <c r="B41" s="7" t="s">
        <v>41</v>
      </c>
      <c r="C41" s="8" t="str">
        <f t="shared" ref="C41" ca="1" si="29">""&amp;RANDBETWEEN(300000000,399999999)</f>
        <v>370995435</v>
      </c>
    </row>
    <row r="42" spans="1:3" ht="17.25" customHeight="1">
      <c r="A42" s="14"/>
      <c r="B42" s="7" t="s">
        <v>42</v>
      </c>
      <c r="C42" s="8" t="str">
        <f t="shared" ref="C42" ca="1" si="30">"RufnummerServiceOrderItemSpec_3_"&amp;C13</f>
        <v>RufnummerServiceOrderItemSpec_3_34348735</v>
      </c>
    </row>
    <row r="43" spans="1:3" ht="18.75" customHeight="1">
      <c r="A43" s="14"/>
      <c r="B43" s="7" t="s">
        <v>43</v>
      </c>
      <c r="C43" s="8" t="str">
        <f t="shared" ref="C43" ca="1" si="31">""&amp;RANDBETWEEN(300000000,399999999)</f>
        <v>308129860</v>
      </c>
    </row>
    <row r="44" spans="1:3" ht="18.75" customHeight="1">
      <c r="A44" s="14"/>
      <c r="B44" s="7" t="s">
        <v>44</v>
      </c>
      <c r="C44" s="8" t="str">
        <f t="shared" ref="C44" ca="1" si="32">C31</f>
        <v>2237601</v>
      </c>
    </row>
    <row r="45" spans="1:3" ht="15.75" customHeight="1">
      <c r="A45" s="14"/>
      <c r="B45" s="7" t="s">
        <v>45</v>
      </c>
      <c r="C45" s="8" t="str">
        <f t="shared" ref="C45" ca="1" si="33">""&amp;C44+10000</f>
        <v>2247601</v>
      </c>
    </row>
    <row r="46" spans="1:3" ht="16.5" customHeight="1">
      <c r="A46" s="14"/>
      <c r="B46" s="7" t="s">
        <v>46</v>
      </c>
      <c r="C46" s="8" t="str">
        <f t="shared" ref="C46" ca="1" si="34">""&amp;C44+20000</f>
        <v>2257601</v>
      </c>
    </row>
    <row r="47" spans="1:3" ht="18" customHeight="1">
      <c r="A47" s="14"/>
      <c r="B47" s="7" t="s">
        <v>47</v>
      </c>
      <c r="C47" s="8" t="str">
        <f t="shared" ref="C47" ca="1" si="35">"ISPContentServiceOrderItemSpec_"&amp;C13</f>
        <v>ISPContentServiceOrderItemSpec_34348735</v>
      </c>
    </row>
    <row r="48" spans="1:3" ht="16.5" customHeight="1">
      <c r="A48" s="14"/>
      <c r="B48" s="7" t="s">
        <v>48</v>
      </c>
      <c r="C48" s="8" t="str">
        <f t="shared" ref="C48" ca="1" si="36">"ISP_Content_"&amp;C13</f>
        <v>ISP_Content_34348735</v>
      </c>
    </row>
    <row r="49" spans="1:3" ht="18" customHeight="1">
      <c r="A49" s="14"/>
      <c r="B49" s="7" t="s">
        <v>49</v>
      </c>
      <c r="C49" s="8" t="str">
        <f t="shared" ref="C49:C52" ca="1" si="37">CONCATENATE(DEC2HEX(RANDBETWEEN(0,4294967295),8),"-",DEC2HEX(RANDBETWEEN(0,65535),4),"-",DEC2HEX(RANDBETWEEN(16384,20479),4),"-",DEC2HEX(RANDBETWEEN(32768,49151),4),"-",DEC2HEX(RANDBETWEEN(0,65535),4),DEC2HEX(RANDBETWEEN(0,4294967295),8))</f>
        <v>22969DFD-2773-4E87-A2C2-D853780305D0</v>
      </c>
    </row>
    <row r="50" spans="1:3" ht="18" customHeight="1">
      <c r="A50" s="14"/>
      <c r="B50" s="7" t="s">
        <v>50</v>
      </c>
      <c r="C50" s="15" t="s">
        <v>51</v>
      </c>
    </row>
    <row r="51" spans="1:3" ht="30">
      <c r="A51" s="14"/>
      <c r="B51" s="7" t="s">
        <v>10</v>
      </c>
      <c r="C51" s="8" t="str">
        <f t="shared" ca="1" si="37"/>
        <v>E3E61120-A092-4F39-A428-12ED5274645D</v>
      </c>
    </row>
    <row r="52" spans="1:3" ht="30">
      <c r="A52" s="14"/>
      <c r="B52" s="7" t="s">
        <v>9</v>
      </c>
      <c r="C52" s="8" t="str">
        <f t="shared" ca="1" si="37"/>
        <v>0F775E1C-C9DE-4281-807A-0E16F5D5F52F</v>
      </c>
    </row>
    <row r="53" spans="1:3">
      <c r="A53" s="14"/>
      <c r="B53" s="7" t="s">
        <v>52</v>
      </c>
      <c r="C53" s="16" t="str">
        <f t="shared" ref="C53:C54" ca="1" si="38">RANDBETWEEN(10000000, 99999999)&amp;""&amp;RANDBETWEEN(10000000, 99999999)&amp;""&amp;RANDBETWEEN(10000000, 99999999)</f>
        <v>238825412179555248206320</v>
      </c>
    </row>
    <row r="54" spans="1:3">
      <c r="A54" s="14"/>
      <c r="B54" s="7" t="s">
        <v>53</v>
      </c>
      <c r="C54" s="8" t="str">
        <f t="shared" ca="1" si="38"/>
        <v>907152582407474019892826</v>
      </c>
    </row>
    <row r="55" spans="1:3" ht="30">
      <c r="A55" s="14"/>
      <c r="B55" s="7" t="s">
        <v>11</v>
      </c>
      <c r="C55" s="8" t="str">
        <f t="shared" ref="C55" ca="1" si="39">CONCATENATE(DEC2HEX(RANDBETWEEN(0,4294967295),8),"-",DEC2HEX(RANDBETWEEN(0,65535),4),"-",DEC2HEX(RANDBETWEEN(16384,20479),4),"-",DEC2HEX(RANDBETWEEN(32768,49151),4),"-",DEC2HEX(RANDBETWEEN(0,65535),4),DEC2HEX(RANDBETWEEN(0,4294967295),8))</f>
        <v>990FBBC9-BDFF-4812-848A-42916962906D</v>
      </c>
    </row>
    <row r="56" spans="1:3" ht="16.5" customHeight="1">
      <c r="A56" s="14"/>
      <c r="B56" s="7" t="s">
        <v>54</v>
      </c>
      <c r="C56" s="8" t="str">
        <f t="shared" ref="C56" ca="1" si="40">RANDBETWEEN(10000000, 99999999)&amp;""&amp;RANDBETWEEN(10000000, 99999999)&amp;""&amp;RANDBETWEEN(10000000, 99999999)</f>
        <v>877257234457946272416780</v>
      </c>
    </row>
    <row r="57" spans="1:3" ht="17.25" customHeight="1">
      <c r="A57" s="14"/>
      <c r="B57" s="7" t="s">
        <v>15</v>
      </c>
      <c r="C57" s="8" t="str">
        <f ca="1">CONCATENATE(TEXT(NOW(),"yyyy-MM-dd"),CONCATENATE("T",CONCATENATE(TEXT(NOW(),"HH:mm:ss"),".123Z")))</f>
        <v>yyyy-MM-ddTHH:mm:ss.123Z</v>
      </c>
    </row>
    <row r="58" spans="1:3" ht="18" customHeight="1">
      <c r="A58" s="14"/>
      <c r="B58" s="7" t="s">
        <v>6</v>
      </c>
      <c r="C58" s="8" t="str">
        <f t="shared" ref="C58:C60" ca="1" si="41">CONCATENATE(DEC2HEX(RANDBETWEEN(0,4294967295),8),"-",DEC2HEX(RANDBETWEEN(0,65535),4),"-",DEC2HEX(RANDBETWEEN(16384,20479),4),"-",DEC2HEX(RANDBETWEEN(32768,49151),4),"-",DEC2HEX(RANDBETWEEN(0,65535),4),DEC2HEX(RANDBETWEEN(0,4294967295),8))</f>
        <v>83C45AC5-43B6-41E6-91F7-83CB51FB21C9</v>
      </c>
    </row>
    <row r="59" spans="1:3" ht="17.25" customHeight="1">
      <c r="A59" s="14"/>
      <c r="B59" s="7" t="s">
        <v>7</v>
      </c>
      <c r="C59" s="8" t="str">
        <f t="shared" ca="1" si="41"/>
        <v>AF50AEF5-1879-45EE-A5B9-C260242ABE58</v>
      </c>
    </row>
    <row r="60" spans="1:3" ht="16.5" customHeight="1">
      <c r="A60" s="14"/>
      <c r="B60" s="7" t="s">
        <v>8</v>
      </c>
      <c r="C60" s="8" t="str">
        <f t="shared" ca="1" si="41"/>
        <v>BE4DA0AC-1D99-4581-A2FA-F273CBC237BC</v>
      </c>
    </row>
    <row r="61" spans="1:3" ht="18" customHeight="1">
      <c r="A61" s="14"/>
      <c r="B61" s="7" t="s">
        <v>55</v>
      </c>
      <c r="C61" s="8" t="str">
        <f t="shared" ref="C61" ca="1" si="42">C56</f>
        <v>877257234457946272416780</v>
      </c>
    </row>
    <row r="62" spans="1:3" ht="18.75" customHeight="1">
      <c r="A62" s="4"/>
      <c r="B62" s="7" t="s">
        <v>56</v>
      </c>
      <c r="C62" s="8" t="str">
        <f t="shared" ref="C62" ca="1" si="43">"IPTVServiceOrderItemSpec_"&amp;C13</f>
        <v>IPTVServiceOrderItemSpec_34348735</v>
      </c>
    </row>
    <row r="63" spans="1:3" ht="18.75" customHeight="1">
      <c r="A63" s="4"/>
      <c r="B63" s="7" t="s">
        <v>57</v>
      </c>
      <c r="C63" s="8" t="str">
        <f t="shared" ref="C63" ca="1" si="44">"IPTV_"&amp;C13</f>
        <v>IPTV_34348735</v>
      </c>
    </row>
    <row r="64" spans="1:3" ht="16.5" customHeight="1">
      <c r="A64" s="4"/>
      <c r="B64" s="7" t="s">
        <v>58</v>
      </c>
      <c r="C64" s="8" t="str">
        <f t="shared" ref="C64" ca="1" si="45">""&amp;RANDBETWEEN(3000000,3999999)</f>
        <v>3547411</v>
      </c>
    </row>
    <row r="65" spans="1:3" ht="15.75" customHeight="1">
      <c r="A65" s="4"/>
      <c r="B65" s="7" t="s">
        <v>59</v>
      </c>
      <c r="C65" s="8" t="str">
        <f t="shared" ref="C65" ca="1" si="46">""&amp;RANDBETWEEN(200000,299999)</f>
        <v>211011</v>
      </c>
    </row>
    <row r="66" spans="1:3">
      <c r="A66" s="4"/>
      <c r="B66" s="7" t="s">
        <v>27</v>
      </c>
      <c r="C66" s="8" t="str">
        <f t="shared" ref="C66" ca="1" si="47">""&amp;RANDBETWEEN(500000,599999)&amp;""&amp;RANDBETWEEN(100000,999999)</f>
        <v>505381775847</v>
      </c>
    </row>
    <row r="67" spans="1:3" ht="15" customHeight="1">
      <c r="A67" s="4"/>
      <c r="B67" s="7" t="s">
        <v>60</v>
      </c>
      <c r="C67" s="8" t="s">
        <v>135</v>
      </c>
    </row>
    <row r="68" spans="1:3" ht="18.75" customHeight="1">
      <c r="A68" s="4"/>
      <c r="B68" s="7" t="s">
        <v>61</v>
      </c>
      <c r="C68" s="4"/>
    </row>
    <row r="69" spans="1:3" ht="15.75" customHeight="1">
      <c r="A69" s="4"/>
      <c r="B69" s="7" t="s">
        <v>62</v>
      </c>
      <c r="C69" s="17" t="s">
        <v>63</v>
      </c>
    </row>
    <row r="70" spans="1:3" ht="15" customHeight="1">
      <c r="A70" s="4"/>
      <c r="B70" s="7" t="s">
        <v>64</v>
      </c>
      <c r="C70" s="4"/>
    </row>
    <row r="71" spans="1:3" ht="18.75" customHeight="1">
      <c r="A71" s="4"/>
      <c r="B71" s="7" t="s">
        <v>65</v>
      </c>
      <c r="C71" s="4"/>
    </row>
    <row r="72" spans="1:3">
      <c r="A72" s="4"/>
      <c r="B72" s="7" t="s">
        <v>66</v>
      </c>
      <c r="C72" s="4"/>
    </row>
    <row r="73" spans="1:3">
      <c r="A73" s="4"/>
      <c r="B73" s="7" t="s">
        <v>67</v>
      </c>
      <c r="C73" s="4"/>
    </row>
    <row r="74" spans="1:3">
      <c r="A74" s="4"/>
      <c r="B74" s="7" t="s">
        <v>68</v>
      </c>
      <c r="C74" s="4"/>
    </row>
    <row r="75" spans="1:3">
      <c r="A75" s="4"/>
      <c r="B75" s="7" t="s">
        <v>69</v>
      </c>
      <c r="C75" s="4"/>
    </row>
    <row r="76" spans="1:3">
      <c r="A76" s="4"/>
      <c r="B76" s="18" t="s">
        <v>70</v>
      </c>
      <c r="C76" s="4"/>
    </row>
    <row r="77" spans="1:3">
      <c r="A77" s="4"/>
      <c r="B77" s="18" t="s">
        <v>71</v>
      </c>
      <c r="C77" s="4"/>
    </row>
    <row r="78" spans="1:3">
      <c r="A78" s="4"/>
      <c r="B78" s="18" t="s">
        <v>72</v>
      </c>
      <c r="C78" s="4"/>
    </row>
    <row r="79" spans="1:3">
      <c r="A79" s="4"/>
      <c r="B79" s="14" t="s">
        <v>73</v>
      </c>
      <c r="C79" s="8" t="s">
        <v>74</v>
      </c>
    </row>
    <row r="80" spans="1:3">
      <c r="A80" s="4"/>
      <c r="B80" s="18" t="s">
        <v>75</v>
      </c>
      <c r="C80" s="8"/>
    </row>
    <row r="81" spans="1:3">
      <c r="A81" s="4"/>
      <c r="B81" s="18" t="s">
        <v>76</v>
      </c>
      <c r="C81" s="8"/>
    </row>
    <row r="82" spans="1:3">
      <c r="A82" s="4"/>
      <c r="B82" s="18" t="s">
        <v>77</v>
      </c>
      <c r="C82" s="8"/>
    </row>
    <row r="83" spans="1:3">
      <c r="A83" s="4"/>
      <c r="B83" s="18" t="s">
        <v>78</v>
      </c>
      <c r="C83" s="8"/>
    </row>
    <row r="84" spans="1:3">
      <c r="A84" s="4"/>
      <c r="B84" s="18" t="s">
        <v>79</v>
      </c>
      <c r="C84" s="8"/>
    </row>
    <row r="85" spans="1:3">
      <c r="A85" s="4"/>
      <c r="B85" s="18" t="s">
        <v>80</v>
      </c>
      <c r="C85" s="8"/>
    </row>
    <row r="86" spans="1:3">
      <c r="A86" s="4"/>
      <c r="B86" s="18" t="s">
        <v>81</v>
      </c>
      <c r="C86" s="8"/>
    </row>
    <row r="87" spans="1:3">
      <c r="A87" s="4"/>
      <c r="B87" s="18" t="s">
        <v>82</v>
      </c>
      <c r="C87" s="8" t="s">
        <v>135</v>
      </c>
    </row>
    <row r="88" spans="1:3">
      <c r="A88" s="9" t="s">
        <v>83</v>
      </c>
      <c r="B88" s="9"/>
      <c r="C88" s="9"/>
    </row>
    <row r="89" spans="1:3">
      <c r="A89" s="4"/>
      <c r="B89" s="13" t="s">
        <v>84</v>
      </c>
      <c r="C89" s="8" t="s">
        <v>74</v>
      </c>
    </row>
    <row r="90" spans="1:3">
      <c r="A90" s="4"/>
      <c r="B90" s="13" t="s">
        <v>85</v>
      </c>
      <c r="C90" s="8" t="s">
        <v>74</v>
      </c>
    </row>
    <row r="91" spans="1:3">
      <c r="A91" s="4"/>
      <c r="B91" s="13" t="s">
        <v>86</v>
      </c>
      <c r="C91" s="8" t="s">
        <v>74</v>
      </c>
    </row>
    <row r="92" spans="1:3">
      <c r="A92" s="4"/>
      <c r="B92" s="13" t="s">
        <v>87</v>
      </c>
      <c r="C92" s="8" t="s">
        <v>74</v>
      </c>
    </row>
    <row r="93" spans="1:3">
      <c r="A93" s="4"/>
      <c r="B93" s="13" t="s">
        <v>88</v>
      </c>
      <c r="C93" s="8" t="s">
        <v>74</v>
      </c>
    </row>
    <row r="94" spans="1:3">
      <c r="A94" s="4"/>
      <c r="B94" s="13" t="s">
        <v>89</v>
      </c>
      <c r="C94" s="8"/>
    </row>
    <row r="95" spans="1:3">
      <c r="A95" s="4"/>
      <c r="B95" s="13" t="s">
        <v>90</v>
      </c>
      <c r="C95" s="8"/>
    </row>
    <row r="96" spans="1:3">
      <c r="A96" s="9" t="s">
        <v>91</v>
      </c>
      <c r="B96" s="9"/>
      <c r="C96" s="9"/>
    </row>
    <row r="97" spans="1:3">
      <c r="A97" s="4"/>
      <c r="B97" s="13" t="s">
        <v>92</v>
      </c>
      <c r="C97" s="4" t="s">
        <v>93</v>
      </c>
    </row>
    <row r="98" spans="1:3">
      <c r="A98" s="4"/>
      <c r="B98" s="13" t="s">
        <v>94</v>
      </c>
      <c r="C98" s="19" t="s">
        <v>95</v>
      </c>
    </row>
    <row r="99" spans="1:3">
      <c r="A99" s="4"/>
      <c r="B99" s="13" t="s">
        <v>96</v>
      </c>
      <c r="C99" s="20" t="s">
        <v>97</v>
      </c>
    </row>
    <row r="100" spans="1:3">
      <c r="A100" s="4"/>
      <c r="B100" s="13" t="s">
        <v>98</v>
      </c>
      <c r="C100" s="20" t="s">
        <v>99</v>
      </c>
    </row>
    <row r="101" spans="1:3">
      <c r="A101" s="4"/>
      <c r="B101" s="13" t="s">
        <v>100</v>
      </c>
      <c r="C101" s="20" t="s">
        <v>102</v>
      </c>
    </row>
    <row r="102" spans="1:3">
      <c r="A102" s="4"/>
      <c r="B102" s="13" t="s">
        <v>103</v>
      </c>
      <c r="C102" s="20" t="s">
        <v>104</v>
      </c>
    </row>
    <row r="103" spans="1:3">
      <c r="A103" s="4"/>
      <c r="B103" s="13" t="s">
        <v>105</v>
      </c>
      <c r="C103" s="20" t="s">
        <v>101</v>
      </c>
    </row>
    <row r="104" spans="1:3">
      <c r="A104" s="4"/>
      <c r="B104" s="13" t="s">
        <v>106</v>
      </c>
      <c r="C104" s="20" t="s">
        <v>101</v>
      </c>
    </row>
    <row r="105" spans="1:3">
      <c r="A105" s="4"/>
      <c r="B105" s="13" t="s">
        <v>107</v>
      </c>
      <c r="C105" s="4" t="s">
        <v>108</v>
      </c>
    </row>
    <row r="106" spans="1:3">
      <c r="A106" s="4"/>
      <c r="B106" s="13" t="s">
        <v>109</v>
      </c>
      <c r="C106" s="23" t="s">
        <v>137</v>
      </c>
    </row>
    <row r="107" spans="1:3">
      <c r="A107" s="4"/>
      <c r="B107" s="13" t="s">
        <v>110</v>
      </c>
      <c r="C107" s="19"/>
    </row>
    <row r="108" spans="1:3">
      <c r="A108" s="4"/>
      <c r="B108" s="13" t="s">
        <v>111</v>
      </c>
      <c r="C108" s="19"/>
    </row>
    <row r="109" spans="1:3">
      <c r="A109" s="4"/>
      <c r="B109" s="13" t="s">
        <v>112</v>
      </c>
      <c r="C109" s="19"/>
    </row>
    <row r="110" spans="1:3">
      <c r="A110" s="4"/>
      <c r="B110" s="13" t="s">
        <v>113</v>
      </c>
      <c r="C110" s="19"/>
    </row>
    <row r="111" spans="1:3">
      <c r="A111" s="9" t="s">
        <v>114</v>
      </c>
      <c r="B111" s="9"/>
      <c r="C111" s="9"/>
    </row>
    <row r="112" spans="1:3">
      <c r="A112" s="14"/>
      <c r="B112" s="13" t="s">
        <v>115</v>
      </c>
      <c r="C112" s="14"/>
    </row>
    <row r="113" spans="1:3">
      <c r="A113" s="14"/>
      <c r="B113" s="13" t="s">
        <v>116</v>
      </c>
      <c r="C113" s="14"/>
    </row>
    <row r="114" spans="1:3">
      <c r="A114" s="14"/>
      <c r="B114" s="13" t="s">
        <v>117</v>
      </c>
      <c r="C114" s="14"/>
    </row>
    <row r="115" spans="1:3">
      <c r="A115" s="14"/>
      <c r="B115" s="13" t="s">
        <v>118</v>
      </c>
      <c r="C115" s="14"/>
    </row>
    <row r="116" spans="1:3">
      <c r="A116" s="14"/>
      <c r="B116" s="13" t="s">
        <v>119</v>
      </c>
      <c r="C116" s="14"/>
    </row>
    <row r="117" spans="1:3">
      <c r="A117" s="14"/>
      <c r="B117" s="13" t="s">
        <v>120</v>
      </c>
      <c r="C117" s="14"/>
    </row>
    <row r="118" spans="1:3">
      <c r="A118" s="14"/>
      <c r="B118" s="13" t="s">
        <v>121</v>
      </c>
      <c r="C118" s="14"/>
    </row>
    <row r="119" spans="1:3">
      <c r="A119" s="14"/>
      <c r="B119" s="13" t="s">
        <v>122</v>
      </c>
      <c r="C119" s="14"/>
    </row>
    <row r="120" spans="1:3">
      <c r="A120" s="14"/>
      <c r="B120" s="13" t="s">
        <v>123</v>
      </c>
      <c r="C120" s="14"/>
    </row>
    <row r="121" spans="1:3">
      <c r="A121" s="9" t="s">
        <v>124</v>
      </c>
      <c r="B121" s="9"/>
      <c r="C121" s="14"/>
    </row>
    <row r="122" spans="1:3" ht="30">
      <c r="A122" s="14"/>
      <c r="B122" s="13" t="s">
        <v>125</v>
      </c>
      <c r="C122" s="14" t="str">
        <f ca="1">CONCATENATE(LOWER(CONCATENATE(DEC2HEX(RANDBETWEEN(0,4294967295),8),"-",DEC2HEX(RANDBETWEEN(0,65535),4),"-",DEC2HEX(RANDBETWEEN(16384,20479),4),"-",DEC2HEX(RANDBETWEEN(32768,49151),4),"-",DEC2HEX(RANDBETWEEN(0,65535),4),DEC2HEX(RANDBETWEEN(0,4294967295),8))),RANDBETWEEN(1000,9999))</f>
        <v>943a4706-be2b-47dc-aa6f-fb808a5561594292</v>
      </c>
    </row>
    <row r="123" spans="1:3">
      <c r="A123" s="9" t="s">
        <v>126</v>
      </c>
      <c r="B123" s="9"/>
      <c r="C123" s="9"/>
    </row>
    <row r="124" spans="1:3">
      <c r="B124" s="21" t="s">
        <v>127</v>
      </c>
      <c r="C124" t="s">
        <v>128</v>
      </c>
    </row>
    <row r="125" spans="1:3">
      <c r="A125" s="9" t="s">
        <v>129</v>
      </c>
      <c r="B125" s="9"/>
      <c r="C125" s="9"/>
    </row>
    <row r="126" spans="1:3">
      <c r="B126" s="13" t="s">
        <v>130</v>
      </c>
    </row>
    <row r="127" spans="1:3">
      <c r="B127" s="13" t="s">
        <v>131</v>
      </c>
    </row>
    <row r="128" spans="1:3">
      <c r="B128" s="13" t="s">
        <v>132</v>
      </c>
    </row>
    <row r="129" spans="1:3">
      <c r="B129" s="13" t="s">
        <v>66</v>
      </c>
    </row>
    <row r="130" spans="1:3">
      <c r="B130" s="13" t="s">
        <v>133</v>
      </c>
    </row>
    <row r="131" spans="1:3">
      <c r="B131" s="13" t="s">
        <v>134</v>
      </c>
    </row>
    <row r="132" spans="1:3">
      <c r="A132" t="s">
        <v>138</v>
      </c>
    </row>
    <row r="133" spans="1:3">
      <c r="B133" s="24" t="s">
        <v>139</v>
      </c>
      <c r="C133" s="25">
        <v>1</v>
      </c>
    </row>
    <row r="134" spans="1:3">
      <c r="B134" s="24" t="s">
        <v>140</v>
      </c>
      <c r="C134" s="25">
        <v>2</v>
      </c>
    </row>
    <row r="135" spans="1:3">
      <c r="B135" s="24" t="s">
        <v>141</v>
      </c>
      <c r="C135" s="25"/>
    </row>
    <row r="136" spans="1:3">
      <c r="B136" s="24" t="s">
        <v>142</v>
      </c>
      <c r="C13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ISP_noIP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2016-12-05T08:58:25Z</dcterms:created>
  <dc:creator>Dmitrii Iushmanov</dc:creator>
  <cp:lastModifiedBy>Elena Gaifutdinova</cp:lastModifiedBy>
  <dcterms:modified xsi:type="dcterms:W3CDTF">2017-11-21T14:23:52Z</dcterms:modified>
</cp:coreProperties>
</file>