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37800" windowHeight="2072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1" l="1"/>
  <c r="K33" i="1"/>
  <c r="M33" i="1"/>
  <c r="I33" i="1"/>
  <c r="L33" i="1"/>
  <c r="J32" i="1"/>
  <c r="K32" i="1"/>
  <c r="M32" i="1"/>
  <c r="I32" i="1"/>
  <c r="L32" i="1"/>
  <c r="J31" i="1"/>
  <c r="K31" i="1"/>
  <c r="M31" i="1"/>
  <c r="I31" i="1"/>
  <c r="L31" i="1"/>
  <c r="J30" i="1"/>
  <c r="K30" i="1"/>
  <c r="M30" i="1"/>
  <c r="I30" i="1"/>
  <c r="L30" i="1"/>
  <c r="J26" i="1"/>
  <c r="K26" i="1"/>
  <c r="M26" i="1"/>
  <c r="I26" i="1"/>
  <c r="L26" i="1"/>
  <c r="J25" i="1"/>
  <c r="K25" i="1"/>
  <c r="M25" i="1"/>
  <c r="I25" i="1"/>
  <c r="L25" i="1"/>
  <c r="J24" i="1"/>
  <c r="K24" i="1"/>
  <c r="M24" i="1"/>
  <c r="I24" i="1"/>
  <c r="L24" i="1"/>
  <c r="J23" i="1"/>
  <c r="K23" i="1"/>
  <c r="M23" i="1"/>
  <c r="I23" i="1"/>
  <c r="L23" i="1"/>
  <c r="J22" i="1"/>
  <c r="K22" i="1"/>
  <c r="M22" i="1"/>
  <c r="I22" i="1"/>
  <c r="L22" i="1"/>
  <c r="J21" i="1"/>
  <c r="K21" i="1"/>
  <c r="M21" i="1"/>
  <c r="I21" i="1"/>
  <c r="L21" i="1"/>
  <c r="J20" i="1"/>
  <c r="K20" i="1"/>
  <c r="M20" i="1"/>
  <c r="I20" i="1"/>
  <c r="L20" i="1"/>
  <c r="J19" i="1"/>
  <c r="K19" i="1"/>
  <c r="M19" i="1"/>
  <c r="I19" i="1"/>
  <c r="L19" i="1"/>
  <c r="F90" i="1"/>
  <c r="F89" i="1"/>
  <c r="F88" i="1"/>
  <c r="F87" i="1"/>
  <c r="F86" i="1"/>
  <c r="F85" i="1"/>
  <c r="J4" i="1"/>
  <c r="K4" i="1"/>
  <c r="M4" i="1"/>
  <c r="I4" i="1"/>
  <c r="L4" i="1"/>
  <c r="J3" i="1"/>
  <c r="K3" i="1"/>
  <c r="M3" i="1"/>
  <c r="I3" i="1"/>
  <c r="L3" i="1"/>
  <c r="X52" i="1"/>
  <c r="X53" i="1"/>
  <c r="X54" i="1"/>
  <c r="X55" i="1"/>
  <c r="X56" i="1"/>
  <c r="X57" i="1"/>
  <c r="X58" i="1"/>
  <c r="X65" i="1"/>
  <c r="X60" i="1"/>
  <c r="X59" i="1"/>
  <c r="R52" i="1"/>
  <c r="S52" i="1"/>
  <c r="W52" i="1"/>
  <c r="R53" i="1"/>
  <c r="S53" i="1"/>
  <c r="W53" i="1"/>
  <c r="R54" i="1"/>
  <c r="S54" i="1"/>
  <c r="W54" i="1"/>
  <c r="R55" i="1"/>
  <c r="S55" i="1"/>
  <c r="W55" i="1"/>
  <c r="R56" i="1"/>
  <c r="S56" i="1"/>
  <c r="W56" i="1"/>
  <c r="R57" i="1"/>
  <c r="S57" i="1"/>
  <c r="W57" i="1"/>
  <c r="R58" i="1"/>
  <c r="S58" i="1"/>
  <c r="W58" i="1"/>
  <c r="R59" i="1"/>
  <c r="S59" i="1"/>
  <c r="W59" i="1"/>
  <c r="R60" i="1"/>
  <c r="S60" i="1"/>
  <c r="W60" i="1"/>
  <c r="W65" i="1"/>
  <c r="T65" i="1"/>
  <c r="U60" i="1"/>
  <c r="U59" i="1"/>
  <c r="U58" i="1"/>
  <c r="U57" i="1"/>
  <c r="U56" i="1"/>
  <c r="U54" i="1"/>
  <c r="U53" i="1"/>
  <c r="U52" i="1"/>
  <c r="U55" i="1"/>
  <c r="E53" i="1"/>
  <c r="E54" i="1"/>
  <c r="E55" i="1"/>
  <c r="E56" i="1"/>
  <c r="E57" i="1"/>
  <c r="E58" i="1"/>
  <c r="E59" i="1"/>
  <c r="E60" i="1"/>
  <c r="E61" i="1"/>
  <c r="J15" i="1"/>
  <c r="K15" i="1"/>
  <c r="M15" i="1"/>
  <c r="I15" i="1"/>
  <c r="L15" i="1"/>
  <c r="J14" i="1"/>
  <c r="K14" i="1"/>
  <c r="M14" i="1"/>
  <c r="I14" i="1"/>
  <c r="L14" i="1"/>
  <c r="J13" i="1"/>
  <c r="K13" i="1"/>
  <c r="M13" i="1"/>
  <c r="I13" i="1"/>
  <c r="L13" i="1"/>
  <c r="J12" i="1"/>
  <c r="K12" i="1"/>
  <c r="M12" i="1"/>
  <c r="J11" i="1"/>
  <c r="K11" i="1"/>
  <c r="M11" i="1"/>
  <c r="J10" i="1"/>
  <c r="K10" i="1"/>
  <c r="M10" i="1"/>
  <c r="J9" i="1"/>
  <c r="K9" i="1"/>
  <c r="M9" i="1"/>
  <c r="J8" i="1"/>
  <c r="K8" i="1"/>
  <c r="M8" i="1"/>
  <c r="I12" i="1"/>
  <c r="L12" i="1"/>
  <c r="I11" i="1"/>
  <c r="L11" i="1"/>
  <c r="I10" i="1"/>
  <c r="L10" i="1"/>
  <c r="I9" i="1"/>
  <c r="L9" i="1"/>
  <c r="I8" i="1"/>
  <c r="L8" i="1"/>
</calcChain>
</file>

<file path=xl/sharedStrings.xml><?xml version="1.0" encoding="utf-8"?>
<sst xmlns="http://schemas.openxmlformats.org/spreadsheetml/2006/main" count="171" uniqueCount="42">
  <si>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</si>
  <si>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</si>
  <si>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</si>
  <si>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</si>
  <si>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</si>
  <si>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</si>
  <si>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</si>
  <si>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</si>
  <si>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</si>
  <si>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</si>
  <si>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</si>
  <si>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</si>
  <si>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</si>
  <si>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</si>
  <si>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</si>
  <si>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</si>
  <si>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</si>
  <si>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</si>
  <si>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</si>
  <si>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</si>
  <si>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</si>
  <si>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Code Version</t>
  </si>
  <si>
    <t>Evaluation Parameters</t>
  </si>
  <si>
    <t>Lost Mult</t>
  </si>
  <si>
    <t>Rnd Moves</t>
  </si>
  <si>
    <t>Depth 4 x 1000</t>
  </si>
  <si>
    <t>Depth 4 x 500</t>
  </si>
  <si>
    <t>Close Thresh</t>
  </si>
  <si>
    <t>Ord Weight</t>
  </si>
  <si>
    <t>Close Weight</t>
  </si>
  <si>
    <t>Mult for minute</t>
  </si>
  <si>
    <t>Games per minute</t>
  </si>
  <si>
    <t>Games played</t>
  </si>
  <si>
    <t>Desired Minutes</t>
  </si>
  <si>
    <t>Required Games</t>
  </si>
  <si>
    <t>Rounded</t>
  </si>
  <si>
    <t>Rounded Minutes</t>
  </si>
  <si>
    <t>Total Hours</t>
  </si>
  <si>
    <t>EC2 c4.8xlarge</t>
  </si>
  <si>
    <t>2.3.6</t>
  </si>
  <si>
    <t>EC2 Minutes</t>
  </si>
  <si>
    <t>2.3.7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</si>
</sst>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11" borderId="0" xfId="0" applyFill="1"/>
    <xf numFmtId="0" fontId="0" fillId="12" borderId="0" xfId="0" applyFill="1"/>
    <xf numFmtId="3" fontId="0" fillId="0" borderId="0" xfId="0" applyNumberFormat="1"/>
    <xf numFmtId="166" fontId="0" fillId="0" borderId="0" xfId="0" applyNumberFormat="1"/>
    <xf numFmtId="0" fontId="0" fillId="0" borderId="2" xfId="0" applyBorder="1"/>
    <xf numFmtId="0" fontId="0" fillId="0" borderId="3" xfId="0" applyBorder="1"/>
    <xf numFmtId="3" fontId="0" fillId="0" borderId="3" xfId="0" applyNumberFormat="1" applyBorder="1"/>
    <xf numFmtId="3" fontId="0" fillId="0" borderId="4" xfId="0" applyNumberFormat="1" applyBorder="1"/>
    <xf numFmtId="166" fontId="0" fillId="0" borderId="3" xfId="0" applyNumberFormat="1" applyBorder="1"/>
    <xf numFmtId="164" fontId="0" fillId="0" borderId="3" xfId="0" applyNumberFormat="1" applyBorder="1"/>
    <xf numFmtId="10" fontId="0" fillId="0" borderId="0" xfId="0" applyNumberFormat="1"/>
    <xf numFmtId="9" fontId="0" fillId="0" borderId="0" xfId="0" applyNumberFormat="1"/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4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0"/>
  <sheetViews>
    <sheetView tabSelected="1" topLeftCell="A17" workbookViewId="0">
      <selection activeCell="AB43" sqref="AA40:AB43"/>
    </sheetView>
  </sheetViews>
  <sheetFormatPr baseColWidth="10" defaultRowHeight="15" x14ac:dyDescent="0"/>
  <cols>
    <col min="3" max="3" width="10.83203125" customWidth="1"/>
    <col min="5" max="5" width="12.5" customWidth="1"/>
    <col min="6" max="6" width="12.33203125" customWidth="1"/>
    <col min="7" max="7" width="9.5" customWidth="1"/>
    <col min="8" max="8" width="10.6640625" customWidth="1"/>
    <col min="10" max="10" width="14.6640625" customWidth="1"/>
    <col min="12" max="12" width="13.6640625" customWidth="1"/>
    <col min="13" max="13" width="12.1640625" customWidth="1"/>
    <col min="14" max="25" width="11" bestFit="1" customWidth="1"/>
    <col min="26" max="26" width="25.1640625" customWidth="1"/>
    <col min="27" max="27" width="8.5" customWidth="1"/>
  </cols>
  <sheetData>
    <row r="1" spans="1:29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36" t="s">
        <v>5</v>
      </c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7"/>
      <c r="AA1" s="37"/>
    </row>
    <row r="2" spans="1:29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7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21</v>
      </c>
    </row>
    <row r="3" spans="1:29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4" si="0">E3/C3</f>
        <v>2.1320399999999999</v>
      </c>
      <c r="J3" s="18">
        <f>D3/C3</f>
        <v>0.49892999999999998</v>
      </c>
      <c r="K3" s="17">
        <f t="shared" ref="K3:K4" si="1">F3/C3</f>
        <v>82.672650000000004</v>
      </c>
      <c r="L3" s="18">
        <f t="shared" ref="L3:L4" si="2">I3/K3</f>
        <v>2.5788939873101924E-2</v>
      </c>
      <c r="M3" s="18">
        <f>J3/K3</f>
        <v>6.0350067404395524E-3</v>
      </c>
      <c r="N3" s="19"/>
      <c r="O3" s="19"/>
      <c r="P3" s="19"/>
      <c r="Q3" s="19"/>
      <c r="R3" s="19"/>
      <c r="S3" s="19">
        <v>5.0000000000000002E-5</v>
      </c>
      <c r="T3" s="19">
        <v>5.0369999999999998E-2</v>
      </c>
      <c r="U3" s="19">
        <v>0.45832000000000001</v>
      </c>
      <c r="V3" s="19">
        <v>0.89120999999999995</v>
      </c>
      <c r="W3" s="19">
        <v>0.99451999999999996</v>
      </c>
      <c r="X3" s="19">
        <v>0.99992999999999999</v>
      </c>
      <c r="Y3" s="14">
        <v>1</v>
      </c>
      <c r="Z3" s="15" t="s">
        <v>14</v>
      </c>
      <c r="AA3" s="15">
        <v>6</v>
      </c>
      <c r="AB3">
        <v>1</v>
      </c>
    </row>
    <row r="4" spans="1:29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" si="4">J4/K4</f>
        <v>2.8283929002132571E-3</v>
      </c>
      <c r="N4" s="13"/>
      <c r="O4" s="13"/>
      <c r="P4" s="13"/>
      <c r="Q4" s="13"/>
      <c r="R4" s="13">
        <v>3.3500000000000001E-3</v>
      </c>
      <c r="S4" s="13">
        <v>0.13125999999999999</v>
      </c>
      <c r="T4" s="13">
        <v>0.58604000000000001</v>
      </c>
      <c r="U4" s="13">
        <v>0.91791</v>
      </c>
      <c r="V4" s="13">
        <v>0.99351999999999996</v>
      </c>
      <c r="W4" s="13">
        <v>0.99995000000000001</v>
      </c>
      <c r="X4" s="14">
        <v>1</v>
      </c>
      <c r="Y4" s="14">
        <v>1</v>
      </c>
      <c r="Z4" s="9" t="s">
        <v>14</v>
      </c>
      <c r="AA4" s="9">
        <v>6</v>
      </c>
      <c r="AB4">
        <v>1</v>
      </c>
      <c r="AC4" s="20"/>
    </row>
    <row r="5" spans="1:29" ht="17">
      <c r="A5" s="28"/>
      <c r="B5" s="29"/>
      <c r="C5" s="29"/>
      <c r="D5" s="30"/>
      <c r="E5" s="30"/>
      <c r="F5" s="30"/>
      <c r="G5" s="30"/>
      <c r="H5" s="31"/>
      <c r="I5" s="32"/>
      <c r="J5" s="33"/>
      <c r="K5" s="32"/>
      <c r="L5" s="33"/>
      <c r="M5" s="3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9"/>
      <c r="AA5" s="9"/>
      <c r="AC5" s="20"/>
    </row>
    <row r="6" spans="1:29">
      <c r="A6" s="21" t="s">
        <v>18</v>
      </c>
      <c r="B6" s="22"/>
      <c r="C6" s="22"/>
      <c r="D6" s="22"/>
      <c r="E6" s="22"/>
      <c r="F6" s="22"/>
      <c r="G6" s="22"/>
      <c r="H6" s="23"/>
      <c r="I6" s="22"/>
      <c r="J6" s="22"/>
      <c r="K6" s="22"/>
      <c r="L6" s="22"/>
      <c r="M6" s="22"/>
      <c r="N6" s="36" t="s">
        <v>5</v>
      </c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7"/>
      <c r="AA6" s="37"/>
    </row>
    <row r="7" spans="1:29" s="1" customFormat="1" ht="56" customHeight="1">
      <c r="A7" s="2" t="s">
        <v>0</v>
      </c>
      <c r="B7" s="2" t="s">
        <v>7</v>
      </c>
      <c r="C7" s="3" t="s">
        <v>1</v>
      </c>
      <c r="D7" s="4" t="s">
        <v>9</v>
      </c>
      <c r="E7" s="4" t="s">
        <v>11</v>
      </c>
      <c r="F7" s="4" t="s">
        <v>12</v>
      </c>
      <c r="G7" s="5" t="s">
        <v>3</v>
      </c>
      <c r="H7" s="6" t="s">
        <v>4</v>
      </c>
      <c r="I7" s="5" t="s">
        <v>2</v>
      </c>
      <c r="J7" s="5" t="s">
        <v>17</v>
      </c>
      <c r="K7" s="5" t="s">
        <v>10</v>
      </c>
      <c r="L7" s="5" t="s">
        <v>20</v>
      </c>
      <c r="M7" s="5" t="s">
        <v>19</v>
      </c>
      <c r="N7" s="7">
        <v>16384</v>
      </c>
      <c r="O7" s="7">
        <v>8192</v>
      </c>
      <c r="P7" s="7">
        <v>4096</v>
      </c>
      <c r="Q7" s="7">
        <v>2048</v>
      </c>
      <c r="R7" s="7">
        <v>1024</v>
      </c>
      <c r="S7" s="7">
        <v>512</v>
      </c>
      <c r="T7" s="7">
        <v>256</v>
      </c>
      <c r="U7" s="7">
        <v>128</v>
      </c>
      <c r="V7" s="7">
        <v>64</v>
      </c>
      <c r="W7" s="7">
        <v>32</v>
      </c>
      <c r="X7" s="7">
        <v>16</v>
      </c>
      <c r="Y7" s="7">
        <v>8</v>
      </c>
      <c r="Z7" s="8" t="s">
        <v>15</v>
      </c>
      <c r="AA7" s="8" t="s">
        <v>16</v>
      </c>
      <c r="AB7" s="8" t="s">
        <v>21</v>
      </c>
    </row>
    <row r="8" spans="1:29">
      <c r="A8" s="38" t="s">
        <v>8</v>
      </c>
      <c r="B8" s="15">
        <v>1</v>
      </c>
      <c r="C8" s="15">
        <v>100000</v>
      </c>
      <c r="D8" s="16">
        <v>55394</v>
      </c>
      <c r="E8" s="16">
        <v>268203</v>
      </c>
      <c r="F8" s="16">
        <v>44481199</v>
      </c>
      <c r="G8" s="16">
        <v>9129</v>
      </c>
      <c r="H8" s="16">
        <v>66240</v>
      </c>
      <c r="I8" s="17">
        <f t="shared" ref="I8:I15" si="5">E8/C8</f>
        <v>2.6820300000000001</v>
      </c>
      <c r="J8" s="18">
        <f t="shared" ref="J8:J12" si="6">D8/C8</f>
        <v>0.55393999999999999</v>
      </c>
      <c r="K8" s="17">
        <f t="shared" ref="K8:K15" si="7">F8/C8</f>
        <v>444.81198999999998</v>
      </c>
      <c r="L8" s="18">
        <f t="shared" ref="L8:L15" si="8">I8/K8</f>
        <v>6.0295811720363027E-3</v>
      </c>
      <c r="M8" s="18">
        <f t="shared" ref="M8:M12" si="9">J8/K8</f>
        <v>1.2453351358626822E-3</v>
      </c>
      <c r="N8" s="19"/>
      <c r="O8" s="19"/>
      <c r="P8" s="19">
        <v>6.9999999999999999E-4</v>
      </c>
      <c r="Q8" s="19">
        <v>7.2480000000000003E-2</v>
      </c>
      <c r="R8" s="19">
        <v>0.39942</v>
      </c>
      <c r="S8" s="19">
        <v>0.76100999999999996</v>
      </c>
      <c r="T8" s="19">
        <v>0.94055</v>
      </c>
      <c r="U8" s="19">
        <v>0.99173</v>
      </c>
      <c r="V8" s="19">
        <v>0.99936000000000003</v>
      </c>
      <c r="W8" s="19">
        <v>0.99997999999999998</v>
      </c>
      <c r="X8" s="14">
        <v>1</v>
      </c>
      <c r="Y8" s="14">
        <v>1</v>
      </c>
      <c r="Z8" s="15" t="s">
        <v>14</v>
      </c>
      <c r="AA8" s="15">
        <v>6</v>
      </c>
      <c r="AB8">
        <v>1</v>
      </c>
    </row>
    <row r="9" spans="1:29">
      <c r="A9" s="38"/>
      <c r="B9" s="9">
        <v>2</v>
      </c>
      <c r="C9" s="9">
        <v>100000</v>
      </c>
      <c r="D9" s="10">
        <v>355984</v>
      </c>
      <c r="E9" s="10">
        <v>2084273</v>
      </c>
      <c r="F9" s="10">
        <v>63432843</v>
      </c>
      <c r="G9" s="10">
        <v>14103</v>
      </c>
      <c r="H9" s="10">
        <v>72692</v>
      </c>
      <c r="I9" s="11">
        <f t="shared" si="5"/>
        <v>20.84273</v>
      </c>
      <c r="J9" s="12">
        <f t="shared" si="6"/>
        <v>3.5598399999999999</v>
      </c>
      <c r="K9" s="11">
        <f t="shared" si="7"/>
        <v>634.32843000000003</v>
      </c>
      <c r="L9" s="12">
        <f t="shared" si="8"/>
        <v>3.2857947104782924E-2</v>
      </c>
      <c r="M9" s="12">
        <f t="shared" si="9"/>
        <v>5.6119824236791653E-3</v>
      </c>
      <c r="N9" s="13"/>
      <c r="O9" s="13"/>
      <c r="P9" s="13">
        <v>7.9699999999999997E-3</v>
      </c>
      <c r="Q9" s="13">
        <v>0.21351000000000001</v>
      </c>
      <c r="R9" s="13">
        <v>0.64770000000000005</v>
      </c>
      <c r="S9" s="13">
        <v>0.91000999999999999</v>
      </c>
      <c r="T9" s="13">
        <v>0.98502999999999996</v>
      </c>
      <c r="U9" s="13">
        <v>0.99843999999999999</v>
      </c>
      <c r="V9" s="13">
        <v>0.99995000000000001</v>
      </c>
      <c r="W9" s="14">
        <v>1</v>
      </c>
      <c r="X9" s="14">
        <v>1</v>
      </c>
      <c r="Y9" s="14">
        <v>1</v>
      </c>
      <c r="Z9" s="9" t="s">
        <v>14</v>
      </c>
      <c r="AA9" s="9">
        <v>6</v>
      </c>
      <c r="AB9">
        <v>1</v>
      </c>
    </row>
    <row r="10" spans="1:29">
      <c r="A10" s="38"/>
      <c r="B10" s="15">
        <v>3</v>
      </c>
      <c r="C10" s="15">
        <v>100000</v>
      </c>
      <c r="D10" s="16">
        <v>692435</v>
      </c>
      <c r="E10" s="16">
        <v>4101568</v>
      </c>
      <c r="F10" s="16">
        <v>105664949</v>
      </c>
      <c r="G10" s="16">
        <v>26232</v>
      </c>
      <c r="H10" s="16">
        <v>121804</v>
      </c>
      <c r="I10" s="17">
        <f t="shared" si="5"/>
        <v>41.015680000000003</v>
      </c>
      <c r="J10" s="18">
        <f t="shared" si="6"/>
        <v>6.9243499999999996</v>
      </c>
      <c r="K10" s="17">
        <f t="shared" si="7"/>
        <v>1056.64949</v>
      </c>
      <c r="L10" s="18">
        <f t="shared" si="8"/>
        <v>3.8816731932554097E-2</v>
      </c>
      <c r="M10" s="18">
        <f t="shared" si="9"/>
        <v>6.5531191426591228E-3</v>
      </c>
      <c r="N10" s="19"/>
      <c r="O10" s="19">
        <v>2.5000000000000001E-4</v>
      </c>
      <c r="P10" s="19">
        <v>0.11705</v>
      </c>
      <c r="Q10" s="19">
        <v>0.63338000000000005</v>
      </c>
      <c r="R10" s="19">
        <v>0.92276000000000002</v>
      </c>
      <c r="S10" s="19">
        <v>0.98972000000000004</v>
      </c>
      <c r="T10" s="19">
        <v>0.99911000000000005</v>
      </c>
      <c r="U10" s="19">
        <v>0.99999000000000005</v>
      </c>
      <c r="V10" s="14">
        <v>1</v>
      </c>
      <c r="W10" s="14">
        <v>1</v>
      </c>
      <c r="X10" s="14">
        <v>1</v>
      </c>
      <c r="Y10" s="14">
        <v>1</v>
      </c>
      <c r="Z10" s="15" t="s">
        <v>14</v>
      </c>
      <c r="AA10" s="15">
        <v>6</v>
      </c>
      <c r="AB10">
        <v>1</v>
      </c>
    </row>
    <row r="11" spans="1:29">
      <c r="A11" s="38"/>
      <c r="B11" s="9">
        <v>4</v>
      </c>
      <c r="C11" s="9">
        <v>10000</v>
      </c>
      <c r="D11" s="10">
        <v>1412938</v>
      </c>
      <c r="E11" s="10">
        <v>8470477</v>
      </c>
      <c r="F11" s="10">
        <v>11409683</v>
      </c>
      <c r="G11" s="10">
        <v>28757</v>
      </c>
      <c r="H11" s="10">
        <v>109576</v>
      </c>
      <c r="I11" s="11">
        <f t="shared" si="5"/>
        <v>847.04769999999996</v>
      </c>
      <c r="J11" s="12">
        <f t="shared" si="6"/>
        <v>141.2938</v>
      </c>
      <c r="K11" s="11">
        <f t="shared" si="7"/>
        <v>1140.9683</v>
      </c>
      <c r="L11" s="12">
        <f t="shared" si="8"/>
        <v>0.74239371943988275</v>
      </c>
      <c r="M11" s="12">
        <f t="shared" si="9"/>
        <v>0.12383674463173079</v>
      </c>
      <c r="N11" s="13"/>
      <c r="O11" s="13">
        <v>2.0000000000000001E-4</v>
      </c>
      <c r="P11" s="13">
        <v>0.16270000000000001</v>
      </c>
      <c r="Q11" s="13">
        <v>0.68689999999999996</v>
      </c>
      <c r="R11" s="13">
        <v>0.94330000000000003</v>
      </c>
      <c r="S11" s="13">
        <v>0.99390000000000001</v>
      </c>
      <c r="T11" s="13">
        <v>0.99980000000000002</v>
      </c>
      <c r="U11" s="14">
        <v>1</v>
      </c>
      <c r="V11" s="14">
        <v>1</v>
      </c>
      <c r="W11" s="14">
        <v>1</v>
      </c>
      <c r="X11" s="14">
        <v>1</v>
      </c>
      <c r="Y11" s="14">
        <v>1</v>
      </c>
      <c r="Z11" s="9" t="s">
        <v>14</v>
      </c>
      <c r="AA11" s="9">
        <v>6</v>
      </c>
      <c r="AB11">
        <v>1</v>
      </c>
    </row>
    <row r="12" spans="1:29">
      <c r="A12" s="38"/>
      <c r="B12" s="15">
        <v>5</v>
      </c>
      <c r="C12" s="15">
        <v>10000</v>
      </c>
      <c r="D12" s="16">
        <v>1712425</v>
      </c>
      <c r="E12" s="16">
        <v>10266936</v>
      </c>
      <c r="F12" s="16">
        <v>16577687</v>
      </c>
      <c r="G12" s="16">
        <v>44565</v>
      </c>
      <c r="H12" s="16">
        <v>149960</v>
      </c>
      <c r="I12" s="17">
        <f t="shared" si="5"/>
        <v>1026.6936000000001</v>
      </c>
      <c r="J12" s="18">
        <f t="shared" si="6"/>
        <v>171.24250000000001</v>
      </c>
      <c r="K12" s="17">
        <f t="shared" si="7"/>
        <v>1657.7687000000001</v>
      </c>
      <c r="L12" s="18">
        <f t="shared" si="8"/>
        <v>0.6193225870412441</v>
      </c>
      <c r="M12" s="18">
        <f t="shared" si="9"/>
        <v>0.10329697985008403</v>
      </c>
      <c r="N12" s="15"/>
      <c r="O12" s="19">
        <v>1.49E-2</v>
      </c>
      <c r="P12" s="19">
        <v>0.46239999999999998</v>
      </c>
      <c r="Q12" s="19">
        <v>0.90180000000000005</v>
      </c>
      <c r="R12" s="19">
        <v>0.98560000000000003</v>
      </c>
      <c r="S12" s="19">
        <v>0.99750000000000005</v>
      </c>
      <c r="T12" s="19">
        <v>0.99990000000000001</v>
      </c>
      <c r="U12" s="14">
        <v>1</v>
      </c>
      <c r="V12" s="14">
        <v>1</v>
      </c>
      <c r="W12" s="14">
        <v>1</v>
      </c>
      <c r="X12" s="14">
        <v>1</v>
      </c>
      <c r="Y12" s="14">
        <v>1</v>
      </c>
      <c r="Z12" s="15" t="s">
        <v>14</v>
      </c>
      <c r="AA12" s="15">
        <v>6</v>
      </c>
      <c r="AB12">
        <v>1</v>
      </c>
    </row>
    <row r="13" spans="1:29">
      <c r="A13" s="38"/>
      <c r="B13" s="9">
        <v>6</v>
      </c>
      <c r="C13" s="9">
        <v>5000</v>
      </c>
      <c r="D13" s="10">
        <v>9609433</v>
      </c>
      <c r="E13" s="10">
        <v>19213148</v>
      </c>
      <c r="F13" s="10">
        <v>8870872</v>
      </c>
      <c r="G13" s="10">
        <v>48152</v>
      </c>
      <c r="H13" s="10">
        <v>152180</v>
      </c>
      <c r="I13" s="11">
        <f t="shared" si="5"/>
        <v>3842.6296000000002</v>
      </c>
      <c r="J13" s="12">
        <f t="shared" ref="J13" si="10">D13/C13</f>
        <v>1921.8866</v>
      </c>
      <c r="K13" s="11">
        <f t="shared" si="7"/>
        <v>1774.1744000000001</v>
      </c>
      <c r="L13" s="12">
        <f t="shared" si="8"/>
        <v>2.1658691501805007</v>
      </c>
      <c r="M13" s="12">
        <f t="shared" ref="M13" si="11">J13/K13</f>
        <v>1.0832568658413739</v>
      </c>
      <c r="N13" s="13"/>
      <c r="O13" s="13">
        <v>2.1600000000000001E-2</v>
      </c>
      <c r="P13" s="13">
        <v>0.52800000000000002</v>
      </c>
      <c r="Q13" s="13">
        <v>0.9274</v>
      </c>
      <c r="R13" s="13">
        <v>0.99260000000000004</v>
      </c>
      <c r="S13" s="13">
        <v>0.999</v>
      </c>
      <c r="T13" s="14">
        <v>1</v>
      </c>
      <c r="U13" s="14">
        <v>1</v>
      </c>
      <c r="V13" s="14">
        <v>1</v>
      </c>
      <c r="W13" s="14">
        <v>1</v>
      </c>
      <c r="X13" s="14">
        <v>1</v>
      </c>
      <c r="Y13" s="14">
        <v>1</v>
      </c>
      <c r="Z13" s="9" t="s">
        <v>14</v>
      </c>
      <c r="AA13" s="9">
        <v>2</v>
      </c>
      <c r="AB13">
        <v>1</v>
      </c>
    </row>
    <row r="14" spans="1:29">
      <c r="A14" s="38"/>
      <c r="B14" s="15">
        <v>7</v>
      </c>
      <c r="C14" s="15">
        <v>5000</v>
      </c>
      <c r="D14" s="16">
        <v>27113067</v>
      </c>
      <c r="E14" s="16">
        <v>81324354</v>
      </c>
      <c r="F14" s="16">
        <v>10461163</v>
      </c>
      <c r="G14" s="16">
        <v>58185</v>
      </c>
      <c r="H14" s="16">
        <v>165452</v>
      </c>
      <c r="I14" s="17">
        <f t="shared" si="5"/>
        <v>16264.870800000001</v>
      </c>
      <c r="J14" s="18">
        <f t="shared" ref="J14" si="12">D14/C14</f>
        <v>5422.6134000000002</v>
      </c>
      <c r="K14" s="17">
        <f t="shared" si="7"/>
        <v>2092.2325999999998</v>
      </c>
      <c r="L14" s="18">
        <f t="shared" si="8"/>
        <v>7.7739304893729324</v>
      </c>
      <c r="M14" s="18">
        <f t="shared" ref="M14" si="13">J14/K14</f>
        <v>2.5917832462795967</v>
      </c>
      <c r="N14" s="19"/>
      <c r="O14" s="19">
        <v>7.22E-2</v>
      </c>
      <c r="P14" s="19">
        <v>0.67</v>
      </c>
      <c r="Q14" s="19">
        <v>0.96360000000000001</v>
      </c>
      <c r="R14" s="19">
        <v>0.99580000000000002</v>
      </c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4">
        <v>1</v>
      </c>
      <c r="Z14" s="15" t="s">
        <v>14</v>
      </c>
      <c r="AA14" s="15">
        <v>3</v>
      </c>
      <c r="AB14">
        <v>1</v>
      </c>
    </row>
    <row r="15" spans="1:29">
      <c r="A15" s="38"/>
      <c r="B15" s="9">
        <v>8</v>
      </c>
      <c r="C15" s="9">
        <v>608</v>
      </c>
      <c r="D15" s="10">
        <v>20813984</v>
      </c>
      <c r="E15" s="10">
        <v>247712732</v>
      </c>
      <c r="F15" s="10">
        <v>1315687</v>
      </c>
      <c r="G15" s="10">
        <v>60275</v>
      </c>
      <c r="H15" s="10">
        <v>150860</v>
      </c>
      <c r="I15" s="17">
        <f t="shared" si="5"/>
        <v>407422.25657894736</v>
      </c>
      <c r="J15" s="18">
        <f t="shared" ref="J15" si="14">D15/C15</f>
        <v>34233.526315789473</v>
      </c>
      <c r="K15" s="17">
        <f t="shared" si="7"/>
        <v>2163.9588815789475</v>
      </c>
      <c r="L15" s="18">
        <f t="shared" si="8"/>
        <v>188.27633928130322</v>
      </c>
      <c r="M15" s="18">
        <f t="shared" ref="M15" si="15">J15/K15</f>
        <v>15.819859890688285</v>
      </c>
      <c r="N15" s="13"/>
      <c r="O15" s="13">
        <v>7.0723999999999995E-2</v>
      </c>
      <c r="P15" s="13">
        <v>0.700658</v>
      </c>
      <c r="Q15" s="13">
        <v>0.96052599999999999</v>
      </c>
      <c r="R15" s="13">
        <v>0.99835499999999999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4">
        <v>1</v>
      </c>
      <c r="Y15" s="14">
        <v>1</v>
      </c>
      <c r="Z15" s="9" t="s">
        <v>14</v>
      </c>
      <c r="AA15" s="9">
        <v>12</v>
      </c>
      <c r="AB15">
        <v>1</v>
      </c>
    </row>
    <row r="17" spans="1:28">
      <c r="N17" s="36" t="s">
        <v>5</v>
      </c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</row>
    <row r="18" spans="1:28" ht="45">
      <c r="A18" s="2" t="s">
        <v>0</v>
      </c>
      <c r="B18" s="2" t="s">
        <v>7</v>
      </c>
      <c r="C18" s="3" t="s">
        <v>1</v>
      </c>
      <c r="D18" s="4" t="s">
        <v>9</v>
      </c>
      <c r="E18" s="4" t="s">
        <v>11</v>
      </c>
      <c r="F18" s="4" t="s">
        <v>12</v>
      </c>
      <c r="G18" s="5" t="s">
        <v>3</v>
      </c>
      <c r="H18" s="6" t="s">
        <v>4</v>
      </c>
      <c r="I18" s="5" t="s">
        <v>2</v>
      </c>
      <c r="J18" s="5" t="s">
        <v>17</v>
      </c>
      <c r="K18" s="5" t="s">
        <v>10</v>
      </c>
      <c r="L18" s="5" t="s">
        <v>20</v>
      </c>
      <c r="M18" s="5" t="s">
        <v>19</v>
      </c>
      <c r="N18" s="7">
        <v>16384</v>
      </c>
      <c r="O18" s="7">
        <v>8192</v>
      </c>
      <c r="P18" s="7">
        <v>4096</v>
      </c>
      <c r="Q18" s="7">
        <v>2048</v>
      </c>
      <c r="R18" s="7">
        <v>1024</v>
      </c>
      <c r="S18" s="7">
        <v>512</v>
      </c>
      <c r="T18" s="7">
        <v>256</v>
      </c>
      <c r="U18" s="7">
        <v>128</v>
      </c>
      <c r="V18" s="7">
        <v>64</v>
      </c>
      <c r="W18" s="7">
        <v>32</v>
      </c>
      <c r="X18" s="7">
        <v>16</v>
      </c>
      <c r="Y18" s="7">
        <v>8</v>
      </c>
      <c r="Z18" s="8" t="s">
        <v>15</v>
      </c>
      <c r="AA18" s="8" t="s">
        <v>16</v>
      </c>
      <c r="AB18" s="8" t="s">
        <v>21</v>
      </c>
    </row>
    <row r="19" spans="1:28">
      <c r="A19" s="38" t="s">
        <v>8</v>
      </c>
      <c r="B19" s="15">
        <v>1</v>
      </c>
      <c r="C19" s="15">
        <v>249984</v>
      </c>
      <c r="D19" s="16">
        <v>51212</v>
      </c>
      <c r="E19" s="16">
        <v>1556550</v>
      </c>
      <c r="F19" s="16">
        <v>111284135</v>
      </c>
      <c r="G19" s="16">
        <v>9136</v>
      </c>
      <c r="H19" s="16">
        <v>57652</v>
      </c>
      <c r="I19" s="17">
        <f t="shared" ref="I19:I26" si="16">E19/C19</f>
        <v>6.2265985023041477</v>
      </c>
      <c r="J19" s="18">
        <f t="shared" ref="J19:J26" si="17">D19/C19</f>
        <v>0.2048611111111111</v>
      </c>
      <c r="K19" s="17">
        <f t="shared" ref="K19:K26" si="18">F19/C19</f>
        <v>445.16503056195597</v>
      </c>
      <c r="L19" s="18">
        <f t="shared" ref="L19:L26" si="19">I19/K19</f>
        <v>1.3987168970671336E-2</v>
      </c>
      <c r="M19" s="18">
        <f t="shared" ref="M19:M26" si="20">J19/K19</f>
        <v>4.6019138307540423E-4</v>
      </c>
      <c r="N19" s="13"/>
      <c r="O19" s="13"/>
      <c r="P19" s="19">
        <v>4.64E-4</v>
      </c>
      <c r="Q19" s="19">
        <v>7.2497000000000006E-2</v>
      </c>
      <c r="R19" s="19">
        <v>0.40044999999999997</v>
      </c>
      <c r="S19" s="19">
        <v>0.76200900000000005</v>
      </c>
      <c r="T19" s="19">
        <v>0.94154000000000004</v>
      </c>
      <c r="U19" s="19">
        <v>0.99202299999999999</v>
      </c>
      <c r="V19" s="13">
        <v>0.99945600000000001</v>
      </c>
      <c r="W19" s="13">
        <v>0.99997199999999997</v>
      </c>
      <c r="X19" s="13">
        <v>1</v>
      </c>
      <c r="Y19" s="13">
        <v>1</v>
      </c>
      <c r="Z19" s="15" t="s">
        <v>38</v>
      </c>
      <c r="AA19" s="15">
        <v>36</v>
      </c>
      <c r="AB19" t="s">
        <v>39</v>
      </c>
    </row>
    <row r="20" spans="1:28">
      <c r="A20" s="38"/>
      <c r="B20" s="9">
        <v>2</v>
      </c>
      <c r="C20" s="9">
        <v>99972</v>
      </c>
      <c r="D20" s="10">
        <v>148219</v>
      </c>
      <c r="E20" s="10">
        <v>4842872</v>
      </c>
      <c r="F20" s="10">
        <v>63652157</v>
      </c>
      <c r="G20" s="10">
        <v>14152</v>
      </c>
      <c r="H20" s="10">
        <v>73056</v>
      </c>
      <c r="I20" s="17">
        <f t="shared" si="16"/>
        <v>48.442283839475053</v>
      </c>
      <c r="J20" s="18">
        <f t="shared" si="17"/>
        <v>1.4826051294362421</v>
      </c>
      <c r="K20" s="17">
        <f t="shared" si="18"/>
        <v>636.69984595686788</v>
      </c>
      <c r="L20" s="18">
        <f t="shared" si="19"/>
        <v>7.6083391800846598E-2</v>
      </c>
      <c r="M20" s="18">
        <f t="shared" si="20"/>
        <v>2.3285778045196489E-3</v>
      </c>
      <c r="N20" s="13"/>
      <c r="O20" s="13"/>
      <c r="P20" s="13">
        <v>6.3619999999999996E-3</v>
      </c>
      <c r="Q20" s="13">
        <v>0.21117900000000001</v>
      </c>
      <c r="R20" s="13">
        <v>0.65922499999999995</v>
      </c>
      <c r="S20" s="13">
        <v>0.91756700000000002</v>
      </c>
      <c r="T20" s="13">
        <v>0.98738599999999999</v>
      </c>
      <c r="U20" s="13">
        <v>0.99868999999999997</v>
      </c>
      <c r="V20" s="13">
        <v>0.99995999999999996</v>
      </c>
      <c r="W20" s="13">
        <v>1</v>
      </c>
      <c r="X20" s="13">
        <v>1</v>
      </c>
      <c r="Y20" s="13">
        <v>1</v>
      </c>
      <c r="Z20" s="15" t="s">
        <v>38</v>
      </c>
      <c r="AA20" s="15">
        <v>36</v>
      </c>
      <c r="AB20" t="s">
        <v>39</v>
      </c>
    </row>
    <row r="21" spans="1:28">
      <c r="A21" s="38"/>
      <c r="B21" s="15">
        <v>3</v>
      </c>
      <c r="C21" s="15">
        <v>49968</v>
      </c>
      <c r="D21" s="16">
        <v>147254</v>
      </c>
      <c r="E21" s="16">
        <v>5082335</v>
      </c>
      <c r="F21" s="16">
        <v>56231514</v>
      </c>
      <c r="G21" s="16">
        <v>28288</v>
      </c>
      <c r="H21" s="16">
        <v>128680</v>
      </c>
      <c r="I21" s="17">
        <f t="shared" si="16"/>
        <v>101.71179554915146</v>
      </c>
      <c r="J21" s="18">
        <f t="shared" si="17"/>
        <v>2.9469660582772974</v>
      </c>
      <c r="K21" s="17">
        <f t="shared" si="18"/>
        <v>1125.3505043227665</v>
      </c>
      <c r="L21" s="18">
        <f t="shared" si="19"/>
        <v>9.0382325469664584E-2</v>
      </c>
      <c r="M21" s="18">
        <f t="shared" si="20"/>
        <v>2.6187095015794883E-3</v>
      </c>
      <c r="N21" s="13"/>
      <c r="O21" s="19">
        <v>3.2000000000000003E-4</v>
      </c>
      <c r="P21" s="19">
        <v>0.146814</v>
      </c>
      <c r="Q21" s="19">
        <v>0.69306400000000001</v>
      </c>
      <c r="R21" s="19">
        <v>0.94448399999999999</v>
      </c>
      <c r="S21" s="19">
        <v>0.99393600000000004</v>
      </c>
      <c r="T21" s="19">
        <v>0.99963999999999997</v>
      </c>
      <c r="U21" s="19">
        <v>0.99997999999999998</v>
      </c>
      <c r="V21" s="13">
        <v>1</v>
      </c>
      <c r="W21" s="13">
        <v>1</v>
      </c>
      <c r="X21" s="13">
        <v>1</v>
      </c>
      <c r="Y21" s="13">
        <v>1</v>
      </c>
      <c r="Z21" s="15" t="s">
        <v>38</v>
      </c>
      <c r="AA21" s="15">
        <v>36</v>
      </c>
      <c r="AB21" t="s">
        <v>39</v>
      </c>
    </row>
    <row r="22" spans="1:28">
      <c r="A22" s="38"/>
      <c r="B22" s="9">
        <v>4</v>
      </c>
      <c r="C22" s="9">
        <v>14976</v>
      </c>
      <c r="D22" s="10">
        <v>990499</v>
      </c>
      <c r="E22" s="10">
        <v>34757265</v>
      </c>
      <c r="F22" s="10">
        <v>18367864</v>
      </c>
      <c r="G22" s="10">
        <v>31331</v>
      </c>
      <c r="H22" s="10">
        <v>120120</v>
      </c>
      <c r="I22" s="17">
        <f t="shared" si="16"/>
        <v>2320.8643830128203</v>
      </c>
      <c r="J22" s="18">
        <f t="shared" si="17"/>
        <v>66.139089209401703</v>
      </c>
      <c r="K22" s="17">
        <f t="shared" si="18"/>
        <v>1226.4866452991453</v>
      </c>
      <c r="L22" s="18">
        <f t="shared" si="19"/>
        <v>1.8922867133598114</v>
      </c>
      <c r="M22" s="18">
        <f t="shared" si="20"/>
        <v>5.3925649710821026E-2</v>
      </c>
      <c r="N22" s="13"/>
      <c r="O22" s="13">
        <v>6.6799999999999997E-4</v>
      </c>
      <c r="P22" s="13">
        <v>0.20058799999999999</v>
      </c>
      <c r="Q22" s="13">
        <v>0.75928200000000001</v>
      </c>
      <c r="R22" s="13">
        <v>0.96387599999999996</v>
      </c>
      <c r="S22" s="13">
        <v>0.99712900000000004</v>
      </c>
      <c r="T22" s="13">
        <v>0.99993299999999996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15" t="s">
        <v>38</v>
      </c>
      <c r="AA22" s="15">
        <v>36</v>
      </c>
      <c r="AB22" t="s">
        <v>39</v>
      </c>
    </row>
    <row r="23" spans="1:28">
      <c r="A23" s="38"/>
      <c r="B23" s="15">
        <v>5</v>
      </c>
      <c r="C23" s="15">
        <v>14976</v>
      </c>
      <c r="D23" s="16">
        <v>1667438</v>
      </c>
      <c r="E23" s="16">
        <v>59045390</v>
      </c>
      <c r="F23" s="16">
        <v>25263890</v>
      </c>
      <c r="G23" s="16">
        <v>45422</v>
      </c>
      <c r="H23" s="16">
        <v>150108</v>
      </c>
      <c r="I23" s="17">
        <f t="shared" si="16"/>
        <v>3942.6676014957266</v>
      </c>
      <c r="J23" s="18">
        <f t="shared" si="17"/>
        <v>111.34067841880342</v>
      </c>
      <c r="K23" s="17">
        <f t="shared" si="18"/>
        <v>1686.9584668803418</v>
      </c>
      <c r="L23" s="18">
        <f t="shared" si="19"/>
        <v>2.3371456256340575</v>
      </c>
      <c r="M23" s="18">
        <f t="shared" si="20"/>
        <v>6.6000841517280195E-2</v>
      </c>
      <c r="N23" s="13"/>
      <c r="O23" s="19">
        <v>1.5091E-2</v>
      </c>
      <c r="P23" s="19">
        <v>0.466947</v>
      </c>
      <c r="Q23" s="19">
        <v>0.92040599999999995</v>
      </c>
      <c r="R23" s="19">
        <v>0.99118600000000001</v>
      </c>
      <c r="S23" s="19">
        <v>0.99939900000000004</v>
      </c>
      <c r="T23" s="19">
        <v>0.99993299999999996</v>
      </c>
      <c r="U23" s="13">
        <v>1</v>
      </c>
      <c r="V23" s="13">
        <v>1</v>
      </c>
      <c r="W23" s="13">
        <v>1</v>
      </c>
      <c r="X23" s="13">
        <v>1</v>
      </c>
      <c r="Y23" s="13">
        <v>1</v>
      </c>
      <c r="Z23" s="15" t="s">
        <v>38</v>
      </c>
      <c r="AA23" s="15">
        <v>36</v>
      </c>
      <c r="AB23" t="s">
        <v>39</v>
      </c>
    </row>
    <row r="24" spans="1:28">
      <c r="A24" s="38"/>
      <c r="B24" s="9">
        <v>6</v>
      </c>
      <c r="C24" s="9">
        <v>972</v>
      </c>
      <c r="D24" s="10">
        <v>2210411</v>
      </c>
      <c r="E24" s="10">
        <v>76277073</v>
      </c>
      <c r="F24" s="10">
        <v>1781573</v>
      </c>
      <c r="G24" s="10">
        <v>50018</v>
      </c>
      <c r="H24" s="10">
        <v>127492</v>
      </c>
      <c r="I24" s="17">
        <f t="shared" si="16"/>
        <v>78474.354938271601</v>
      </c>
      <c r="J24" s="18">
        <f t="shared" si="17"/>
        <v>2274.0853909465022</v>
      </c>
      <c r="K24" s="17">
        <f t="shared" si="18"/>
        <v>1832.8940329218108</v>
      </c>
      <c r="L24" s="18">
        <f t="shared" si="19"/>
        <v>42.814452733623597</v>
      </c>
      <c r="M24" s="18">
        <f t="shared" si="20"/>
        <v>1.2407075095996629</v>
      </c>
      <c r="N24" s="13"/>
      <c r="O24" s="13">
        <v>2.572E-2</v>
      </c>
      <c r="P24" s="13">
        <v>0.56172800000000001</v>
      </c>
      <c r="Q24" s="13">
        <v>0.94855999999999996</v>
      </c>
      <c r="R24" s="13">
        <v>0.99382700000000002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15" t="s">
        <v>38</v>
      </c>
      <c r="AA24" s="15">
        <v>36</v>
      </c>
      <c r="AB24" t="s">
        <v>39</v>
      </c>
    </row>
    <row r="25" spans="1:28">
      <c r="A25" s="38"/>
      <c r="B25" s="15">
        <v>7</v>
      </c>
      <c r="C25" s="15">
        <v>972</v>
      </c>
      <c r="D25" s="16">
        <v>3128628</v>
      </c>
      <c r="E25" s="16">
        <v>107046544</v>
      </c>
      <c r="F25" s="16">
        <v>2057564</v>
      </c>
      <c r="G25" s="16">
        <v>59012</v>
      </c>
      <c r="H25" s="16">
        <v>160728</v>
      </c>
      <c r="I25" s="17">
        <f t="shared" si="16"/>
        <v>110130.18930041153</v>
      </c>
      <c r="J25" s="18">
        <f t="shared" si="17"/>
        <v>3218.7530864197529</v>
      </c>
      <c r="K25" s="17">
        <f t="shared" si="18"/>
        <v>2116.8353909465022</v>
      </c>
      <c r="L25" s="18">
        <f t="shared" si="19"/>
        <v>52.025863594036437</v>
      </c>
      <c r="M25" s="18">
        <f t="shared" si="20"/>
        <v>1.5205495430518805</v>
      </c>
      <c r="N25" s="13"/>
      <c r="O25" s="19">
        <v>6.8930000000000005E-2</v>
      </c>
      <c r="P25" s="19">
        <v>0.69135800000000003</v>
      </c>
      <c r="Q25" s="19">
        <v>0.96707799999999999</v>
      </c>
      <c r="R25" s="19">
        <v>0.99691399999999997</v>
      </c>
      <c r="S25" s="19">
        <v>1</v>
      </c>
      <c r="T25" s="19">
        <v>1</v>
      </c>
      <c r="U25" s="19">
        <v>1</v>
      </c>
      <c r="V25" s="19">
        <v>1</v>
      </c>
      <c r="W25" s="19">
        <v>1</v>
      </c>
      <c r="X25" s="19">
        <v>1</v>
      </c>
      <c r="Y25" s="19">
        <v>1</v>
      </c>
      <c r="Z25" s="15" t="s">
        <v>38</v>
      </c>
      <c r="AA25" s="15">
        <v>36</v>
      </c>
      <c r="AB25" t="s">
        <v>39</v>
      </c>
    </row>
    <row r="26" spans="1:28">
      <c r="A26" s="38"/>
      <c r="B26" s="9">
        <v>8</v>
      </c>
      <c r="C26" s="9">
        <v>216</v>
      </c>
      <c r="D26" s="10">
        <v>13924965</v>
      </c>
      <c r="E26" s="10">
        <v>466802010</v>
      </c>
      <c r="F26" s="10">
        <v>491023</v>
      </c>
      <c r="G26" s="10">
        <v>64108</v>
      </c>
      <c r="H26" s="10">
        <v>126972</v>
      </c>
      <c r="I26" s="17">
        <f t="shared" si="16"/>
        <v>2161120.4166666665</v>
      </c>
      <c r="J26" s="18">
        <f t="shared" si="17"/>
        <v>64467.430555555555</v>
      </c>
      <c r="K26" s="17">
        <f t="shared" si="18"/>
        <v>2273.2546296296296</v>
      </c>
      <c r="L26" s="18">
        <f t="shared" si="19"/>
        <v>950.67239212827099</v>
      </c>
      <c r="M26" s="18">
        <f t="shared" si="20"/>
        <v>28.35908908543999</v>
      </c>
      <c r="N26" s="13"/>
      <c r="O26" s="13">
        <v>9.2592999999999995E-2</v>
      </c>
      <c r="P26" s="13">
        <v>0.796296</v>
      </c>
      <c r="Q26" s="13">
        <v>0.98148100000000005</v>
      </c>
      <c r="R26" s="13">
        <v>1</v>
      </c>
      <c r="S26" s="13">
        <v>1</v>
      </c>
      <c r="T26" s="13">
        <v>1</v>
      </c>
      <c r="U26" s="13">
        <v>1</v>
      </c>
      <c r="V26" s="13">
        <v>1</v>
      </c>
      <c r="W26" s="13">
        <v>1</v>
      </c>
      <c r="X26" s="13">
        <v>1</v>
      </c>
      <c r="Y26" s="13">
        <v>1</v>
      </c>
      <c r="Z26" s="15" t="s">
        <v>38</v>
      </c>
      <c r="AA26" s="9">
        <v>36</v>
      </c>
      <c r="AB26" t="s">
        <v>39</v>
      </c>
    </row>
    <row r="27" spans="1:28">
      <c r="C27" s="26"/>
    </row>
    <row r="28" spans="1:28">
      <c r="N28" s="36" t="s">
        <v>5</v>
      </c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spans="1:28" ht="45">
      <c r="A29" s="2" t="s">
        <v>0</v>
      </c>
      <c r="B29" s="2" t="s">
        <v>7</v>
      </c>
      <c r="C29" s="3" t="s">
        <v>1</v>
      </c>
      <c r="D29" s="4" t="s">
        <v>9</v>
      </c>
      <c r="E29" s="4" t="s">
        <v>11</v>
      </c>
      <c r="F29" s="4" t="s">
        <v>12</v>
      </c>
      <c r="G29" s="5" t="s">
        <v>3</v>
      </c>
      <c r="H29" s="6" t="s">
        <v>4</v>
      </c>
      <c r="I29" s="5" t="s">
        <v>2</v>
      </c>
      <c r="J29" s="5" t="s">
        <v>17</v>
      </c>
      <c r="K29" s="5" t="s">
        <v>10</v>
      </c>
      <c r="L29" s="5" t="s">
        <v>20</v>
      </c>
      <c r="M29" s="5" t="s">
        <v>19</v>
      </c>
      <c r="N29" s="7">
        <v>16384</v>
      </c>
      <c r="O29" s="7">
        <v>8192</v>
      </c>
      <c r="P29" s="7">
        <v>4096</v>
      </c>
      <c r="Q29" s="7">
        <v>2048</v>
      </c>
      <c r="R29" s="7">
        <v>1024</v>
      </c>
      <c r="S29" s="7">
        <v>512</v>
      </c>
      <c r="T29" s="7">
        <v>256</v>
      </c>
      <c r="U29" s="7">
        <v>128</v>
      </c>
      <c r="V29" s="7">
        <v>64</v>
      </c>
      <c r="W29" s="7">
        <v>32</v>
      </c>
      <c r="X29" s="7">
        <v>16</v>
      </c>
      <c r="Y29" s="7">
        <v>8</v>
      </c>
      <c r="Z29" s="8" t="s">
        <v>15</v>
      </c>
      <c r="AA29" s="8" t="s">
        <v>16</v>
      </c>
      <c r="AB29" s="8" t="s">
        <v>21</v>
      </c>
    </row>
    <row r="30" spans="1:28">
      <c r="A30" s="39" t="s">
        <v>8</v>
      </c>
      <c r="B30" s="15">
        <v>1</v>
      </c>
      <c r="C30" s="15">
        <v>996</v>
      </c>
      <c r="D30" s="16">
        <v>942</v>
      </c>
      <c r="E30" s="16">
        <v>9977</v>
      </c>
      <c r="F30" s="16">
        <v>616288</v>
      </c>
      <c r="G30" s="16">
        <v>13767</v>
      </c>
      <c r="H30" s="16">
        <v>59056</v>
      </c>
      <c r="I30" s="17">
        <f t="shared" ref="I30:I33" si="21">E30/C30</f>
        <v>10.01706827309237</v>
      </c>
      <c r="J30" s="18">
        <f t="shared" ref="J30:J33" si="22">D30/C30</f>
        <v>0.94578313253012047</v>
      </c>
      <c r="K30" s="17">
        <f t="shared" ref="K30:K33" si="23">F30/C30</f>
        <v>618.76305220883535</v>
      </c>
      <c r="L30" s="18">
        <f t="shared" ref="L30:L33" si="24">I30/K30</f>
        <v>1.6188859753881304E-2</v>
      </c>
      <c r="M30" s="18">
        <f t="shared" ref="M30:M33" si="25">J30/K30</f>
        <v>1.5285061529674438E-3</v>
      </c>
      <c r="N30" s="13"/>
      <c r="O30" s="13"/>
      <c r="P30" s="19">
        <v>5.0200000000000002E-3</v>
      </c>
      <c r="Q30" s="19">
        <v>0.21385499999999999</v>
      </c>
      <c r="R30" s="19">
        <v>0.65461800000000003</v>
      </c>
      <c r="S30" s="19">
        <v>0.91365499999999999</v>
      </c>
      <c r="T30" s="19">
        <v>0.98192800000000002</v>
      </c>
      <c r="U30" s="19">
        <v>0.99799199999999999</v>
      </c>
      <c r="V30" s="13">
        <v>1</v>
      </c>
      <c r="W30" s="13">
        <v>1</v>
      </c>
      <c r="X30" s="13">
        <v>1</v>
      </c>
      <c r="Y30" s="13">
        <v>1</v>
      </c>
      <c r="Z30" s="15" t="s">
        <v>14</v>
      </c>
      <c r="AA30" s="15">
        <v>12</v>
      </c>
      <c r="AB30" t="s">
        <v>41</v>
      </c>
    </row>
    <row r="31" spans="1:28">
      <c r="A31" s="40"/>
      <c r="B31" s="9">
        <v>2</v>
      </c>
      <c r="C31" s="9">
        <v>996</v>
      </c>
      <c r="D31" s="10">
        <v>2188</v>
      </c>
      <c r="E31" s="10">
        <v>24897</v>
      </c>
      <c r="F31" s="10">
        <v>761146</v>
      </c>
      <c r="G31" s="10">
        <v>17728</v>
      </c>
      <c r="H31" s="10">
        <v>65492</v>
      </c>
      <c r="I31" s="17">
        <f t="shared" si="21"/>
        <v>24.996987951807228</v>
      </c>
      <c r="J31" s="18">
        <f t="shared" si="22"/>
        <v>2.1967871485943773</v>
      </c>
      <c r="K31" s="17">
        <f t="shared" si="23"/>
        <v>764.2028112449799</v>
      </c>
      <c r="L31" s="18">
        <f t="shared" si="24"/>
        <v>3.2709887459173401E-2</v>
      </c>
      <c r="M31" s="18">
        <f t="shared" si="25"/>
        <v>2.8746127549773631E-3</v>
      </c>
      <c r="N31" s="13"/>
      <c r="O31" s="13"/>
      <c r="P31" s="13">
        <v>2.7108E-2</v>
      </c>
      <c r="Q31" s="13">
        <v>0.34036100000000002</v>
      </c>
      <c r="R31" s="13">
        <v>0.79919700000000005</v>
      </c>
      <c r="S31" s="13">
        <v>0.96385500000000002</v>
      </c>
      <c r="T31" s="13">
        <v>0.998996</v>
      </c>
      <c r="U31" s="13">
        <v>1</v>
      </c>
      <c r="V31" s="13">
        <v>1</v>
      </c>
      <c r="W31" s="13">
        <v>1</v>
      </c>
      <c r="X31" s="13">
        <v>1</v>
      </c>
      <c r="Y31" s="13">
        <v>1</v>
      </c>
      <c r="Z31" s="15" t="s">
        <v>14</v>
      </c>
      <c r="AA31" s="15">
        <v>12</v>
      </c>
      <c r="AB31" t="s">
        <v>41</v>
      </c>
    </row>
    <row r="32" spans="1:28">
      <c r="A32" s="40"/>
      <c r="B32" s="15">
        <v>3</v>
      </c>
      <c r="C32" s="15">
        <v>996</v>
      </c>
      <c r="D32" s="16">
        <v>7306</v>
      </c>
      <c r="E32" s="16">
        <v>83635</v>
      </c>
      <c r="F32" s="16">
        <v>1217669</v>
      </c>
      <c r="G32" s="16">
        <v>31333</v>
      </c>
      <c r="H32" s="16">
        <v>99704</v>
      </c>
      <c r="I32" s="17">
        <f t="shared" si="21"/>
        <v>83.970883534136547</v>
      </c>
      <c r="J32" s="18">
        <f t="shared" si="22"/>
        <v>7.3353413654618471</v>
      </c>
      <c r="K32" s="17">
        <f t="shared" si="23"/>
        <v>1222.5592369477911</v>
      </c>
      <c r="L32" s="18">
        <f t="shared" si="24"/>
        <v>6.8684511143833019E-2</v>
      </c>
      <c r="M32" s="18">
        <f t="shared" si="25"/>
        <v>5.999988502622634E-3</v>
      </c>
      <c r="N32" s="13"/>
      <c r="O32" s="19">
        <v>1.0039999999999999E-3</v>
      </c>
      <c r="P32" s="19">
        <v>0.21184700000000001</v>
      </c>
      <c r="Q32" s="19">
        <v>0.75301200000000001</v>
      </c>
      <c r="R32" s="19">
        <v>0.95481899999999997</v>
      </c>
      <c r="S32" s="19">
        <v>0.99297199999999997</v>
      </c>
      <c r="T32" s="19">
        <v>1</v>
      </c>
      <c r="U32" s="19">
        <v>1</v>
      </c>
      <c r="V32" s="13">
        <v>1</v>
      </c>
      <c r="W32" s="13">
        <v>1</v>
      </c>
      <c r="X32" s="13">
        <v>1</v>
      </c>
      <c r="Y32" s="13">
        <v>1</v>
      </c>
      <c r="Z32" s="15" t="s">
        <v>14</v>
      </c>
      <c r="AA32" s="15">
        <v>12</v>
      </c>
      <c r="AB32" t="s">
        <v>41</v>
      </c>
    </row>
    <row r="33" spans="1:28">
      <c r="A33" s="40"/>
      <c r="B33" s="9">
        <v>4</v>
      </c>
      <c r="C33" s="9">
        <v>996</v>
      </c>
      <c r="D33" s="10">
        <v>94935</v>
      </c>
      <c r="E33" s="10">
        <v>1123916</v>
      </c>
      <c r="F33" s="10">
        <v>1300683</v>
      </c>
      <c r="G33" s="10">
        <v>33920</v>
      </c>
      <c r="H33" s="10">
        <v>107844</v>
      </c>
      <c r="I33" s="17">
        <f t="shared" si="21"/>
        <v>1128.429718875502</v>
      </c>
      <c r="J33" s="18">
        <f t="shared" si="22"/>
        <v>95.316265060240966</v>
      </c>
      <c r="K33" s="17">
        <f t="shared" si="23"/>
        <v>1305.9066265060242</v>
      </c>
      <c r="L33" s="18">
        <f t="shared" si="24"/>
        <v>0.86409678607316298</v>
      </c>
      <c r="M33" s="18">
        <f t="shared" si="25"/>
        <v>7.2988576001992794E-2</v>
      </c>
      <c r="N33" s="13"/>
      <c r="O33" s="13">
        <v>2.0079999999999998E-3</v>
      </c>
      <c r="P33" s="13">
        <v>0.27108399999999999</v>
      </c>
      <c r="Q33" s="13">
        <v>0.79919700000000005</v>
      </c>
      <c r="R33" s="13">
        <v>0.97389599999999998</v>
      </c>
      <c r="S33" s="13">
        <v>0.99497999999999998</v>
      </c>
      <c r="T33" s="13">
        <v>1</v>
      </c>
      <c r="U33" s="13">
        <v>1</v>
      </c>
      <c r="V33" s="13">
        <v>1</v>
      </c>
      <c r="W33" s="13">
        <v>1</v>
      </c>
      <c r="X33" s="13">
        <v>1</v>
      </c>
      <c r="Y33" s="13">
        <v>1</v>
      </c>
      <c r="Z33" s="15" t="s">
        <v>14</v>
      </c>
      <c r="AA33" s="15">
        <v>12</v>
      </c>
      <c r="AB33" t="s">
        <v>41</v>
      </c>
    </row>
    <row r="34" spans="1:28">
      <c r="A34" s="40"/>
      <c r="B34" s="15"/>
      <c r="C34" s="15"/>
      <c r="D34" s="16"/>
      <c r="E34" s="16"/>
      <c r="F34" s="16"/>
      <c r="G34" s="16"/>
      <c r="H34" s="16"/>
      <c r="I34" s="17"/>
      <c r="J34" s="18"/>
      <c r="K34" s="17"/>
      <c r="L34" s="18"/>
      <c r="M34" s="18"/>
      <c r="N34" s="13"/>
      <c r="O34" s="19"/>
      <c r="P34" s="19"/>
      <c r="Q34" s="19"/>
      <c r="R34" s="19"/>
      <c r="S34" s="19"/>
      <c r="T34" s="19"/>
      <c r="U34" s="13"/>
      <c r="V34" s="13"/>
      <c r="W34" s="13"/>
      <c r="X34" s="13"/>
      <c r="Y34" s="13"/>
      <c r="Z34" s="15"/>
      <c r="AA34" s="15"/>
    </row>
    <row r="35" spans="1:28">
      <c r="A35" s="40"/>
      <c r="B35" s="9"/>
      <c r="C35" s="9"/>
      <c r="D35" s="10"/>
      <c r="E35" s="10"/>
      <c r="F35" s="10"/>
      <c r="G35" s="10"/>
      <c r="H35" s="10"/>
      <c r="I35" s="17"/>
      <c r="J35" s="18"/>
      <c r="K35" s="17"/>
      <c r="L35" s="18"/>
      <c r="M35" s="18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5"/>
      <c r="AA35" s="15"/>
    </row>
    <row r="36" spans="1:28">
      <c r="A36" s="40"/>
      <c r="B36" s="15"/>
      <c r="C36" s="15"/>
      <c r="D36" s="16"/>
      <c r="E36" s="16"/>
      <c r="F36" s="16"/>
      <c r="G36" s="16"/>
      <c r="H36" s="16"/>
      <c r="I36" s="17"/>
      <c r="J36" s="18"/>
      <c r="K36" s="17"/>
      <c r="L36" s="18"/>
      <c r="M36" s="18"/>
      <c r="N36" s="13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5"/>
      <c r="AA36" s="15"/>
    </row>
    <row r="37" spans="1:28">
      <c r="A37" s="40"/>
      <c r="B37" s="9"/>
      <c r="C37" s="9"/>
      <c r="D37" s="10"/>
      <c r="E37" s="10"/>
      <c r="F37" s="10"/>
      <c r="G37" s="10"/>
      <c r="H37" s="10"/>
      <c r="I37" s="17"/>
      <c r="J37" s="18"/>
      <c r="K37" s="17"/>
      <c r="L37" s="18"/>
      <c r="M37" s="18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5"/>
      <c r="AA37" s="9"/>
    </row>
    <row r="39" spans="1:28" ht="45">
      <c r="A39" s="2" t="s">
        <v>0</v>
      </c>
      <c r="B39" s="2" t="s">
        <v>7</v>
      </c>
      <c r="C39" s="3" t="s">
        <v>1</v>
      </c>
      <c r="D39" s="4" t="s">
        <v>9</v>
      </c>
      <c r="E39" s="4" t="s">
        <v>11</v>
      </c>
      <c r="F39" s="4" t="s">
        <v>12</v>
      </c>
      <c r="G39" s="5" t="s">
        <v>3</v>
      </c>
      <c r="H39" s="6" t="s">
        <v>4</v>
      </c>
      <c r="I39" s="5" t="s">
        <v>2</v>
      </c>
      <c r="J39" s="5" t="s">
        <v>17</v>
      </c>
      <c r="K39" s="5" t="s">
        <v>10</v>
      </c>
      <c r="L39" s="5" t="s">
        <v>20</v>
      </c>
      <c r="M39" s="5" t="s">
        <v>19</v>
      </c>
      <c r="N39" s="7">
        <v>16384</v>
      </c>
      <c r="O39" s="7">
        <v>8192</v>
      </c>
      <c r="P39" s="7">
        <v>4096</v>
      </c>
      <c r="Q39" s="7">
        <v>2048</v>
      </c>
      <c r="R39" s="7">
        <v>1024</v>
      </c>
      <c r="S39" s="7">
        <v>512</v>
      </c>
      <c r="T39" s="7">
        <v>256</v>
      </c>
      <c r="U39" s="7">
        <v>128</v>
      </c>
      <c r="V39" s="7">
        <v>64</v>
      </c>
      <c r="W39" s="7">
        <v>32</v>
      </c>
      <c r="X39" s="7">
        <v>16</v>
      </c>
      <c r="Y39" s="7">
        <v>8</v>
      </c>
      <c r="Z39" s="8" t="s">
        <v>15</v>
      </c>
      <c r="AA39" s="8" t="s">
        <v>16</v>
      </c>
      <c r="AB39" s="8" t="s">
        <v>21</v>
      </c>
    </row>
    <row r="40" spans="1:28">
      <c r="A40" s="39" t="s">
        <v>8</v>
      </c>
      <c r="B40" s="15">
        <v>1</v>
      </c>
      <c r="C40" s="15"/>
      <c r="D40" s="16"/>
      <c r="E40" s="16"/>
      <c r="F40" s="16"/>
      <c r="G40" s="16"/>
      <c r="H40" s="16"/>
      <c r="I40" s="17"/>
      <c r="J40" s="18"/>
      <c r="K40" s="17"/>
      <c r="L40" s="18"/>
      <c r="M40" s="18"/>
      <c r="N40" s="13"/>
      <c r="O40" s="13"/>
      <c r="P40" s="19"/>
      <c r="Q40" s="19"/>
      <c r="R40" s="19"/>
      <c r="S40" s="19"/>
      <c r="T40" s="19"/>
      <c r="U40" s="19"/>
      <c r="V40" s="13"/>
      <c r="W40" s="13"/>
      <c r="X40" s="13"/>
      <c r="Y40" s="13"/>
      <c r="Z40" s="15"/>
      <c r="AA40" s="15"/>
    </row>
    <row r="41" spans="1:28">
      <c r="A41" s="40"/>
      <c r="B41" s="9">
        <v>2</v>
      </c>
      <c r="C41" s="9"/>
      <c r="D41" s="10"/>
      <c r="E41" s="10"/>
      <c r="F41" s="10"/>
      <c r="G41" s="10"/>
      <c r="H41" s="10"/>
      <c r="I41" s="17"/>
      <c r="J41" s="18"/>
      <c r="K41" s="17"/>
      <c r="L41" s="18"/>
      <c r="M41" s="18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5"/>
      <c r="AA41" s="15"/>
    </row>
    <row r="42" spans="1:28">
      <c r="A42" s="40"/>
      <c r="B42" s="15">
        <v>3</v>
      </c>
      <c r="C42" s="15"/>
      <c r="D42" s="16"/>
      <c r="E42" s="16"/>
      <c r="F42" s="16"/>
      <c r="G42" s="16"/>
      <c r="H42" s="16"/>
      <c r="I42" s="17"/>
      <c r="J42" s="18"/>
      <c r="K42" s="17"/>
      <c r="L42" s="18"/>
      <c r="M42" s="18"/>
      <c r="N42" s="13"/>
      <c r="O42" s="19"/>
      <c r="P42" s="19"/>
      <c r="Q42" s="19"/>
      <c r="R42" s="19"/>
      <c r="S42" s="19"/>
      <c r="T42" s="19"/>
      <c r="U42" s="19"/>
      <c r="V42" s="13"/>
      <c r="W42" s="13"/>
      <c r="X42" s="13"/>
      <c r="Y42" s="13"/>
      <c r="Z42" s="15"/>
      <c r="AA42" s="15"/>
    </row>
    <row r="43" spans="1:28">
      <c r="A43" s="40"/>
      <c r="B43" s="9">
        <v>4</v>
      </c>
      <c r="C43" s="9"/>
      <c r="D43" s="10"/>
      <c r="E43" s="10"/>
      <c r="F43" s="10"/>
      <c r="G43" s="10"/>
      <c r="H43" s="10"/>
      <c r="I43" s="17"/>
      <c r="J43" s="18"/>
      <c r="K43" s="17"/>
      <c r="L43" s="18"/>
      <c r="M43" s="18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5"/>
      <c r="AA43" s="15"/>
    </row>
    <row r="44" spans="1:28">
      <c r="A44" s="40"/>
      <c r="B44" s="15"/>
      <c r="C44" s="15"/>
      <c r="D44" s="16"/>
      <c r="E44" s="16"/>
      <c r="F44" s="16"/>
      <c r="G44" s="16"/>
      <c r="H44" s="16"/>
      <c r="I44" s="17"/>
      <c r="J44" s="18"/>
      <c r="K44" s="17"/>
      <c r="L44" s="18"/>
      <c r="M44" s="18"/>
      <c r="N44" s="13"/>
      <c r="O44" s="19"/>
      <c r="P44" s="19"/>
      <c r="Q44" s="19"/>
      <c r="R44" s="19"/>
      <c r="S44" s="19"/>
      <c r="T44" s="19"/>
      <c r="U44" s="13"/>
      <c r="V44" s="13"/>
      <c r="W44" s="13"/>
      <c r="X44" s="13"/>
      <c r="Y44" s="13"/>
      <c r="Z44" s="15"/>
      <c r="AA44" s="15"/>
    </row>
    <row r="45" spans="1:28">
      <c r="A45" s="40"/>
      <c r="B45" s="9"/>
      <c r="C45" s="9"/>
      <c r="D45" s="10"/>
      <c r="E45" s="10"/>
      <c r="F45" s="10"/>
      <c r="G45" s="10"/>
      <c r="H45" s="10"/>
      <c r="I45" s="17"/>
      <c r="J45" s="18"/>
      <c r="K45" s="17"/>
      <c r="L45" s="18"/>
      <c r="M45" s="18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5"/>
      <c r="AA45" s="15"/>
    </row>
    <row r="46" spans="1:28">
      <c r="A46" s="40"/>
      <c r="B46" s="15"/>
      <c r="C46" s="15"/>
      <c r="D46" s="16"/>
      <c r="E46" s="16"/>
      <c r="F46" s="16"/>
      <c r="G46" s="16"/>
      <c r="H46" s="16"/>
      <c r="I46" s="17"/>
      <c r="J46" s="18"/>
      <c r="K46" s="17"/>
      <c r="L46" s="18"/>
      <c r="M46" s="18"/>
      <c r="N46" s="13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5"/>
      <c r="AA46" s="15"/>
    </row>
    <row r="47" spans="1:28">
      <c r="A47" s="40"/>
      <c r="B47" s="9"/>
      <c r="C47" s="9"/>
      <c r="D47" s="10"/>
      <c r="E47" s="10"/>
      <c r="F47" s="10"/>
      <c r="G47" s="10"/>
      <c r="H47" s="10"/>
      <c r="I47" s="17"/>
      <c r="J47" s="18"/>
      <c r="K47" s="17"/>
      <c r="L47" s="18"/>
      <c r="M47" s="18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5"/>
      <c r="AA47" s="9"/>
    </row>
    <row r="49" spans="2:25">
      <c r="B49" t="s">
        <v>22</v>
      </c>
    </row>
    <row r="51" spans="2:25" ht="39" customHeight="1">
      <c r="B51" s="25" t="s">
        <v>24</v>
      </c>
      <c r="C51" s="25" t="s">
        <v>25</v>
      </c>
      <c r="D51" s="25"/>
      <c r="E51" s="25" t="s">
        <v>23</v>
      </c>
      <c r="F51" s="25" t="s">
        <v>26</v>
      </c>
      <c r="G51" s="25"/>
      <c r="H51" s="25" t="s">
        <v>27</v>
      </c>
      <c r="I51" s="25" t="s">
        <v>26</v>
      </c>
      <c r="J51" s="25"/>
      <c r="K51" s="25" t="s">
        <v>28</v>
      </c>
      <c r="L51" s="25"/>
      <c r="M51" s="25"/>
      <c r="N51" s="25" t="s">
        <v>29</v>
      </c>
      <c r="O51" s="25"/>
      <c r="Q51" s="1" t="s">
        <v>32</v>
      </c>
      <c r="R51" s="1" t="s">
        <v>30</v>
      </c>
      <c r="S51" s="1" t="s">
        <v>31</v>
      </c>
      <c r="T51" s="1" t="s">
        <v>33</v>
      </c>
      <c r="U51" s="1" t="s">
        <v>34</v>
      </c>
      <c r="V51" s="1" t="s">
        <v>35</v>
      </c>
      <c r="W51" s="1" t="s">
        <v>36</v>
      </c>
      <c r="X51" s="1" t="s">
        <v>40</v>
      </c>
      <c r="Y51" s="1" t="s">
        <v>7</v>
      </c>
    </row>
    <row r="52" spans="2:25">
      <c r="B52">
        <v>1</v>
      </c>
      <c r="C52">
        <v>32.6</v>
      </c>
      <c r="E52">
        <v>0.1</v>
      </c>
      <c r="F52">
        <v>78.400000000000006</v>
      </c>
      <c r="H52">
        <v>0</v>
      </c>
      <c r="I52">
        <v>74</v>
      </c>
      <c r="K52">
        <v>1</v>
      </c>
      <c r="L52">
        <v>50</v>
      </c>
      <c r="N52">
        <v>1</v>
      </c>
      <c r="O52">
        <v>25639</v>
      </c>
      <c r="Q52">
        <v>100000</v>
      </c>
      <c r="R52">
        <f>60000/D19</f>
        <v>1.1716004061548075</v>
      </c>
      <c r="S52" s="27">
        <f>Q52*R52</f>
        <v>117160.04061548076</v>
      </c>
      <c r="T52">
        <v>1</v>
      </c>
      <c r="U52" s="26">
        <f>S52*T52</f>
        <v>117160.04061548076</v>
      </c>
      <c r="V52" s="26">
        <v>250000</v>
      </c>
      <c r="W52" s="27">
        <f>V52/S52</f>
        <v>2.133833333333333</v>
      </c>
      <c r="X52" s="27">
        <f>D19/60000</f>
        <v>0.85353333333333337</v>
      </c>
      <c r="Y52">
        <v>1</v>
      </c>
    </row>
    <row r="53" spans="2:25">
      <c r="B53">
        <v>2</v>
      </c>
      <c r="C53">
        <v>40.4</v>
      </c>
      <c r="E53" s="24">
        <f>E52+0.1</f>
        <v>0.2</v>
      </c>
      <c r="F53" s="24">
        <v>79.400000000000006</v>
      </c>
      <c r="H53" s="24">
        <v>1</v>
      </c>
      <c r="I53" s="24">
        <v>78.2</v>
      </c>
      <c r="K53">
        <v>1.1000000000000001</v>
      </c>
      <c r="L53">
        <v>76.599999999999994</v>
      </c>
      <c r="N53">
        <v>1.1000000000000001</v>
      </c>
      <c r="O53">
        <v>27165</v>
      </c>
      <c r="Q53">
        <v>25000</v>
      </c>
      <c r="R53">
        <f>60000/D20</f>
        <v>0.40480640133855983</v>
      </c>
      <c r="S53" s="27">
        <f t="shared" ref="S53:S60" si="26">Q53*R53</f>
        <v>10120.160033463995</v>
      </c>
      <c r="T53">
        <v>3</v>
      </c>
      <c r="U53" s="26">
        <f>S53*T53</f>
        <v>30360.480100391986</v>
      </c>
      <c r="V53" s="26">
        <v>100000</v>
      </c>
      <c r="W53" s="27">
        <f t="shared" ref="W53:W60" si="27">V53/S53</f>
        <v>9.8812666666666669</v>
      </c>
      <c r="X53" s="27">
        <f>D20/60000</f>
        <v>2.4703166666666667</v>
      </c>
      <c r="Y53">
        <v>2</v>
      </c>
    </row>
    <row r="54" spans="2:25">
      <c r="B54">
        <v>3</v>
      </c>
      <c r="C54">
        <v>63.9</v>
      </c>
      <c r="E54">
        <f t="shared" ref="E54:E61" si="28">E53+0.1</f>
        <v>0.30000000000000004</v>
      </c>
      <c r="F54">
        <v>78</v>
      </c>
      <c r="H54">
        <v>2</v>
      </c>
      <c r="I54">
        <v>66.400000000000006</v>
      </c>
      <c r="K54">
        <v>1.2</v>
      </c>
      <c r="L54">
        <v>76.8</v>
      </c>
      <c r="N54">
        <v>1.2</v>
      </c>
      <c r="O54">
        <v>28976</v>
      </c>
      <c r="Q54">
        <v>10000</v>
      </c>
      <c r="R54">
        <f>60000/D21</f>
        <v>0.40745922012305269</v>
      </c>
      <c r="S54" s="27">
        <f t="shared" si="26"/>
        <v>4074.5922012305268</v>
      </c>
      <c r="T54">
        <v>5</v>
      </c>
      <c r="U54" s="26">
        <f>S54*T54</f>
        <v>20372.961006152633</v>
      </c>
      <c r="V54" s="26">
        <v>50000</v>
      </c>
      <c r="W54" s="27">
        <f t="shared" si="27"/>
        <v>12.271166666666666</v>
      </c>
      <c r="X54" s="27">
        <f>D21/60000</f>
        <v>2.4542333333333333</v>
      </c>
      <c r="Y54">
        <v>3</v>
      </c>
    </row>
    <row r="55" spans="2:25">
      <c r="B55">
        <v>4</v>
      </c>
      <c r="C55">
        <v>71.099999999999994</v>
      </c>
      <c r="E55">
        <f t="shared" si="28"/>
        <v>0.4</v>
      </c>
      <c r="F55">
        <v>77</v>
      </c>
      <c r="H55">
        <v>3</v>
      </c>
      <c r="I55">
        <v>70.8</v>
      </c>
      <c r="K55">
        <v>1.3</v>
      </c>
      <c r="L55">
        <v>75.8</v>
      </c>
      <c r="N55">
        <v>1.3</v>
      </c>
      <c r="O55">
        <v>27826</v>
      </c>
      <c r="Q55">
        <v>5000</v>
      </c>
      <c r="R55">
        <f>60000/D22</f>
        <v>6.0575528092405947E-2</v>
      </c>
      <c r="S55" s="27">
        <f t="shared" si="26"/>
        <v>302.87764046202972</v>
      </c>
      <c r="T55">
        <v>25</v>
      </c>
      <c r="U55" s="26">
        <f>S55*T55</f>
        <v>7571.9410115507426</v>
      </c>
      <c r="V55" s="26">
        <v>15000</v>
      </c>
      <c r="W55" s="27">
        <f t="shared" si="27"/>
        <v>49.524950000000004</v>
      </c>
      <c r="X55" s="27">
        <f>D22/60000</f>
        <v>16.508316666666666</v>
      </c>
      <c r="Y55">
        <v>4</v>
      </c>
    </row>
    <row r="56" spans="2:25">
      <c r="B56">
        <v>5</v>
      </c>
      <c r="C56">
        <v>70.900000000000006</v>
      </c>
      <c r="E56">
        <f t="shared" si="28"/>
        <v>0.5</v>
      </c>
      <c r="F56">
        <v>78</v>
      </c>
      <c r="H56">
        <v>4</v>
      </c>
      <c r="I56">
        <v>68.8</v>
      </c>
      <c r="K56">
        <v>1.4</v>
      </c>
      <c r="L56">
        <v>72.599999999999994</v>
      </c>
      <c r="N56">
        <v>1.4</v>
      </c>
      <c r="Q56">
        <v>2500</v>
      </c>
      <c r="R56">
        <f>60000/D23</f>
        <v>3.5983346907051419E-2</v>
      </c>
      <c r="S56" s="27">
        <f t="shared" si="26"/>
        <v>89.958367267628546</v>
      </c>
      <c r="T56">
        <v>60</v>
      </c>
      <c r="U56" s="26">
        <f t="shared" ref="U56:U60" si="29">S56*T56</f>
        <v>5397.5020360577128</v>
      </c>
      <c r="V56" s="26">
        <v>5000</v>
      </c>
      <c r="W56" s="27">
        <f t="shared" si="27"/>
        <v>55.581266666666664</v>
      </c>
      <c r="X56" s="27">
        <f>D23/60000</f>
        <v>27.790633333333332</v>
      </c>
      <c r="Y56">
        <v>5</v>
      </c>
    </row>
    <row r="57" spans="2:25">
      <c r="B57">
        <v>6</v>
      </c>
      <c r="C57">
        <v>75.2</v>
      </c>
      <c r="E57">
        <f t="shared" si="28"/>
        <v>0.6</v>
      </c>
      <c r="F57">
        <v>77.599999999999994</v>
      </c>
      <c r="H57">
        <v>5</v>
      </c>
      <c r="I57">
        <v>66.599999999999994</v>
      </c>
      <c r="K57">
        <v>1.5</v>
      </c>
      <c r="L57">
        <v>74.8</v>
      </c>
      <c r="N57">
        <v>1.5</v>
      </c>
      <c r="Q57">
        <v>1000</v>
      </c>
      <c r="R57">
        <f>60000/D24</f>
        <v>2.7144273169107464E-2</v>
      </c>
      <c r="S57" s="27">
        <f t="shared" si="26"/>
        <v>27.144273169107464</v>
      </c>
      <c r="T57">
        <v>60</v>
      </c>
      <c r="U57" s="26">
        <f t="shared" si="29"/>
        <v>1628.6563901464478</v>
      </c>
      <c r="V57" s="26">
        <v>1000</v>
      </c>
      <c r="W57" s="27">
        <f t="shared" si="27"/>
        <v>36.840183333333336</v>
      </c>
      <c r="X57" s="27">
        <f>D24/60000</f>
        <v>36.840183333333336</v>
      </c>
      <c r="Y57">
        <v>6</v>
      </c>
    </row>
    <row r="58" spans="2:25">
      <c r="B58" s="24">
        <v>7</v>
      </c>
      <c r="C58" s="24">
        <v>76.7</v>
      </c>
      <c r="E58">
        <f t="shared" si="28"/>
        <v>0.7</v>
      </c>
      <c r="F58">
        <v>76.8</v>
      </c>
      <c r="K58">
        <v>1.6</v>
      </c>
      <c r="L58">
        <v>73.599999999999994</v>
      </c>
      <c r="N58">
        <v>1.6</v>
      </c>
      <c r="Q58">
        <v>500</v>
      </c>
      <c r="R58">
        <f>60000/D25</f>
        <v>1.9177735416291104E-2</v>
      </c>
      <c r="S58" s="27">
        <f t="shared" si="26"/>
        <v>9.5888677081455516</v>
      </c>
      <c r="T58">
        <v>120</v>
      </c>
      <c r="U58" s="26">
        <f t="shared" si="29"/>
        <v>1150.6641249774661</v>
      </c>
      <c r="V58" s="26">
        <v>1000</v>
      </c>
      <c r="W58" s="27">
        <f t="shared" si="27"/>
        <v>104.2876</v>
      </c>
      <c r="X58" s="27">
        <f>D25/60000</f>
        <v>52.143799999999999</v>
      </c>
      <c r="Y58">
        <v>7</v>
      </c>
    </row>
    <row r="59" spans="2:25">
      <c r="B59">
        <v>8</v>
      </c>
      <c r="C59">
        <v>76.7</v>
      </c>
      <c r="E59">
        <f t="shared" si="28"/>
        <v>0.79999999999999993</v>
      </c>
      <c r="F59">
        <v>73.599999999999994</v>
      </c>
      <c r="K59">
        <v>1.7</v>
      </c>
      <c r="N59">
        <v>1.7</v>
      </c>
      <c r="Q59">
        <v>250</v>
      </c>
      <c r="R59">
        <f>60000/D26</f>
        <v>4.3088079575065363E-3</v>
      </c>
      <c r="S59" s="27">
        <f t="shared" si="26"/>
        <v>1.077201989376634</v>
      </c>
      <c r="T59">
        <v>360</v>
      </c>
      <c r="U59" s="26">
        <f t="shared" si="29"/>
        <v>387.79271617558823</v>
      </c>
      <c r="V59" s="26">
        <v>250</v>
      </c>
      <c r="W59" s="27">
        <f t="shared" si="27"/>
        <v>232.08274999999998</v>
      </c>
      <c r="X59" s="27">
        <f>D26/60000</f>
        <v>232.08275</v>
      </c>
      <c r="Y59">
        <v>8</v>
      </c>
    </row>
    <row r="60" spans="2:25">
      <c r="B60">
        <v>9</v>
      </c>
      <c r="C60">
        <v>74.3</v>
      </c>
      <c r="E60">
        <f t="shared" si="28"/>
        <v>0.89999999999999991</v>
      </c>
      <c r="F60">
        <v>74.8</v>
      </c>
      <c r="K60">
        <v>1.8</v>
      </c>
      <c r="N60">
        <v>1.8</v>
      </c>
      <c r="Q60">
        <v>100</v>
      </c>
      <c r="R60" t="e">
        <f>60000/#REF!</f>
        <v>#REF!</v>
      </c>
      <c r="S60" s="27" t="e">
        <f t="shared" si="26"/>
        <v>#REF!</v>
      </c>
      <c r="T60">
        <v>720</v>
      </c>
      <c r="U60" s="26" t="e">
        <f t="shared" si="29"/>
        <v>#REF!</v>
      </c>
      <c r="V60" s="26">
        <v>250</v>
      </c>
      <c r="W60" s="27" t="e">
        <f t="shared" si="27"/>
        <v>#REF!</v>
      </c>
      <c r="X60" s="27" t="e">
        <f>#REF!/60000</f>
        <v>#REF!</v>
      </c>
      <c r="Y60">
        <v>9</v>
      </c>
    </row>
    <row r="61" spans="2:25">
      <c r="B61">
        <v>10</v>
      </c>
      <c r="C61">
        <v>76.2</v>
      </c>
      <c r="E61">
        <f t="shared" si="28"/>
        <v>0.99999999999999989</v>
      </c>
      <c r="F61">
        <v>59.4</v>
      </c>
      <c r="K61">
        <v>1.9</v>
      </c>
      <c r="N61">
        <v>1.9</v>
      </c>
    </row>
    <row r="62" spans="2:25">
      <c r="E62">
        <v>1.1000000000000001</v>
      </c>
      <c r="F62">
        <v>0.2</v>
      </c>
      <c r="K62">
        <v>2</v>
      </c>
      <c r="N62">
        <v>2</v>
      </c>
    </row>
    <row r="65" spans="1:27">
      <c r="T65">
        <f>SUM(T52:T60)/60</f>
        <v>22.566666666666666</v>
      </c>
      <c r="V65" t="s">
        <v>37</v>
      </c>
      <c r="W65" t="e">
        <f>SUM(W52:W60)/60</f>
        <v>#REF!</v>
      </c>
      <c r="X65" s="27">
        <f>SUM(X52:X58)</f>
        <v>139.06101666666666</v>
      </c>
    </row>
    <row r="67" spans="1:27">
      <c r="G67">
        <v>3.5</v>
      </c>
    </row>
    <row r="68" spans="1:27">
      <c r="A68">
        <v>1</v>
      </c>
      <c r="B68">
        <v>2496</v>
      </c>
      <c r="C68">
        <v>1560</v>
      </c>
      <c r="D68">
        <v>16461</v>
      </c>
      <c r="E68">
        <v>1544761</v>
      </c>
      <c r="F68">
        <v>13771</v>
      </c>
      <c r="G68">
        <v>58068</v>
      </c>
      <c r="O68" s="34">
        <v>6.0099999999999997E-3</v>
      </c>
      <c r="P68" s="34">
        <v>0.213141</v>
      </c>
      <c r="Q68" s="34">
        <v>0.66987200000000002</v>
      </c>
      <c r="R68" s="34">
        <v>0.91947100000000004</v>
      </c>
      <c r="S68" s="34">
        <v>0.98116999999999999</v>
      </c>
      <c r="T68" s="34">
        <v>0.996394</v>
      </c>
      <c r="U68" s="34">
        <v>0.99959900000000002</v>
      </c>
      <c r="V68" s="35">
        <v>1</v>
      </c>
      <c r="W68" s="35">
        <v>1</v>
      </c>
      <c r="X68" s="35">
        <v>1</v>
      </c>
      <c r="Y68" t="s">
        <v>38</v>
      </c>
      <c r="Z68">
        <v>12</v>
      </c>
      <c r="AA68" t="s">
        <v>39</v>
      </c>
    </row>
    <row r="69" spans="1:27">
      <c r="A69">
        <v>2</v>
      </c>
      <c r="B69">
        <v>996</v>
      </c>
      <c r="C69">
        <v>2037</v>
      </c>
      <c r="D69">
        <v>23437</v>
      </c>
      <c r="E69">
        <v>748306</v>
      </c>
      <c r="F69">
        <v>17352</v>
      </c>
      <c r="G69">
        <v>68220</v>
      </c>
      <c r="O69" s="34">
        <v>1.506E-2</v>
      </c>
      <c r="P69" s="34">
        <v>0.34638600000000003</v>
      </c>
      <c r="Q69" s="34">
        <v>0.77710800000000002</v>
      </c>
      <c r="R69" s="34">
        <v>0.96586300000000003</v>
      </c>
      <c r="S69" s="34">
        <v>0.99598399999999998</v>
      </c>
      <c r="T69" s="34">
        <v>1</v>
      </c>
      <c r="U69" s="35">
        <v>1</v>
      </c>
      <c r="V69" s="35">
        <v>1</v>
      </c>
      <c r="W69" s="35">
        <v>1</v>
      </c>
      <c r="X69" s="35">
        <v>1</v>
      </c>
      <c r="Y69" t="s">
        <v>38</v>
      </c>
      <c r="Z69">
        <v>12</v>
      </c>
      <c r="AA69" t="s">
        <v>39</v>
      </c>
    </row>
    <row r="70" spans="1:27">
      <c r="A70">
        <v>3</v>
      </c>
      <c r="B70">
        <v>492</v>
      </c>
      <c r="C70">
        <v>3740</v>
      </c>
      <c r="D70">
        <v>42771</v>
      </c>
      <c r="E70">
        <v>604808</v>
      </c>
      <c r="F70">
        <v>31494</v>
      </c>
      <c r="G70">
        <v>95616</v>
      </c>
      <c r="N70" s="34">
        <v>2.0330000000000001E-3</v>
      </c>
      <c r="O70" s="34">
        <v>0.21138199999999999</v>
      </c>
      <c r="P70" s="34">
        <v>0.75</v>
      </c>
      <c r="Q70" s="34">
        <v>0.95121999999999995</v>
      </c>
      <c r="R70" s="34">
        <v>0.99187000000000003</v>
      </c>
      <c r="S70" s="35">
        <v>1</v>
      </c>
      <c r="T70" s="35">
        <v>1</v>
      </c>
      <c r="U70" s="35">
        <v>1</v>
      </c>
      <c r="V70" s="35">
        <v>1</v>
      </c>
      <c r="W70" s="35">
        <v>1</v>
      </c>
      <c r="X70" s="35">
        <v>1</v>
      </c>
      <c r="Y70" t="s">
        <v>38</v>
      </c>
      <c r="Z70">
        <v>12</v>
      </c>
      <c r="AA70" t="s">
        <v>39</v>
      </c>
    </row>
    <row r="71" spans="1:27">
      <c r="A71">
        <v>4</v>
      </c>
      <c r="B71">
        <v>144</v>
      </c>
      <c r="C71">
        <v>14360</v>
      </c>
      <c r="D71">
        <v>165255</v>
      </c>
      <c r="E71">
        <v>191797</v>
      </c>
      <c r="F71">
        <v>34747</v>
      </c>
      <c r="G71">
        <v>99580</v>
      </c>
      <c r="N71" s="34">
        <v>6.9439999999999997E-3</v>
      </c>
      <c r="O71" s="34">
        <v>0.29166700000000001</v>
      </c>
      <c r="P71" s="34">
        <v>0.81944399999999995</v>
      </c>
      <c r="Q71" s="34">
        <v>0.97222200000000003</v>
      </c>
      <c r="R71" s="34">
        <v>1</v>
      </c>
      <c r="S71" s="35">
        <v>1</v>
      </c>
      <c r="T71" s="35">
        <v>1</v>
      </c>
      <c r="U71" s="35">
        <v>1</v>
      </c>
      <c r="V71" s="35">
        <v>1</v>
      </c>
      <c r="W71" s="35">
        <v>1</v>
      </c>
      <c r="X71" s="35">
        <v>1</v>
      </c>
      <c r="Y71" t="s">
        <v>38</v>
      </c>
      <c r="Z71">
        <v>12</v>
      </c>
      <c r="AA71" t="s">
        <v>39</v>
      </c>
    </row>
    <row r="72" spans="1:27">
      <c r="A72">
        <v>5</v>
      </c>
      <c r="B72">
        <v>48</v>
      </c>
      <c r="C72">
        <v>12409</v>
      </c>
      <c r="D72">
        <v>123020</v>
      </c>
      <c r="E72">
        <v>89344</v>
      </c>
      <c r="F72">
        <v>51621</v>
      </c>
      <c r="G72">
        <v>120188</v>
      </c>
      <c r="N72" s="34">
        <v>8.3333000000000004E-2</v>
      </c>
      <c r="O72" s="34">
        <v>0.54166700000000001</v>
      </c>
      <c r="P72" s="34">
        <v>1</v>
      </c>
      <c r="Q72" s="35">
        <v>1</v>
      </c>
      <c r="R72" s="35">
        <v>1</v>
      </c>
      <c r="S72" s="35">
        <v>1</v>
      </c>
      <c r="T72" s="35">
        <v>1</v>
      </c>
      <c r="U72" s="35">
        <v>1</v>
      </c>
      <c r="V72" s="35">
        <v>1</v>
      </c>
      <c r="W72" s="35">
        <v>1</v>
      </c>
      <c r="X72" s="35">
        <v>1</v>
      </c>
      <c r="Y72" t="s">
        <v>38</v>
      </c>
      <c r="Z72">
        <v>12</v>
      </c>
      <c r="AA72" t="s">
        <v>39</v>
      </c>
    </row>
    <row r="73" spans="1:27">
      <c r="A73">
        <v>6</v>
      </c>
      <c r="B73">
        <v>12</v>
      </c>
      <c r="C73">
        <v>31152</v>
      </c>
      <c r="D73">
        <v>321625</v>
      </c>
      <c r="E73">
        <v>19695</v>
      </c>
      <c r="F73">
        <v>44731</v>
      </c>
      <c r="G73">
        <v>73020</v>
      </c>
      <c r="N73" s="34"/>
      <c r="O73" s="35">
        <v>0.5</v>
      </c>
      <c r="P73" s="34">
        <v>0.91666700000000001</v>
      </c>
      <c r="Q73" s="35">
        <v>1</v>
      </c>
      <c r="R73" s="35">
        <v>1</v>
      </c>
      <c r="S73" s="35">
        <v>1</v>
      </c>
      <c r="T73" s="35">
        <v>1</v>
      </c>
      <c r="U73" s="35">
        <v>1</v>
      </c>
      <c r="V73" s="35">
        <v>1</v>
      </c>
      <c r="W73" s="35">
        <v>1</v>
      </c>
      <c r="X73" s="35">
        <v>1</v>
      </c>
      <c r="Y73" t="s">
        <v>38</v>
      </c>
      <c r="Z73">
        <v>12</v>
      </c>
      <c r="AA73" t="s">
        <v>39</v>
      </c>
    </row>
    <row r="76" spans="1:27">
      <c r="A76">
        <v>1</v>
      </c>
      <c r="B76">
        <v>2496</v>
      </c>
      <c r="C76">
        <v>1560</v>
      </c>
      <c r="D76">
        <v>16461</v>
      </c>
      <c r="E76">
        <v>1544761</v>
      </c>
      <c r="F76">
        <v>13771</v>
      </c>
      <c r="G76">
        <v>58068</v>
      </c>
      <c r="O76" s="34">
        <v>6.0099999999999997E-3</v>
      </c>
      <c r="P76" s="34">
        <v>0.213141</v>
      </c>
      <c r="Q76" s="34">
        <v>0.66987200000000002</v>
      </c>
      <c r="R76" s="34">
        <v>0.91947100000000004</v>
      </c>
      <c r="S76" s="34">
        <v>0.98116999999999999</v>
      </c>
      <c r="T76" s="34">
        <v>0.996394</v>
      </c>
      <c r="U76" s="34">
        <v>0.99959900000000002</v>
      </c>
      <c r="V76" s="35">
        <v>1</v>
      </c>
      <c r="W76" s="35">
        <v>1</v>
      </c>
      <c r="X76" s="35">
        <v>1</v>
      </c>
      <c r="Y76" t="s">
        <v>38</v>
      </c>
      <c r="Z76">
        <v>12</v>
      </c>
      <c r="AA76" t="s">
        <v>39</v>
      </c>
    </row>
    <row r="77" spans="1:27">
      <c r="A77">
        <v>2</v>
      </c>
      <c r="B77">
        <v>996</v>
      </c>
      <c r="C77">
        <v>2037</v>
      </c>
      <c r="D77">
        <v>23437</v>
      </c>
      <c r="E77">
        <v>748306</v>
      </c>
      <c r="F77">
        <v>17352</v>
      </c>
      <c r="G77">
        <v>68220</v>
      </c>
      <c r="O77" s="34">
        <v>1.506E-2</v>
      </c>
      <c r="P77" s="34">
        <v>0.34638600000000003</v>
      </c>
      <c r="Q77" s="34">
        <v>0.77710800000000002</v>
      </c>
      <c r="R77" s="34">
        <v>0.96586300000000003</v>
      </c>
      <c r="S77" s="34">
        <v>0.99598399999999998</v>
      </c>
      <c r="T77" s="34">
        <v>1</v>
      </c>
      <c r="U77" s="35">
        <v>1</v>
      </c>
      <c r="V77" s="35">
        <v>1</v>
      </c>
      <c r="W77" s="35">
        <v>1</v>
      </c>
      <c r="X77" s="35">
        <v>1</v>
      </c>
      <c r="Y77" t="s">
        <v>38</v>
      </c>
      <c r="Z77">
        <v>12</v>
      </c>
      <c r="AA77" t="s">
        <v>39</v>
      </c>
    </row>
    <row r="78" spans="1:27">
      <c r="A78">
        <v>3</v>
      </c>
      <c r="B78">
        <v>492</v>
      </c>
      <c r="C78">
        <v>3740</v>
      </c>
      <c r="D78">
        <v>42771</v>
      </c>
      <c r="E78">
        <v>604808</v>
      </c>
      <c r="F78">
        <v>31494</v>
      </c>
      <c r="G78">
        <v>95616</v>
      </c>
      <c r="N78" s="34">
        <v>2.0330000000000001E-3</v>
      </c>
      <c r="O78" s="34">
        <v>0.21138199999999999</v>
      </c>
      <c r="P78" s="34">
        <v>0.75</v>
      </c>
      <c r="Q78" s="34">
        <v>0.95121999999999995</v>
      </c>
      <c r="R78" s="34">
        <v>0.99187000000000003</v>
      </c>
      <c r="S78" s="35">
        <v>1</v>
      </c>
      <c r="T78" s="35">
        <v>1</v>
      </c>
      <c r="U78" s="35">
        <v>1</v>
      </c>
      <c r="V78" s="35">
        <v>1</v>
      </c>
      <c r="W78" s="35">
        <v>1</v>
      </c>
      <c r="X78" s="35">
        <v>1</v>
      </c>
      <c r="Y78" t="s">
        <v>38</v>
      </c>
      <c r="Z78">
        <v>12</v>
      </c>
      <c r="AA78" t="s">
        <v>39</v>
      </c>
    </row>
    <row r="79" spans="1:27">
      <c r="A79">
        <v>4</v>
      </c>
      <c r="B79">
        <v>144</v>
      </c>
      <c r="C79">
        <v>14360</v>
      </c>
      <c r="D79">
        <v>165255</v>
      </c>
      <c r="E79">
        <v>191797</v>
      </c>
      <c r="F79">
        <v>34747</v>
      </c>
      <c r="G79">
        <v>99580</v>
      </c>
      <c r="N79" s="34">
        <v>6.9439999999999997E-3</v>
      </c>
      <c r="O79" s="34">
        <v>0.29166700000000001</v>
      </c>
      <c r="P79" s="34">
        <v>0.81944399999999995</v>
      </c>
      <c r="Q79" s="34">
        <v>0.97222200000000003</v>
      </c>
      <c r="R79" s="35">
        <v>1</v>
      </c>
      <c r="S79" s="35">
        <v>1</v>
      </c>
      <c r="T79" s="35">
        <v>1</v>
      </c>
      <c r="U79" s="35">
        <v>1</v>
      </c>
      <c r="V79" s="35">
        <v>1</v>
      </c>
      <c r="W79" s="35">
        <v>1</v>
      </c>
      <c r="X79" s="35">
        <v>1</v>
      </c>
      <c r="Y79" t="s">
        <v>38</v>
      </c>
      <c r="Z79">
        <v>12</v>
      </c>
      <c r="AA79" t="s">
        <v>39</v>
      </c>
    </row>
    <row r="80" spans="1:27">
      <c r="A80">
        <v>5</v>
      </c>
      <c r="B80">
        <v>48</v>
      </c>
      <c r="C80">
        <v>12409</v>
      </c>
      <c r="D80">
        <v>123020</v>
      </c>
      <c r="E80">
        <v>89344</v>
      </c>
      <c r="F80">
        <v>51621</v>
      </c>
      <c r="G80">
        <v>120188</v>
      </c>
      <c r="N80" s="34">
        <v>8.3333000000000004E-2</v>
      </c>
      <c r="O80" s="34">
        <v>0.54166700000000001</v>
      </c>
      <c r="P80" s="34">
        <v>1</v>
      </c>
      <c r="Q80" s="35">
        <v>1</v>
      </c>
      <c r="R80" s="35">
        <v>1</v>
      </c>
      <c r="S80" s="35">
        <v>1</v>
      </c>
      <c r="T80" s="35">
        <v>1</v>
      </c>
      <c r="U80" s="35">
        <v>1</v>
      </c>
      <c r="V80" s="35">
        <v>1</v>
      </c>
      <c r="W80" s="35">
        <v>1</v>
      </c>
      <c r="X80" s="35">
        <v>1</v>
      </c>
      <c r="Y80" t="s">
        <v>38</v>
      </c>
      <c r="Z80">
        <v>12</v>
      </c>
      <c r="AA80" t="s">
        <v>39</v>
      </c>
    </row>
    <row r="81" spans="1:27">
      <c r="A81">
        <v>6</v>
      </c>
      <c r="B81">
        <v>12</v>
      </c>
      <c r="C81">
        <v>31152</v>
      </c>
      <c r="D81">
        <v>321625</v>
      </c>
      <c r="E81">
        <v>19695</v>
      </c>
      <c r="F81">
        <v>44731</v>
      </c>
      <c r="G81">
        <v>73020</v>
      </c>
      <c r="N81" s="34"/>
      <c r="O81" s="34">
        <v>0.5</v>
      </c>
      <c r="P81" s="35">
        <v>0.91666700000000001</v>
      </c>
      <c r="Q81" s="35">
        <v>1</v>
      </c>
      <c r="R81" s="35">
        <v>1</v>
      </c>
      <c r="S81" s="35">
        <v>1</v>
      </c>
      <c r="T81" s="35">
        <v>1</v>
      </c>
      <c r="U81" s="35">
        <v>1</v>
      </c>
      <c r="V81" s="35">
        <v>1</v>
      </c>
      <c r="W81" s="35">
        <v>1</v>
      </c>
      <c r="X81" s="35">
        <v>1</v>
      </c>
      <c r="Y81" t="s">
        <v>38</v>
      </c>
      <c r="Z81">
        <v>12</v>
      </c>
      <c r="AA81" t="s">
        <v>39</v>
      </c>
    </row>
    <row r="85" spans="1:27">
      <c r="F85">
        <f>F76-F68</f>
        <v>0</v>
      </c>
    </row>
    <row r="86" spans="1:27">
      <c r="F86">
        <f t="shared" ref="F86:F90" si="30">F77-F69</f>
        <v>0</v>
      </c>
    </row>
    <row r="87" spans="1:27">
      <c r="F87">
        <f t="shared" si="30"/>
        <v>0</v>
      </c>
    </row>
    <row r="88" spans="1:27">
      <c r="F88">
        <f t="shared" si="30"/>
        <v>0</v>
      </c>
    </row>
    <row r="89" spans="1:27">
      <c r="F89">
        <f t="shared" si="30"/>
        <v>0</v>
      </c>
    </row>
    <row r="90" spans="1:27">
      <c r="F90">
        <f t="shared" si="30"/>
        <v>0</v>
      </c>
    </row>
  </sheetData>
  <mergeCells count="10">
    <mergeCell ref="N28:Y28"/>
    <mergeCell ref="A30:A37"/>
    <mergeCell ref="A40:A47"/>
    <mergeCell ref="N1:Y1"/>
    <mergeCell ref="Z1:AA1"/>
    <mergeCell ref="A19:A26"/>
    <mergeCell ref="A8:A15"/>
    <mergeCell ref="N6:Y6"/>
    <mergeCell ref="Z6:AA6"/>
    <mergeCell ref="N17:Y17"/>
  </mergeCells>
  <conditionalFormatting sqref="O12:T12 N11:T11 N10:U10 N9:V9 N8:W8 N13:S13 N14:R15">
    <cfRule type="colorScale" priority="120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3:X3 N4:W5">
    <cfRule type="colorScale" priority="2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3:Y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29">
      <colorScale>
        <cfvo type="min"/>
        <cfvo type="max"/>
        <color rgb="FFFFEF9C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5">
    <cfRule type="colorScale" priority="31">
      <colorScale>
        <cfvo type="min"/>
        <cfvo type="max"/>
        <color rgb="FFFFEF9C"/>
        <color rgb="FF63BE7B"/>
      </colorScale>
    </cfRule>
  </conditionalFormatting>
  <conditionalFormatting sqref="N8:Y1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5">
    <cfRule type="colorScale" priority="154">
      <colorScale>
        <cfvo type="min"/>
        <cfvo type="max"/>
        <color rgb="FFFFEF9C"/>
        <color rgb="FF63BE7B"/>
      </colorScale>
    </cfRule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15">
    <cfRule type="colorScale" priority="156">
      <colorScale>
        <cfvo type="min"/>
        <cfvo type="max"/>
        <color rgb="FFFFEF9C"/>
        <color rgb="FF63BE7B"/>
      </colorScale>
    </cfRule>
  </conditionalFormatting>
  <conditionalFormatting sqref="X5:Y5">
    <cfRule type="colorScale" priority="2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F85:F90">
    <cfRule type="cellIs" dxfId="0" priority="20" operator="greaterThan">
      <formula>0</formula>
    </cfRule>
  </conditionalFormatting>
  <conditionalFormatting sqref="H19:H26">
    <cfRule type="colorScale" priority="157">
      <colorScale>
        <cfvo type="min"/>
        <cfvo type="max"/>
        <color rgb="FFFFEF9C"/>
        <color rgb="FF63BE7B"/>
      </colorScale>
    </cfRule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G26">
    <cfRule type="colorScale" priority="159">
      <colorScale>
        <cfvo type="min"/>
        <cfvo type="max"/>
        <color rgb="FFFFEF9C"/>
        <color rgb="FF63BE7B"/>
      </colorScale>
    </cfRule>
  </conditionalFormatting>
  <conditionalFormatting sqref="N19:Y2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Y15 N19:Y26 N3:Y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3">
    <cfRule type="colorScale" priority="166">
      <colorScale>
        <cfvo type="min"/>
        <cfvo type="max"/>
        <color rgb="FFFFEF9C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G33">
    <cfRule type="colorScale" priority="168">
      <colorScale>
        <cfvo type="min"/>
        <cfvo type="max"/>
        <color rgb="FFFFEF9C"/>
        <color rgb="FF63BE7B"/>
      </colorScale>
    </cfRule>
  </conditionalFormatting>
  <conditionalFormatting sqref="N30:Y3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7">
    <cfRule type="colorScale" priority="10">
      <colorScale>
        <cfvo type="min"/>
        <cfvo type="max"/>
        <color rgb="FFFFEF9C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4:G37">
    <cfRule type="colorScale" priority="12">
      <colorScale>
        <cfvo type="min"/>
        <cfvo type="max"/>
        <color rgb="FFFFEF9C"/>
        <color rgb="FF63BE7B"/>
      </colorScale>
    </cfRule>
  </conditionalFormatting>
  <conditionalFormatting sqref="N34:Y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Y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:H43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0:G43">
    <cfRule type="colorScale" priority="8">
      <colorScale>
        <cfvo type="min"/>
        <cfvo type="max"/>
        <color rgb="FFFFEF9C"/>
        <color rgb="FF63BE7B"/>
      </colorScale>
    </cfRule>
  </conditionalFormatting>
  <conditionalFormatting sqref="N40:Y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:H47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4:G47">
    <cfRule type="colorScale" priority="3">
      <colorScale>
        <cfvo type="min"/>
        <cfvo type="max"/>
        <color rgb="FFFFEF9C"/>
        <color rgb="FF63BE7B"/>
      </colorScale>
    </cfRule>
  </conditionalFormatting>
  <conditionalFormatting sqref="N44:Y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:Y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2015-06-25T19:28:34Z</dcterms:modified>
</cp:coreProperties>
</file>