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92eafb807878e6/เรียน Excel/ทดลองทำปี 69/"/>
    </mc:Choice>
  </mc:AlternateContent>
  <xr:revisionPtr revIDLastSave="70" documentId="8_{977542CE-C1A6-4F87-89D3-ACD8346BF6F7}" xr6:coauthVersionLast="47" xr6:coauthVersionMax="47" xr10:uidLastSave="{7F3FD8D4-C9DC-4720-A54D-1ABE1019618E}"/>
  <bookViews>
    <workbookView xWindow="-110" yWindow="-110" windowWidth="19420" windowHeight="11500" firstSheet="1" activeTab="4" xr2:uid="{00000000-000D-0000-FFFF-FFFF00000000}"/>
  </bookViews>
  <sheets>
    <sheet name="ภาพรวมประจำ-ลงทุน" sheetId="14" r:id="rId1"/>
    <sheet name="ภาพรวมงบ" sheetId="15" r:id="rId2"/>
    <sheet name="ภาพรวมแผนฯ" sheetId="24" r:id="rId3"/>
    <sheet name="แผนบุคลากรฯ" sheetId="18" r:id="rId4"/>
    <sheet name="แผนพื้นฐานฯ" sheetId="19" r:id="rId5"/>
    <sheet name="แผนยุทธฯ" sheetId="20" r:id="rId6"/>
    <sheet name="แผนบูรณาการฯ" sheetId="21" r:id="rId7"/>
    <sheet name="แผนงานบูรณาการ (พื้นที่)" sheetId="22" r:id="rId8"/>
    <sheet name="แผนงานหนี้ฯ" sheetId="25" r:id="rId9"/>
    <sheet name="mask_cap" sheetId="4" state="hidden" r:id="rId10"/>
    <sheet name="mask1" sheetId="3" state="hidden" r:id="rId11"/>
    <sheet name="mask2" sheetId="2" state="hidden" r:id="rId12"/>
    <sheet name="mask3" sheetId="1" state="hidden" r:id="rId13"/>
  </sheets>
  <definedNames>
    <definedName name="_xlnm.Print_Titles" localSheetId="9">mask_cap!$8:$9</definedName>
    <definedName name="_xlnm.Print_Titles" localSheetId="10">mask1!$8:$9</definedName>
    <definedName name="_xlnm.Print_Titles" localSheetId="11">mask2!$8:$9</definedName>
    <definedName name="_xlnm.Print_Titles" localSheetId="12">mask3!$8:$9</definedName>
    <definedName name="_xlnm.Print_Titles" localSheetId="7">'แผนงานบูรณาการ (พื้นที่)'!$5:$9</definedName>
    <definedName name="_xlnm.Print_Titles" localSheetId="8">แผนงานหนี้ฯ!$5:$9</definedName>
    <definedName name="_xlnm.Print_Titles" localSheetId="3">แผนบุคลากรฯ!$5:$9</definedName>
    <definedName name="_xlnm.Print_Titles" localSheetId="6">แผนบูรณาการฯ!$5:$9</definedName>
    <definedName name="_xlnm.Print_Titles" localSheetId="4">แผนพื้นฐานฯ!$5:$9</definedName>
    <definedName name="_xlnm.Print_Titles" localSheetId="5">แผนยุทธฯ!$5:$10</definedName>
    <definedName name="_xlnm.Print_Titles" localSheetId="1">ภาพรวมงบ!$5:$10</definedName>
    <definedName name="_xlnm.Print_Titles" localSheetId="0">'ภาพรวมประจำ-ลงทุน'!$5:$10</definedName>
    <definedName name="_xlnm.Print_Titles" localSheetId="2">ภาพรวมแผนฯ!$5:$10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3" i="1" l="1"/>
  <c r="W13" i="1"/>
  <c r="X12" i="1"/>
  <c r="W12" i="1"/>
  <c r="X11" i="1"/>
  <c r="W11" i="1"/>
  <c r="X10" i="1"/>
  <c r="W10" i="1"/>
  <c r="X25" i="2"/>
  <c r="W25" i="2"/>
  <c r="X24" i="2"/>
  <c r="W24" i="2"/>
  <c r="X23" i="2"/>
  <c r="W23" i="2"/>
  <c r="X22" i="2"/>
  <c r="W22" i="2"/>
  <c r="X21" i="2"/>
  <c r="W21" i="2"/>
  <c r="X20" i="2"/>
  <c r="W20" i="2"/>
  <c r="X19" i="2"/>
  <c r="W19" i="2"/>
  <c r="X18" i="2"/>
  <c r="W18" i="2"/>
  <c r="X17" i="2"/>
  <c r="W17" i="2"/>
  <c r="X16" i="2"/>
  <c r="W16" i="2"/>
  <c r="X15" i="2"/>
  <c r="W15" i="2"/>
  <c r="X14" i="2"/>
  <c r="W14" i="2"/>
  <c r="X13" i="2"/>
  <c r="W13" i="2"/>
  <c r="X12" i="2"/>
  <c r="W12" i="2"/>
  <c r="X11" i="2"/>
  <c r="W11" i="2"/>
  <c r="X10" i="2"/>
  <c r="W10" i="2"/>
  <c r="X12" i="3"/>
  <c r="W12" i="3"/>
  <c r="X11" i="3"/>
  <c r="W11" i="3"/>
  <c r="X10" i="3"/>
  <c r="W10" i="3"/>
  <c r="X13" i="4"/>
  <c r="W13" i="4"/>
  <c r="X12" i="4"/>
  <c r="W12" i="4"/>
  <c r="X11" i="4"/>
  <c r="W11" i="4"/>
  <c r="X10" i="4"/>
  <c r="W10" i="4"/>
  <c r="X71" i="20"/>
  <c r="W71" i="20"/>
  <c r="X70" i="20"/>
  <c r="W70" i="20"/>
  <c r="X69" i="20"/>
  <c r="W69" i="20"/>
  <c r="X68" i="20"/>
  <c r="W68" i="20"/>
  <c r="X67" i="20"/>
  <c r="W67" i="20"/>
  <c r="X66" i="20"/>
  <c r="W66" i="20"/>
  <c r="V66" i="20"/>
  <c r="U66" i="20"/>
  <c r="S66" i="20"/>
  <c r="R66" i="20"/>
  <c r="P66" i="20"/>
  <c r="O66" i="20"/>
  <c r="M66" i="20"/>
  <c r="M65" i="20" s="1"/>
  <c r="M64" i="20" s="1"/>
  <c r="L66" i="20"/>
  <c r="L65" i="20" s="1"/>
  <c r="J66" i="20"/>
  <c r="J65" i="20" s="1"/>
  <c r="I66" i="20"/>
  <c r="I65" i="20" s="1"/>
  <c r="G66" i="20"/>
  <c r="G65" i="20" s="1"/>
  <c r="G64" i="20" s="1"/>
  <c r="G59" i="20" s="1"/>
  <c r="G58" i="20" s="1"/>
  <c r="G54" i="20" s="1"/>
  <c r="G51" i="20" s="1"/>
  <c r="F66" i="20"/>
  <c r="F65" i="20" s="1"/>
  <c r="F64" i="20" s="1"/>
  <c r="F59" i="20" s="1"/>
  <c r="F58" i="20" s="1"/>
  <c r="F54" i="20" s="1"/>
  <c r="F51" i="20" s="1"/>
  <c r="D66" i="20"/>
  <c r="D65" i="20" s="1"/>
  <c r="D64" i="20" s="1"/>
  <c r="C66" i="20"/>
  <c r="C65" i="20" s="1"/>
  <c r="C64" i="20" s="1"/>
  <c r="X65" i="20"/>
  <c r="W65" i="20"/>
  <c r="V65" i="20"/>
  <c r="V64" i="20" s="1"/>
  <c r="U65" i="20"/>
  <c r="U64" i="20" s="1"/>
  <c r="S65" i="20"/>
  <c r="S64" i="20" s="1"/>
  <c r="R65" i="20"/>
  <c r="R64" i="20" s="1"/>
  <c r="P65" i="20"/>
  <c r="P64" i="20" s="1"/>
  <c r="P59" i="20" s="1"/>
  <c r="P58" i="20" s="1"/>
  <c r="P54" i="20" s="1"/>
  <c r="P51" i="20" s="1"/>
  <c r="O65" i="20"/>
  <c r="O64" i="20" s="1"/>
  <c r="O59" i="20" s="1"/>
  <c r="O58" i="20" s="1"/>
  <c r="O54" i="20" s="1"/>
  <c r="O51" i="20" s="1"/>
  <c r="L64" i="20"/>
  <c r="J64" i="20"/>
  <c r="I64" i="20"/>
  <c r="X64" i="20" s="1"/>
  <c r="X63" i="20"/>
  <c r="W63" i="20"/>
  <c r="W62" i="20"/>
  <c r="V62" i="20"/>
  <c r="V61" i="20" s="1"/>
  <c r="U62" i="20"/>
  <c r="U61" i="20" s="1"/>
  <c r="S62" i="20"/>
  <c r="S61" i="20" s="1"/>
  <c r="R62" i="20"/>
  <c r="R61" i="20" s="1"/>
  <c r="R60" i="20" s="1"/>
  <c r="R59" i="20" s="1"/>
  <c r="R58" i="20" s="1"/>
  <c r="R54" i="20" s="1"/>
  <c r="R51" i="20" s="1"/>
  <c r="P62" i="20"/>
  <c r="P61" i="20" s="1"/>
  <c r="P60" i="20" s="1"/>
  <c r="O62" i="20"/>
  <c r="M62" i="20"/>
  <c r="L62" i="20"/>
  <c r="L61" i="20" s="1"/>
  <c r="L60" i="20" s="1"/>
  <c r="J62" i="20"/>
  <c r="J61" i="20" s="1"/>
  <c r="J60" i="20" s="1"/>
  <c r="I62" i="20"/>
  <c r="G62" i="20"/>
  <c r="F62" i="20"/>
  <c r="D62" i="20"/>
  <c r="C62" i="20"/>
  <c r="O61" i="20"/>
  <c r="O60" i="20" s="1"/>
  <c r="M61" i="20"/>
  <c r="M60" i="20" s="1"/>
  <c r="G61" i="20"/>
  <c r="G60" i="20" s="1"/>
  <c r="F61" i="20"/>
  <c r="F60" i="20" s="1"/>
  <c r="D61" i="20"/>
  <c r="D60" i="20" s="1"/>
  <c r="C61" i="20"/>
  <c r="C60" i="20" s="1"/>
  <c r="V60" i="20"/>
  <c r="U60" i="20"/>
  <c r="S60" i="20"/>
  <c r="S59" i="20" s="1"/>
  <c r="S58" i="20" s="1"/>
  <c r="S54" i="20" s="1"/>
  <c r="S51" i="20" s="1"/>
  <c r="M59" i="20"/>
  <c r="M58" i="20" s="1"/>
  <c r="M54" i="20" s="1"/>
  <c r="M51" i="20" s="1"/>
  <c r="L59" i="20"/>
  <c r="L58" i="20" s="1"/>
  <c r="J59" i="20"/>
  <c r="J58" i="20" s="1"/>
  <c r="J54" i="20" s="1"/>
  <c r="J51" i="20" s="1"/>
  <c r="X57" i="20"/>
  <c r="W57" i="20"/>
  <c r="X56" i="20"/>
  <c r="W56" i="20"/>
  <c r="X55" i="20"/>
  <c r="W55" i="20"/>
  <c r="X53" i="20"/>
  <c r="W53" i="20"/>
  <c r="X52" i="20"/>
  <c r="W52" i="20"/>
  <c r="X50" i="20"/>
  <c r="W50" i="20"/>
  <c r="V49" i="20"/>
  <c r="V48" i="20" s="1"/>
  <c r="V47" i="20" s="1"/>
  <c r="V46" i="20" s="1"/>
  <c r="V45" i="20" s="1"/>
  <c r="V41" i="20" s="1"/>
  <c r="V38" i="20" s="1"/>
  <c r="U49" i="20"/>
  <c r="U48" i="20" s="1"/>
  <c r="U47" i="20" s="1"/>
  <c r="U46" i="20" s="1"/>
  <c r="U45" i="20" s="1"/>
  <c r="U41" i="20" s="1"/>
  <c r="U38" i="20" s="1"/>
  <c r="S49" i="20"/>
  <c r="R49" i="20"/>
  <c r="P49" i="20"/>
  <c r="O49" i="20"/>
  <c r="M49" i="20"/>
  <c r="L49" i="20"/>
  <c r="W49" i="20" s="1"/>
  <c r="J49" i="20"/>
  <c r="J48" i="20" s="1"/>
  <c r="J47" i="20" s="1"/>
  <c r="J46" i="20" s="1"/>
  <c r="J45" i="20" s="1"/>
  <c r="J41" i="20" s="1"/>
  <c r="J38" i="20" s="1"/>
  <c r="I49" i="20"/>
  <c r="I48" i="20" s="1"/>
  <c r="I47" i="20" s="1"/>
  <c r="G49" i="20"/>
  <c r="G48" i="20" s="1"/>
  <c r="G47" i="20" s="1"/>
  <c r="G46" i="20" s="1"/>
  <c r="G45" i="20" s="1"/>
  <c r="G41" i="20" s="1"/>
  <c r="G38" i="20" s="1"/>
  <c r="F49" i="20"/>
  <c r="F48" i="20" s="1"/>
  <c r="F47" i="20" s="1"/>
  <c r="F46" i="20" s="1"/>
  <c r="F45" i="20" s="1"/>
  <c r="F41" i="20" s="1"/>
  <c r="F38" i="20" s="1"/>
  <c r="D49" i="20"/>
  <c r="D48" i="20" s="1"/>
  <c r="D47" i="20" s="1"/>
  <c r="D46" i="20" s="1"/>
  <c r="D45" i="20" s="1"/>
  <c r="D41" i="20" s="1"/>
  <c r="D38" i="20" s="1"/>
  <c r="C49" i="20"/>
  <c r="C48" i="20" s="1"/>
  <c r="C47" i="20" s="1"/>
  <c r="C46" i="20" s="1"/>
  <c r="C45" i="20" s="1"/>
  <c r="C41" i="20" s="1"/>
  <c r="C38" i="20" s="1"/>
  <c r="S48" i="20"/>
  <c r="S47" i="20" s="1"/>
  <c r="S46" i="20" s="1"/>
  <c r="S45" i="20" s="1"/>
  <c r="S41" i="20" s="1"/>
  <c r="S38" i="20" s="1"/>
  <c r="R48" i="20"/>
  <c r="R47" i="20" s="1"/>
  <c r="R46" i="20" s="1"/>
  <c r="R45" i="20" s="1"/>
  <c r="R41" i="20" s="1"/>
  <c r="R38" i="20" s="1"/>
  <c r="P48" i="20"/>
  <c r="P47" i="20" s="1"/>
  <c r="P46" i="20" s="1"/>
  <c r="P45" i="20" s="1"/>
  <c r="P41" i="20" s="1"/>
  <c r="P38" i="20" s="1"/>
  <c r="O48" i="20"/>
  <c r="O47" i="20" s="1"/>
  <c r="O46" i="20" s="1"/>
  <c r="O45" i="20" s="1"/>
  <c r="O41" i="20" s="1"/>
  <c r="O38" i="20" s="1"/>
  <c r="M48" i="20"/>
  <c r="M47" i="20" s="1"/>
  <c r="M46" i="20" s="1"/>
  <c r="M45" i="20" s="1"/>
  <c r="M41" i="20" s="1"/>
  <c r="M38" i="20" s="1"/>
  <c r="L48" i="20"/>
  <c r="X44" i="20"/>
  <c r="W44" i="20"/>
  <c r="X43" i="20"/>
  <c r="W43" i="20"/>
  <c r="X42" i="20"/>
  <c r="W42" i="20"/>
  <c r="X40" i="20"/>
  <c r="W40" i="20"/>
  <c r="X39" i="20"/>
  <c r="W39" i="20"/>
  <c r="X37" i="20"/>
  <c r="W37" i="20"/>
  <c r="V36" i="20"/>
  <c r="V35" i="20" s="1"/>
  <c r="V34" i="20" s="1"/>
  <c r="V33" i="20" s="1"/>
  <c r="V32" i="20" s="1"/>
  <c r="V29" i="20" s="1"/>
  <c r="V27" i="20" s="1"/>
  <c r="U36" i="20"/>
  <c r="U35" i="20" s="1"/>
  <c r="U34" i="20" s="1"/>
  <c r="U33" i="20" s="1"/>
  <c r="U32" i="20" s="1"/>
  <c r="U29" i="20" s="1"/>
  <c r="U27" i="20" s="1"/>
  <c r="S36" i="20"/>
  <c r="S35" i="20" s="1"/>
  <c r="S34" i="20" s="1"/>
  <c r="S33" i="20" s="1"/>
  <c r="S32" i="20" s="1"/>
  <c r="S29" i="20" s="1"/>
  <c r="S27" i="20" s="1"/>
  <c r="R36" i="20"/>
  <c r="R35" i="20" s="1"/>
  <c r="R34" i="20" s="1"/>
  <c r="R33" i="20" s="1"/>
  <c r="R32" i="20" s="1"/>
  <c r="R29" i="20" s="1"/>
  <c r="R27" i="20" s="1"/>
  <c r="P36" i="20"/>
  <c r="P35" i="20" s="1"/>
  <c r="P34" i="20" s="1"/>
  <c r="P33" i="20" s="1"/>
  <c r="P32" i="20" s="1"/>
  <c r="P29" i="20" s="1"/>
  <c r="P27" i="20" s="1"/>
  <c r="O36" i="20"/>
  <c r="O35" i="20" s="1"/>
  <c r="O34" i="20" s="1"/>
  <c r="O33" i="20" s="1"/>
  <c r="O32" i="20" s="1"/>
  <c r="O29" i="20" s="1"/>
  <c r="O27" i="20" s="1"/>
  <c r="M36" i="20"/>
  <c r="M35" i="20" s="1"/>
  <c r="M34" i="20" s="1"/>
  <c r="M33" i="20" s="1"/>
  <c r="M32" i="20" s="1"/>
  <c r="M29" i="20" s="1"/>
  <c r="M27" i="20" s="1"/>
  <c r="L36" i="20"/>
  <c r="L35" i="20" s="1"/>
  <c r="J36" i="20"/>
  <c r="J35" i="20" s="1"/>
  <c r="J34" i="20" s="1"/>
  <c r="J33" i="20" s="1"/>
  <c r="J32" i="20" s="1"/>
  <c r="J29" i="20" s="1"/>
  <c r="J27" i="20" s="1"/>
  <c r="J26" i="20" s="1"/>
  <c r="J25" i="20" s="1"/>
  <c r="I36" i="20"/>
  <c r="I35" i="20" s="1"/>
  <c r="G36" i="20"/>
  <c r="G35" i="20" s="1"/>
  <c r="G34" i="20" s="1"/>
  <c r="G33" i="20" s="1"/>
  <c r="G32" i="20" s="1"/>
  <c r="G29" i="20" s="1"/>
  <c r="G27" i="20" s="1"/>
  <c r="F36" i="20"/>
  <c r="F35" i="20" s="1"/>
  <c r="F34" i="20" s="1"/>
  <c r="F33" i="20" s="1"/>
  <c r="F32" i="20" s="1"/>
  <c r="F29" i="20" s="1"/>
  <c r="F27" i="20" s="1"/>
  <c r="D36" i="20"/>
  <c r="C36" i="20"/>
  <c r="C35" i="20" s="1"/>
  <c r="C34" i="20" s="1"/>
  <c r="C33" i="20" s="1"/>
  <c r="C32" i="20" s="1"/>
  <c r="C29" i="20" s="1"/>
  <c r="C27" i="20" s="1"/>
  <c r="D35" i="20"/>
  <c r="D34" i="20" s="1"/>
  <c r="D33" i="20" s="1"/>
  <c r="D32" i="20" s="1"/>
  <c r="D29" i="20" s="1"/>
  <c r="D27" i="20" s="1"/>
  <c r="X31" i="20"/>
  <c r="W31" i="20"/>
  <c r="X30" i="20"/>
  <c r="W30" i="20"/>
  <c r="X28" i="20"/>
  <c r="W28" i="20"/>
  <c r="X24" i="20"/>
  <c r="W24" i="20"/>
  <c r="V23" i="20"/>
  <c r="V22" i="20" s="1"/>
  <c r="V21" i="20" s="1"/>
  <c r="V20" i="20" s="1"/>
  <c r="V19" i="20" s="1"/>
  <c r="V16" i="20" s="1"/>
  <c r="V14" i="20" s="1"/>
  <c r="V13" i="20" s="1"/>
  <c r="V12" i="20" s="1"/>
  <c r="U23" i="20"/>
  <c r="U22" i="20" s="1"/>
  <c r="U21" i="20" s="1"/>
  <c r="U20" i="20" s="1"/>
  <c r="U19" i="20" s="1"/>
  <c r="U16" i="20" s="1"/>
  <c r="U14" i="20" s="1"/>
  <c r="U13" i="20" s="1"/>
  <c r="U12" i="20" s="1"/>
  <c r="S23" i="20"/>
  <c r="S22" i="20" s="1"/>
  <c r="S21" i="20" s="1"/>
  <c r="S20" i="20" s="1"/>
  <c r="S19" i="20" s="1"/>
  <c r="S16" i="20" s="1"/>
  <c r="S14" i="20" s="1"/>
  <c r="S13" i="20" s="1"/>
  <c r="S12" i="20" s="1"/>
  <c r="R23" i="20"/>
  <c r="R22" i="20" s="1"/>
  <c r="R21" i="20" s="1"/>
  <c r="R20" i="20" s="1"/>
  <c r="R19" i="20" s="1"/>
  <c r="R16" i="20" s="1"/>
  <c r="R14" i="20" s="1"/>
  <c r="R13" i="20" s="1"/>
  <c r="R12" i="20" s="1"/>
  <c r="P23" i="20"/>
  <c r="P22" i="20" s="1"/>
  <c r="P21" i="20" s="1"/>
  <c r="P20" i="20" s="1"/>
  <c r="P19" i="20" s="1"/>
  <c r="P16" i="20" s="1"/>
  <c r="P14" i="20" s="1"/>
  <c r="P13" i="20" s="1"/>
  <c r="P12" i="20" s="1"/>
  <c r="O23" i="20"/>
  <c r="O22" i="20" s="1"/>
  <c r="O21" i="20" s="1"/>
  <c r="O20" i="20" s="1"/>
  <c r="O19" i="20" s="1"/>
  <c r="O16" i="20" s="1"/>
  <c r="O14" i="20" s="1"/>
  <c r="O13" i="20" s="1"/>
  <c r="O12" i="20" s="1"/>
  <c r="M23" i="20"/>
  <c r="M22" i="20" s="1"/>
  <c r="M21" i="20" s="1"/>
  <c r="M20" i="20" s="1"/>
  <c r="M19" i="20" s="1"/>
  <c r="M16" i="20" s="1"/>
  <c r="M14" i="20" s="1"/>
  <c r="M13" i="20" s="1"/>
  <c r="M12" i="20" s="1"/>
  <c r="L23" i="20"/>
  <c r="J23" i="20"/>
  <c r="J22" i="20" s="1"/>
  <c r="J21" i="20" s="1"/>
  <c r="J20" i="20" s="1"/>
  <c r="J19" i="20" s="1"/>
  <c r="J16" i="20" s="1"/>
  <c r="J14" i="20" s="1"/>
  <c r="J13" i="20" s="1"/>
  <c r="J12" i="20" s="1"/>
  <c r="I23" i="20"/>
  <c r="G23" i="20"/>
  <c r="G22" i="20" s="1"/>
  <c r="G21" i="20" s="1"/>
  <c r="G20" i="20" s="1"/>
  <c r="G19" i="20" s="1"/>
  <c r="G16" i="20" s="1"/>
  <c r="G14" i="20" s="1"/>
  <c r="G13" i="20" s="1"/>
  <c r="G12" i="20" s="1"/>
  <c r="F23" i="20"/>
  <c r="F22" i="20" s="1"/>
  <c r="F21" i="20" s="1"/>
  <c r="F20" i="20" s="1"/>
  <c r="F19" i="20" s="1"/>
  <c r="F16" i="20" s="1"/>
  <c r="F14" i="20" s="1"/>
  <c r="F13" i="20" s="1"/>
  <c r="F12" i="20" s="1"/>
  <c r="D23" i="20"/>
  <c r="D22" i="20" s="1"/>
  <c r="D21" i="20" s="1"/>
  <c r="D20" i="20" s="1"/>
  <c r="D19" i="20" s="1"/>
  <c r="D16" i="20" s="1"/>
  <c r="D14" i="20" s="1"/>
  <c r="D13" i="20" s="1"/>
  <c r="D12" i="20" s="1"/>
  <c r="C23" i="20"/>
  <c r="C22" i="20"/>
  <c r="C21" i="20" s="1"/>
  <c r="C20" i="20" s="1"/>
  <c r="C19" i="20" s="1"/>
  <c r="C16" i="20" s="1"/>
  <c r="C14" i="20" s="1"/>
  <c r="C13" i="20" s="1"/>
  <c r="C12" i="20" s="1"/>
  <c r="X18" i="20"/>
  <c r="W18" i="20"/>
  <c r="X17" i="20"/>
  <c r="W17" i="20"/>
  <c r="X15" i="20"/>
  <c r="W15" i="20"/>
  <c r="Y45" i="19"/>
  <c r="X45" i="19"/>
  <c r="W44" i="19"/>
  <c r="W43" i="19" s="1"/>
  <c r="W42" i="19" s="1"/>
  <c r="V44" i="19"/>
  <c r="V43" i="19" s="1"/>
  <c r="V42" i="19" s="1"/>
  <c r="T44" i="19"/>
  <c r="T43" i="19" s="1"/>
  <c r="T42" i="19" s="1"/>
  <c r="S44" i="19"/>
  <c r="S43" i="19" s="1"/>
  <c r="S42" i="19" s="1"/>
  <c r="Q44" i="19"/>
  <c r="Q43" i="19" s="1"/>
  <c r="Q42" i="19" s="1"/>
  <c r="P44" i="19"/>
  <c r="P43" i="19" s="1"/>
  <c r="P42" i="19" s="1"/>
  <c r="N44" i="19"/>
  <c r="N43" i="19" s="1"/>
  <c r="N42" i="19" s="1"/>
  <c r="M44" i="19"/>
  <c r="M43" i="19" s="1"/>
  <c r="M42" i="19" s="1"/>
  <c r="K44" i="19"/>
  <c r="K43" i="19" s="1"/>
  <c r="K42" i="19" s="1"/>
  <c r="J44" i="19"/>
  <c r="Y44" i="19" s="1"/>
  <c r="H44" i="19"/>
  <c r="H43" i="19" s="1"/>
  <c r="H42" i="19" s="1"/>
  <c r="G44" i="19"/>
  <c r="G43" i="19" s="1"/>
  <c r="G42" i="19" s="1"/>
  <c r="E44" i="19"/>
  <c r="E43" i="19" s="1"/>
  <c r="E42" i="19" s="1"/>
  <c r="D44" i="19"/>
  <c r="D43" i="19" s="1"/>
  <c r="D42" i="19" s="1"/>
  <c r="Y41" i="19"/>
  <c r="X41" i="19"/>
  <c r="W40" i="19"/>
  <c r="V40" i="19"/>
  <c r="T40" i="19"/>
  <c r="S40" i="19"/>
  <c r="Q40" i="19"/>
  <c r="P40" i="19"/>
  <c r="N40" i="19"/>
  <c r="M40" i="19"/>
  <c r="K40" i="19"/>
  <c r="J40" i="19"/>
  <c r="Y40" i="19" s="1"/>
  <c r="H40" i="19"/>
  <c r="G40" i="19"/>
  <c r="E40" i="19"/>
  <c r="D40" i="19"/>
  <c r="Y39" i="19"/>
  <c r="X39" i="19"/>
  <c r="Y38" i="19"/>
  <c r="X38" i="19"/>
  <c r="W37" i="19"/>
  <c r="W36" i="19" s="1"/>
  <c r="V37" i="19"/>
  <c r="V36" i="19" s="1"/>
  <c r="V35" i="19" s="1"/>
  <c r="T37" i="19"/>
  <c r="T36" i="19" s="1"/>
  <c r="T35" i="19" s="1"/>
  <c r="S37" i="19"/>
  <c r="Q37" i="19"/>
  <c r="P37" i="19"/>
  <c r="P36" i="19" s="1"/>
  <c r="N37" i="19"/>
  <c r="M37" i="19"/>
  <c r="K37" i="19"/>
  <c r="J37" i="19"/>
  <c r="H37" i="19"/>
  <c r="G37" i="19"/>
  <c r="G36" i="19" s="1"/>
  <c r="G35" i="19" s="1"/>
  <c r="E37" i="19"/>
  <c r="E36" i="19" s="1"/>
  <c r="D37" i="19"/>
  <c r="Y34" i="19"/>
  <c r="X34" i="19"/>
  <c r="W33" i="19"/>
  <c r="W32" i="19" s="1"/>
  <c r="V33" i="19"/>
  <c r="V32" i="19" s="1"/>
  <c r="V31" i="19" s="1"/>
  <c r="T33" i="19"/>
  <c r="T32" i="19" s="1"/>
  <c r="T31" i="19" s="1"/>
  <c r="S33" i="19"/>
  <c r="S32" i="19" s="1"/>
  <c r="S31" i="19" s="1"/>
  <c r="Q33" i="19"/>
  <c r="Q32" i="19" s="1"/>
  <c r="Q31" i="19" s="1"/>
  <c r="P33" i="19"/>
  <c r="P32" i="19" s="1"/>
  <c r="P31" i="19" s="1"/>
  <c r="N33" i="19"/>
  <c r="N32" i="19" s="1"/>
  <c r="N31" i="19" s="1"/>
  <c r="M33" i="19"/>
  <c r="M32" i="19" s="1"/>
  <c r="M31" i="19" s="1"/>
  <c r="K33" i="19"/>
  <c r="K32" i="19" s="1"/>
  <c r="K31" i="19" s="1"/>
  <c r="J33" i="19"/>
  <c r="Y33" i="19" s="1"/>
  <c r="H33" i="19"/>
  <c r="H32" i="19" s="1"/>
  <c r="H31" i="19" s="1"/>
  <c r="G33" i="19"/>
  <c r="G32" i="19" s="1"/>
  <c r="G31" i="19" s="1"/>
  <c r="E33" i="19"/>
  <c r="E32" i="19" s="1"/>
  <c r="E31" i="19" s="1"/>
  <c r="D33" i="19"/>
  <c r="D32" i="19" s="1"/>
  <c r="D31" i="19" s="1"/>
  <c r="W31" i="19"/>
  <c r="Y30" i="19"/>
  <c r="X30" i="19"/>
  <c r="Y29" i="19"/>
  <c r="X29" i="19"/>
  <c r="W29" i="19"/>
  <c r="W28" i="19" s="1"/>
  <c r="W27" i="19" s="1"/>
  <c r="V29" i="19"/>
  <c r="V28" i="19" s="1"/>
  <c r="V27" i="19" s="1"/>
  <c r="T29" i="19"/>
  <c r="T28" i="19" s="1"/>
  <c r="T27" i="19" s="1"/>
  <c r="S29" i="19"/>
  <c r="S28" i="19" s="1"/>
  <c r="S27" i="19" s="1"/>
  <c r="Q29" i="19"/>
  <c r="Q28" i="19" s="1"/>
  <c r="Q27" i="19" s="1"/>
  <c r="P29" i="19"/>
  <c r="P28" i="19" s="1"/>
  <c r="P27" i="19" s="1"/>
  <c r="N29" i="19"/>
  <c r="M29" i="19"/>
  <c r="K29" i="19"/>
  <c r="J29" i="19"/>
  <c r="H29" i="19"/>
  <c r="G29" i="19"/>
  <c r="E29" i="19"/>
  <c r="D29" i="19"/>
  <c r="D28" i="19" s="1"/>
  <c r="D27" i="19" s="1"/>
  <c r="N28" i="19"/>
  <c r="N27" i="19" s="1"/>
  <c r="M28" i="19"/>
  <c r="M27" i="19" s="1"/>
  <c r="K28" i="19"/>
  <c r="K27" i="19" s="1"/>
  <c r="J28" i="19"/>
  <c r="H28" i="19"/>
  <c r="H27" i="19" s="1"/>
  <c r="G28" i="19"/>
  <c r="G27" i="19" s="1"/>
  <c r="E28" i="19"/>
  <c r="E27" i="19" s="1"/>
  <c r="Y26" i="19"/>
  <c r="X26" i="19"/>
  <c r="Y25" i="19"/>
  <c r="X25" i="19"/>
  <c r="Y24" i="19"/>
  <c r="X24" i="19"/>
  <c r="W23" i="19"/>
  <c r="V23" i="19"/>
  <c r="T23" i="19"/>
  <c r="T22" i="19" s="1"/>
  <c r="T21" i="19" s="1"/>
  <c r="S23" i="19"/>
  <c r="S22" i="19" s="1"/>
  <c r="Q23" i="19"/>
  <c r="Q22" i="19" s="1"/>
  <c r="P23" i="19"/>
  <c r="P22" i="19" s="1"/>
  <c r="N23" i="19"/>
  <c r="N22" i="19" s="1"/>
  <c r="M23" i="19"/>
  <c r="X23" i="19" s="1"/>
  <c r="K23" i="19"/>
  <c r="K22" i="19" s="1"/>
  <c r="J23" i="19"/>
  <c r="J22" i="19" s="1"/>
  <c r="H23" i="19"/>
  <c r="H22" i="19" s="1"/>
  <c r="G23" i="19"/>
  <c r="G22" i="19" s="1"/>
  <c r="E23" i="19"/>
  <c r="E22" i="19" s="1"/>
  <c r="D23" i="19"/>
  <c r="D22" i="19" s="1"/>
  <c r="W22" i="19"/>
  <c r="W21" i="19" s="1"/>
  <c r="V22" i="19"/>
  <c r="V21" i="19" s="1"/>
  <c r="Y18" i="19"/>
  <c r="X18" i="19"/>
  <c r="Y17" i="19"/>
  <c r="X17" i="19"/>
  <c r="Y15" i="19"/>
  <c r="X15" i="19"/>
  <c r="X26" i="18"/>
  <c r="W26" i="18"/>
  <c r="X25" i="18"/>
  <c r="V25" i="18"/>
  <c r="V24" i="18" s="1"/>
  <c r="U25" i="18"/>
  <c r="U24" i="18" s="1"/>
  <c r="S25" i="18"/>
  <c r="S24" i="18" s="1"/>
  <c r="R25" i="18"/>
  <c r="R24" i="18" s="1"/>
  <c r="R23" i="18" s="1"/>
  <c r="P25" i="18"/>
  <c r="P24" i="18" s="1"/>
  <c r="P23" i="18" s="1"/>
  <c r="O25" i="18"/>
  <c r="O24" i="18" s="1"/>
  <c r="O23" i="18" s="1"/>
  <c r="M25" i="18"/>
  <c r="M24" i="18" s="1"/>
  <c r="M23" i="18" s="1"/>
  <c r="L25" i="18"/>
  <c r="J25" i="18"/>
  <c r="I25" i="18"/>
  <c r="G25" i="18"/>
  <c r="F25" i="18"/>
  <c r="D25" i="18"/>
  <c r="C25" i="18"/>
  <c r="L24" i="18"/>
  <c r="J24" i="18"/>
  <c r="J23" i="18" s="1"/>
  <c r="I24" i="18"/>
  <c r="G24" i="18"/>
  <c r="G23" i="18" s="1"/>
  <c r="F24" i="18"/>
  <c r="F23" i="18" s="1"/>
  <c r="D24" i="18"/>
  <c r="D23" i="18" s="1"/>
  <c r="C24" i="18"/>
  <c r="C23" i="18" s="1"/>
  <c r="V23" i="18"/>
  <c r="U23" i="18"/>
  <c r="S23" i="18"/>
  <c r="X22" i="18"/>
  <c r="W22" i="18"/>
  <c r="V21" i="18"/>
  <c r="V20" i="18" s="1"/>
  <c r="V19" i="18" s="1"/>
  <c r="V18" i="18" s="1"/>
  <c r="V17" i="18" s="1"/>
  <c r="V15" i="18" s="1"/>
  <c r="V14" i="18" s="1"/>
  <c r="V13" i="18" s="1"/>
  <c r="V12" i="18" s="1"/>
  <c r="V11" i="18" s="1"/>
  <c r="V10" i="18" s="1"/>
  <c r="U21" i="18"/>
  <c r="U20" i="18" s="1"/>
  <c r="U19" i="18" s="1"/>
  <c r="U18" i="18" s="1"/>
  <c r="U17" i="18" s="1"/>
  <c r="U15" i="18" s="1"/>
  <c r="U14" i="18" s="1"/>
  <c r="U13" i="18" s="1"/>
  <c r="U12" i="18" s="1"/>
  <c r="U11" i="18" s="1"/>
  <c r="U10" i="18" s="1"/>
  <c r="S21" i="18"/>
  <c r="S20" i="18" s="1"/>
  <c r="S19" i="18" s="1"/>
  <c r="R21" i="18"/>
  <c r="R20" i="18" s="1"/>
  <c r="P21" i="18"/>
  <c r="P20" i="18" s="1"/>
  <c r="O21" i="18"/>
  <c r="O20" i="18" s="1"/>
  <c r="O19" i="18" s="1"/>
  <c r="M21" i="18"/>
  <c r="M20" i="18" s="1"/>
  <c r="M19" i="18" s="1"/>
  <c r="L21" i="18"/>
  <c r="J21" i="18"/>
  <c r="I21" i="18"/>
  <c r="G21" i="18"/>
  <c r="F21" i="18"/>
  <c r="D21" i="18"/>
  <c r="C21" i="18"/>
  <c r="J20" i="18"/>
  <c r="J19" i="18" s="1"/>
  <c r="J18" i="18" s="1"/>
  <c r="J17" i="18" s="1"/>
  <c r="J15" i="18" s="1"/>
  <c r="J14" i="18" s="1"/>
  <c r="J13" i="18" s="1"/>
  <c r="J12" i="18" s="1"/>
  <c r="J11" i="18" s="1"/>
  <c r="J10" i="18" s="1"/>
  <c r="I20" i="18"/>
  <c r="I19" i="18" s="1"/>
  <c r="G20" i="18"/>
  <c r="G19" i="18" s="1"/>
  <c r="G18" i="18" s="1"/>
  <c r="G17" i="18" s="1"/>
  <c r="G15" i="18" s="1"/>
  <c r="G14" i="18" s="1"/>
  <c r="G13" i="18" s="1"/>
  <c r="G12" i="18" s="1"/>
  <c r="G11" i="18" s="1"/>
  <c r="G10" i="18" s="1"/>
  <c r="F20" i="18"/>
  <c r="F19" i="18" s="1"/>
  <c r="F18" i="18" s="1"/>
  <c r="F17" i="18" s="1"/>
  <c r="F15" i="18" s="1"/>
  <c r="F14" i="18" s="1"/>
  <c r="F13" i="18" s="1"/>
  <c r="F12" i="18" s="1"/>
  <c r="F11" i="18" s="1"/>
  <c r="F10" i="18" s="1"/>
  <c r="D20" i="18"/>
  <c r="D19" i="18" s="1"/>
  <c r="D18" i="18" s="1"/>
  <c r="D17" i="18" s="1"/>
  <c r="D15" i="18" s="1"/>
  <c r="D14" i="18" s="1"/>
  <c r="D13" i="18" s="1"/>
  <c r="D12" i="18" s="1"/>
  <c r="D11" i="18" s="1"/>
  <c r="D10" i="18" s="1"/>
  <c r="C20" i="18"/>
  <c r="C19" i="18" s="1"/>
  <c r="C18" i="18" s="1"/>
  <c r="C17" i="18" s="1"/>
  <c r="C15" i="18" s="1"/>
  <c r="C14" i="18" s="1"/>
  <c r="C13" i="18" s="1"/>
  <c r="C12" i="18" s="1"/>
  <c r="C11" i="18" s="1"/>
  <c r="C10" i="18" s="1"/>
  <c r="R19" i="18"/>
  <c r="P19" i="18"/>
  <c r="X16" i="18"/>
  <c r="W16" i="18"/>
  <c r="X21" i="24"/>
  <c r="W21" i="24"/>
  <c r="V20" i="24"/>
  <c r="U20" i="24"/>
  <c r="S20" i="24"/>
  <c r="R20" i="24"/>
  <c r="P20" i="24"/>
  <c r="O20" i="24"/>
  <c r="M20" i="24"/>
  <c r="L20" i="24"/>
  <c r="J20" i="24"/>
  <c r="I20" i="24"/>
  <c r="G20" i="24"/>
  <c r="G17" i="24" s="1"/>
  <c r="F20" i="24"/>
  <c r="D20" i="24"/>
  <c r="C20" i="24"/>
  <c r="X19" i="24"/>
  <c r="W19" i="24"/>
  <c r="X18" i="24"/>
  <c r="V18" i="24"/>
  <c r="U18" i="24"/>
  <c r="S18" i="24"/>
  <c r="R18" i="24"/>
  <c r="P18" i="24"/>
  <c r="O18" i="24"/>
  <c r="M18" i="24"/>
  <c r="L18" i="24"/>
  <c r="J18" i="24"/>
  <c r="I18" i="24"/>
  <c r="G18" i="24"/>
  <c r="F18" i="24"/>
  <c r="D18" i="24"/>
  <c r="C18" i="24"/>
  <c r="U17" i="24"/>
  <c r="S17" i="24"/>
  <c r="R17" i="24"/>
  <c r="P17" i="24"/>
  <c r="O17" i="24"/>
  <c r="M17" i="24"/>
  <c r="J17" i="24"/>
  <c r="F17" i="24"/>
  <c r="D17" i="24"/>
  <c r="X16" i="24"/>
  <c r="W16" i="24"/>
  <c r="V15" i="24"/>
  <c r="U15" i="24"/>
  <c r="U14" i="24" s="1"/>
  <c r="S15" i="24"/>
  <c r="S14" i="24" s="1"/>
  <c r="R15" i="24"/>
  <c r="P15" i="24"/>
  <c r="P14" i="24" s="1"/>
  <c r="O15" i="24"/>
  <c r="O14" i="24" s="1"/>
  <c r="M15" i="24"/>
  <c r="M14" i="24" s="1"/>
  <c r="L15" i="24"/>
  <c r="J15" i="24"/>
  <c r="I15" i="24"/>
  <c r="G15" i="24"/>
  <c r="G14" i="24" s="1"/>
  <c r="F15" i="24"/>
  <c r="F14" i="24" s="1"/>
  <c r="F10" i="24" s="1"/>
  <c r="D15" i="24"/>
  <c r="C15" i="24"/>
  <c r="V14" i="24"/>
  <c r="R14" i="24"/>
  <c r="J14" i="24"/>
  <c r="D14" i="24"/>
  <c r="D10" i="24" s="1"/>
  <c r="C14" i="24"/>
  <c r="X13" i="24"/>
  <c r="W13" i="24"/>
  <c r="X12" i="24"/>
  <c r="W12" i="24"/>
  <c r="V12" i="24"/>
  <c r="U12" i="24"/>
  <c r="S12" i="24"/>
  <c r="R12" i="24"/>
  <c r="P12" i="24"/>
  <c r="P11" i="24" s="1"/>
  <c r="P10" i="24" s="1"/>
  <c r="O12" i="24"/>
  <c r="O11" i="24" s="1"/>
  <c r="O10" i="24" s="1"/>
  <c r="M12" i="24"/>
  <c r="L12" i="24"/>
  <c r="J12" i="24"/>
  <c r="I12" i="24"/>
  <c r="G12" i="24"/>
  <c r="F12" i="24"/>
  <c r="D12" i="24"/>
  <c r="D11" i="24" s="1"/>
  <c r="C12" i="24"/>
  <c r="W11" i="24"/>
  <c r="V11" i="24"/>
  <c r="U11" i="24"/>
  <c r="U10" i="24" s="1"/>
  <c r="S11" i="24"/>
  <c r="S10" i="24" s="1"/>
  <c r="R11" i="24"/>
  <c r="M11" i="24"/>
  <c r="L11" i="24"/>
  <c r="J11" i="24"/>
  <c r="I11" i="24"/>
  <c r="G11" i="24"/>
  <c r="F11" i="24"/>
  <c r="C11" i="24"/>
  <c r="X14" i="15"/>
  <c r="W14" i="15"/>
  <c r="X13" i="15"/>
  <c r="W13" i="15"/>
  <c r="X12" i="15"/>
  <c r="W12" i="15"/>
  <c r="V11" i="15"/>
  <c r="U11" i="15"/>
  <c r="U10" i="15" s="1"/>
  <c r="S11" i="15"/>
  <c r="S10" i="15" s="1"/>
  <c r="R11" i="15"/>
  <c r="R10" i="15" s="1"/>
  <c r="P11" i="15"/>
  <c r="P10" i="15" s="1"/>
  <c r="O11" i="15"/>
  <c r="O10" i="15" s="1"/>
  <c r="M11" i="15"/>
  <c r="M10" i="15" s="1"/>
  <c r="L11" i="15"/>
  <c r="W11" i="15" s="1"/>
  <c r="J11" i="15"/>
  <c r="I11" i="15"/>
  <c r="G11" i="15"/>
  <c r="G10" i="15" s="1"/>
  <c r="F11" i="15"/>
  <c r="D11" i="15"/>
  <c r="C11" i="15"/>
  <c r="V10" i="15"/>
  <c r="L10" i="15"/>
  <c r="J10" i="15"/>
  <c r="F10" i="15"/>
  <c r="D10" i="15"/>
  <c r="C10" i="15"/>
  <c r="X18" i="14"/>
  <c r="W18" i="14"/>
  <c r="X17" i="14"/>
  <c r="W17" i="14"/>
  <c r="V16" i="14"/>
  <c r="U16" i="14"/>
  <c r="S16" i="14"/>
  <c r="R16" i="14"/>
  <c r="P16" i="14"/>
  <c r="O16" i="14"/>
  <c r="M16" i="14"/>
  <c r="L16" i="14"/>
  <c r="J16" i="14"/>
  <c r="I16" i="14"/>
  <c r="G16" i="14"/>
  <c r="G15" i="14" s="1"/>
  <c r="F16" i="14"/>
  <c r="D16" i="14"/>
  <c r="D15" i="14" s="1"/>
  <c r="C16" i="14"/>
  <c r="C15" i="14" s="1"/>
  <c r="V15" i="14"/>
  <c r="V10" i="14" s="1"/>
  <c r="U15" i="14"/>
  <c r="U10" i="14" s="1"/>
  <c r="S15" i="14"/>
  <c r="R15" i="14"/>
  <c r="P15" i="14"/>
  <c r="O15" i="14"/>
  <c r="M15" i="14"/>
  <c r="L15" i="14"/>
  <c r="J15" i="14"/>
  <c r="F15" i="14"/>
  <c r="X14" i="14"/>
  <c r="W14" i="14"/>
  <c r="X13" i="14"/>
  <c r="W13" i="14"/>
  <c r="V12" i="14"/>
  <c r="V11" i="14" s="1"/>
  <c r="U12" i="14"/>
  <c r="U11" i="14" s="1"/>
  <c r="S12" i="14"/>
  <c r="S11" i="14" s="1"/>
  <c r="S10" i="14" s="1"/>
  <c r="R12" i="14"/>
  <c r="R11" i="14" s="1"/>
  <c r="R10" i="14" s="1"/>
  <c r="P12" i="14"/>
  <c r="P11" i="14" s="1"/>
  <c r="P10" i="14" s="1"/>
  <c r="O12" i="14"/>
  <c r="O11" i="14" s="1"/>
  <c r="O10" i="14" s="1"/>
  <c r="M12" i="14"/>
  <c r="M11" i="14" s="1"/>
  <c r="M10" i="14" s="1"/>
  <c r="L12" i="14"/>
  <c r="L11" i="14" s="1"/>
  <c r="J12" i="14"/>
  <c r="J11" i="14" s="1"/>
  <c r="J10" i="14" s="1"/>
  <c r="I12" i="14"/>
  <c r="I11" i="14" s="1"/>
  <c r="G12" i="14"/>
  <c r="F12" i="14"/>
  <c r="D12" i="14"/>
  <c r="C12" i="14"/>
  <c r="G11" i="14"/>
  <c r="F11" i="14"/>
  <c r="F10" i="14" s="1"/>
  <c r="D11" i="14"/>
  <c r="C11" i="14"/>
  <c r="T20" i="19" l="1"/>
  <c r="T19" i="19" s="1"/>
  <c r="T16" i="19" s="1"/>
  <c r="T14" i="19" s="1"/>
  <c r="T13" i="19" s="1"/>
  <c r="T12" i="19" s="1"/>
  <c r="T11" i="19" s="1"/>
  <c r="T10" i="19" s="1"/>
  <c r="W20" i="19"/>
  <c r="W19" i="19" s="1"/>
  <c r="W16" i="19" s="1"/>
  <c r="W14" i="19" s="1"/>
  <c r="W13" i="19" s="1"/>
  <c r="W12" i="19" s="1"/>
  <c r="W11" i="19" s="1"/>
  <c r="W10" i="19" s="1"/>
  <c r="D21" i="19"/>
  <c r="D20" i="19" s="1"/>
  <c r="D19" i="19" s="1"/>
  <c r="D16" i="19" s="1"/>
  <c r="D14" i="19" s="1"/>
  <c r="D13" i="19" s="1"/>
  <c r="D12" i="19" s="1"/>
  <c r="D11" i="19" s="1"/>
  <c r="D10" i="19" s="1"/>
  <c r="K36" i="19"/>
  <c r="K35" i="19" s="1"/>
  <c r="K20" i="19" s="1"/>
  <c r="K19" i="19" s="1"/>
  <c r="K16" i="19" s="1"/>
  <c r="K14" i="19" s="1"/>
  <c r="K13" i="19" s="1"/>
  <c r="K12" i="19" s="1"/>
  <c r="K11" i="19" s="1"/>
  <c r="K10" i="19" s="1"/>
  <c r="Q36" i="19"/>
  <c r="S36" i="19"/>
  <c r="S35" i="19" s="1"/>
  <c r="V20" i="19"/>
  <c r="V19" i="19" s="1"/>
  <c r="V16" i="19" s="1"/>
  <c r="V14" i="19" s="1"/>
  <c r="V13" i="19" s="1"/>
  <c r="V12" i="19" s="1"/>
  <c r="V11" i="19" s="1"/>
  <c r="V10" i="19" s="1"/>
  <c r="N21" i="19"/>
  <c r="N20" i="19" s="1"/>
  <c r="N19" i="19" s="1"/>
  <c r="N16" i="19" s="1"/>
  <c r="N14" i="19" s="1"/>
  <c r="N13" i="19" s="1"/>
  <c r="N12" i="19" s="1"/>
  <c r="N11" i="19" s="1"/>
  <c r="N10" i="19" s="1"/>
  <c r="J43" i="19"/>
  <c r="Y43" i="19" s="1"/>
  <c r="W35" i="19"/>
  <c r="N36" i="19"/>
  <c r="N35" i="19" s="1"/>
  <c r="G21" i="19"/>
  <c r="K21" i="19"/>
  <c r="Y23" i="19"/>
  <c r="P35" i="19"/>
  <c r="H21" i="19"/>
  <c r="H20" i="19" s="1"/>
  <c r="H19" i="19" s="1"/>
  <c r="H16" i="19" s="1"/>
  <c r="H14" i="19" s="1"/>
  <c r="H13" i="19" s="1"/>
  <c r="H12" i="19" s="1"/>
  <c r="H11" i="19" s="1"/>
  <c r="H10" i="19" s="1"/>
  <c r="X33" i="19"/>
  <c r="J32" i="19"/>
  <c r="J31" i="19" s="1"/>
  <c r="Y31" i="19" s="1"/>
  <c r="M22" i="19"/>
  <c r="D36" i="19"/>
  <c r="D35" i="19" s="1"/>
  <c r="M26" i="20"/>
  <c r="M25" i="20" s="1"/>
  <c r="M11" i="20"/>
  <c r="M10" i="20" s="1"/>
  <c r="R26" i="20"/>
  <c r="R25" i="20" s="1"/>
  <c r="R11" i="20" s="1"/>
  <c r="R10" i="20" s="1"/>
  <c r="X49" i="20"/>
  <c r="W11" i="14"/>
  <c r="L10" i="14"/>
  <c r="G20" i="19"/>
  <c r="G19" i="19" s="1"/>
  <c r="G16" i="19" s="1"/>
  <c r="G14" i="19" s="1"/>
  <c r="G13" i="19" s="1"/>
  <c r="G12" i="19" s="1"/>
  <c r="G11" i="19" s="1"/>
  <c r="G10" i="19" s="1"/>
  <c r="F26" i="20"/>
  <c r="F25" i="20" s="1"/>
  <c r="F11" i="20" s="1"/>
  <c r="F10" i="20" s="1"/>
  <c r="Q35" i="19"/>
  <c r="L34" i="20"/>
  <c r="W35" i="20"/>
  <c r="I18" i="18"/>
  <c r="L54" i="20"/>
  <c r="P26" i="20"/>
  <c r="P25" i="20" s="1"/>
  <c r="P11" i="20" s="1"/>
  <c r="P10" i="20" s="1"/>
  <c r="J11" i="20"/>
  <c r="J10" i="20" s="1"/>
  <c r="P21" i="19"/>
  <c r="P20" i="19" s="1"/>
  <c r="P19" i="19" s="1"/>
  <c r="P16" i="19" s="1"/>
  <c r="P14" i="19" s="1"/>
  <c r="P13" i="19" s="1"/>
  <c r="P12" i="19" s="1"/>
  <c r="P11" i="19" s="1"/>
  <c r="P10" i="19" s="1"/>
  <c r="C10" i="24"/>
  <c r="X11" i="14"/>
  <c r="S26" i="20"/>
  <c r="S25" i="20" s="1"/>
  <c r="S11" i="20" s="1"/>
  <c r="S10" i="20" s="1"/>
  <c r="W10" i="15"/>
  <c r="O26" i="20"/>
  <c r="O25" i="20" s="1"/>
  <c r="O11" i="20" s="1"/>
  <c r="O10" i="20" s="1"/>
  <c r="G26" i="20"/>
  <c r="G25" i="20" s="1"/>
  <c r="G11" i="20" s="1"/>
  <c r="G10" i="20" s="1"/>
  <c r="P18" i="18"/>
  <c r="P17" i="18" s="1"/>
  <c r="P15" i="18" s="1"/>
  <c r="P14" i="18" s="1"/>
  <c r="P13" i="18" s="1"/>
  <c r="P12" i="18" s="1"/>
  <c r="P11" i="18" s="1"/>
  <c r="P10" i="18" s="1"/>
  <c r="I46" i="20"/>
  <c r="V10" i="24"/>
  <c r="R18" i="18"/>
  <c r="R17" i="18" s="1"/>
  <c r="R15" i="18" s="1"/>
  <c r="R14" i="18" s="1"/>
  <c r="R13" i="18" s="1"/>
  <c r="R12" i="18" s="1"/>
  <c r="R11" i="18" s="1"/>
  <c r="R10" i="18" s="1"/>
  <c r="E35" i="19"/>
  <c r="X43" i="19"/>
  <c r="C10" i="14"/>
  <c r="X32" i="19"/>
  <c r="C17" i="24"/>
  <c r="V59" i="20"/>
  <c r="V58" i="20" s="1"/>
  <c r="V54" i="20" s="1"/>
  <c r="V51" i="20" s="1"/>
  <c r="V26" i="20" s="1"/>
  <c r="V25" i="20" s="1"/>
  <c r="V11" i="20" s="1"/>
  <c r="V10" i="20" s="1"/>
  <c r="G10" i="14"/>
  <c r="W15" i="24"/>
  <c r="L14" i="24"/>
  <c r="W14" i="24" s="1"/>
  <c r="Y28" i="19"/>
  <c r="J27" i="19"/>
  <c r="W36" i="20"/>
  <c r="H36" i="19"/>
  <c r="H35" i="19" s="1"/>
  <c r="J36" i="19"/>
  <c r="Y37" i="19"/>
  <c r="X37" i="19"/>
  <c r="X40" i="19"/>
  <c r="M36" i="19"/>
  <c r="I17" i="24"/>
  <c r="X17" i="24" s="1"/>
  <c r="X20" i="24"/>
  <c r="W20" i="24"/>
  <c r="D10" i="14"/>
  <c r="X15" i="24"/>
  <c r="I14" i="24"/>
  <c r="Y32" i="19"/>
  <c r="J42" i="19"/>
  <c r="Y42" i="19" s="1"/>
  <c r="X36" i="20"/>
  <c r="X48" i="20"/>
  <c r="L47" i="20"/>
  <c r="X47" i="20" s="1"/>
  <c r="W48" i="20"/>
  <c r="C59" i="20"/>
  <c r="C58" i="20" s="1"/>
  <c r="C54" i="20" s="1"/>
  <c r="C51" i="20" s="1"/>
  <c r="C26" i="20" s="1"/>
  <c r="C25" i="20" s="1"/>
  <c r="C11" i="20" s="1"/>
  <c r="C10" i="20" s="1"/>
  <c r="G10" i="24"/>
  <c r="X24" i="18"/>
  <c r="I23" i="18"/>
  <c r="X27" i="19"/>
  <c r="X23" i="20"/>
  <c r="I22" i="20"/>
  <c r="D59" i="20"/>
  <c r="D58" i="20" s="1"/>
  <c r="D54" i="20" s="1"/>
  <c r="D51" i="20" s="1"/>
  <c r="D26" i="20" s="1"/>
  <c r="D25" i="20" s="1"/>
  <c r="D11" i="20" s="1"/>
  <c r="D10" i="20" s="1"/>
  <c r="X11" i="24"/>
  <c r="I10" i="24"/>
  <c r="W12" i="14"/>
  <c r="U59" i="20"/>
  <c r="U58" i="20" s="1"/>
  <c r="U54" i="20" s="1"/>
  <c r="U51" i="20" s="1"/>
  <c r="U26" i="20" s="1"/>
  <c r="U25" i="20" s="1"/>
  <c r="U11" i="20" s="1"/>
  <c r="U10" i="20" s="1"/>
  <c r="J10" i="24"/>
  <c r="W18" i="24"/>
  <c r="L17" i="24"/>
  <c r="W21" i="18"/>
  <c r="X21" i="18"/>
  <c r="L20" i="18"/>
  <c r="M18" i="18"/>
  <c r="M17" i="18" s="1"/>
  <c r="M15" i="18" s="1"/>
  <c r="M14" i="18" s="1"/>
  <c r="M13" i="18" s="1"/>
  <c r="M12" i="18" s="1"/>
  <c r="M11" i="18" s="1"/>
  <c r="M10" i="18" s="1"/>
  <c r="E21" i="19"/>
  <c r="M10" i="24"/>
  <c r="W16" i="14"/>
  <c r="I15" i="14"/>
  <c r="I10" i="14" s="1"/>
  <c r="X10" i="14" s="1"/>
  <c r="X35" i="20"/>
  <c r="I34" i="20"/>
  <c r="W24" i="18"/>
  <c r="L23" i="18"/>
  <c r="W23" i="18" s="1"/>
  <c r="W23" i="20"/>
  <c r="L22" i="20"/>
  <c r="L10" i="24"/>
  <c r="W10" i="24" s="1"/>
  <c r="X16" i="14"/>
  <c r="O18" i="18"/>
  <c r="O17" i="18" s="1"/>
  <c r="O15" i="18" s="1"/>
  <c r="O14" i="18" s="1"/>
  <c r="O13" i="18" s="1"/>
  <c r="O12" i="18" s="1"/>
  <c r="O11" i="18" s="1"/>
  <c r="O10" i="18" s="1"/>
  <c r="X28" i="19"/>
  <c r="X44" i="19"/>
  <c r="W64" i="20"/>
  <c r="S21" i="19"/>
  <c r="S20" i="19" s="1"/>
  <c r="S19" i="19" s="1"/>
  <c r="S16" i="19" s="1"/>
  <c r="S14" i="19" s="1"/>
  <c r="S13" i="19" s="1"/>
  <c r="S12" i="19" s="1"/>
  <c r="S11" i="19" s="1"/>
  <c r="S10" i="19" s="1"/>
  <c r="X12" i="14"/>
  <c r="R10" i="24"/>
  <c r="S18" i="18"/>
  <c r="S17" i="18" s="1"/>
  <c r="S15" i="18" s="1"/>
  <c r="S14" i="18" s="1"/>
  <c r="S13" i="18" s="1"/>
  <c r="S12" i="18" s="1"/>
  <c r="S11" i="18" s="1"/>
  <c r="S10" i="18" s="1"/>
  <c r="Q21" i="19"/>
  <c r="X62" i="20"/>
  <c r="I61" i="20"/>
  <c r="X11" i="15"/>
  <c r="I10" i="15"/>
  <c r="X10" i="15" s="1"/>
  <c r="V17" i="24"/>
  <c r="W25" i="18"/>
  <c r="X22" i="19" l="1"/>
  <c r="Y22" i="19"/>
  <c r="M21" i="19"/>
  <c r="X31" i="19"/>
  <c r="L33" i="20"/>
  <c r="W34" i="20"/>
  <c r="Y27" i="19"/>
  <c r="J21" i="19"/>
  <c r="X22" i="20"/>
  <c r="I21" i="20"/>
  <c r="I17" i="18"/>
  <c r="I45" i="20"/>
  <c r="W22" i="20"/>
  <c r="L21" i="20"/>
  <c r="I33" i="20"/>
  <c r="X34" i="20"/>
  <c r="J35" i="19"/>
  <c r="Y35" i="19" s="1"/>
  <c r="Y36" i="19"/>
  <c r="X15" i="14"/>
  <c r="W15" i="14"/>
  <c r="I60" i="20"/>
  <c r="X61" i="20"/>
  <c r="W61" i="20"/>
  <c r="W20" i="18"/>
  <c r="L19" i="18"/>
  <c r="X10" i="24"/>
  <c r="X36" i="19"/>
  <c r="M35" i="19"/>
  <c r="X23" i="18"/>
  <c r="W10" i="14"/>
  <c r="L51" i="20"/>
  <c r="E20" i="19"/>
  <c r="E19" i="19" s="1"/>
  <c r="E16" i="19" s="1"/>
  <c r="E14" i="19" s="1"/>
  <c r="E13" i="19" s="1"/>
  <c r="E12" i="19" s="1"/>
  <c r="E11" i="19" s="1"/>
  <c r="E10" i="19" s="1"/>
  <c r="W47" i="20"/>
  <c r="L46" i="20"/>
  <c r="X46" i="20" s="1"/>
  <c r="X20" i="18"/>
  <c r="Q20" i="19"/>
  <c r="Q19" i="19" s="1"/>
  <c r="Q16" i="19" s="1"/>
  <c r="Q14" i="19" s="1"/>
  <c r="Q13" i="19" s="1"/>
  <c r="Q12" i="19" s="1"/>
  <c r="Q11" i="19" s="1"/>
  <c r="Q10" i="19" s="1"/>
  <c r="W17" i="24"/>
  <c r="X14" i="24"/>
  <c r="X42" i="19"/>
  <c r="I32" i="20" l="1"/>
  <c r="X33" i="20"/>
  <c r="L20" i="20"/>
  <c r="W21" i="20"/>
  <c r="I41" i="20"/>
  <c r="Y21" i="19"/>
  <c r="J20" i="19"/>
  <c r="W33" i="20"/>
  <c r="L32" i="20"/>
  <c r="X60" i="20"/>
  <c r="W60" i="20"/>
  <c r="I59" i="20"/>
  <c r="I20" i="20"/>
  <c r="X21" i="20"/>
  <c r="X21" i="19"/>
  <c r="W46" i="20"/>
  <c r="L45" i="20"/>
  <c r="I15" i="18"/>
  <c r="X35" i="19"/>
  <c r="W19" i="18"/>
  <c r="L18" i="18"/>
  <c r="X19" i="18"/>
  <c r="M20" i="19"/>
  <c r="L41" i="20" l="1"/>
  <c r="W45" i="20"/>
  <c r="X59" i="20"/>
  <c r="I58" i="20"/>
  <c r="W59" i="20"/>
  <c r="I38" i="20"/>
  <c r="X41" i="20"/>
  <c r="X45" i="20"/>
  <c r="X20" i="20"/>
  <c r="I19" i="20"/>
  <c r="Y20" i="19"/>
  <c r="J19" i="19"/>
  <c r="W18" i="18"/>
  <c r="L17" i="18"/>
  <c r="X18" i="18"/>
  <c r="I14" i="18"/>
  <c r="W32" i="20"/>
  <c r="L29" i="20"/>
  <c r="X20" i="19"/>
  <c r="M19" i="19"/>
  <c r="W20" i="20"/>
  <c r="L19" i="20"/>
  <c r="X32" i="20"/>
  <c r="I29" i="20"/>
  <c r="W29" i="20" l="1"/>
  <c r="L27" i="20"/>
  <c r="I13" i="18"/>
  <c r="L15" i="18"/>
  <c r="W17" i="18"/>
  <c r="X17" i="18"/>
  <c r="X19" i="20"/>
  <c r="I16" i="20"/>
  <c r="I27" i="20"/>
  <c r="X29" i="20"/>
  <c r="M16" i="19"/>
  <c r="X19" i="19"/>
  <c r="X58" i="20"/>
  <c r="I54" i="20"/>
  <c r="W58" i="20"/>
  <c r="Y19" i="19"/>
  <c r="J16" i="19"/>
  <c r="W19" i="20"/>
  <c r="L16" i="20"/>
  <c r="L38" i="20"/>
  <c r="W38" i="20" s="1"/>
  <c r="W41" i="20"/>
  <c r="X38" i="20" l="1"/>
  <c r="X16" i="20"/>
  <c r="I14" i="20"/>
  <c r="W16" i="20"/>
  <c r="L14" i="20"/>
  <c r="W15" i="18"/>
  <c r="L14" i="18"/>
  <c r="X15" i="18"/>
  <c r="X54" i="20"/>
  <c r="I51" i="20"/>
  <c r="W54" i="20"/>
  <c r="X16" i="19"/>
  <c r="M14" i="19"/>
  <c r="X27" i="20"/>
  <c r="I26" i="20"/>
  <c r="J14" i="19"/>
  <c r="Y16" i="19"/>
  <c r="I12" i="18"/>
  <c r="W27" i="20"/>
  <c r="L26" i="20"/>
  <c r="L25" i="20" l="1"/>
  <c r="W26" i="20"/>
  <c r="Y14" i="19"/>
  <c r="J13" i="19"/>
  <c r="I11" i="18"/>
  <c r="X14" i="19"/>
  <c r="M13" i="19"/>
  <c r="W14" i="20"/>
  <c r="L13" i="20"/>
  <c r="I25" i="20"/>
  <c r="X26" i="20"/>
  <c r="X51" i="20"/>
  <c r="W51" i="20"/>
  <c r="W14" i="18"/>
  <c r="L13" i="18"/>
  <c r="X14" i="18"/>
  <c r="X14" i="20"/>
  <c r="I13" i="20"/>
  <c r="X25" i="20" l="1"/>
  <c r="X13" i="19"/>
  <c r="M12" i="19"/>
  <c r="I12" i="20"/>
  <c r="X13" i="20"/>
  <c r="I10" i="18"/>
  <c r="W13" i="18"/>
  <c r="L12" i="18"/>
  <c r="X13" i="18"/>
  <c r="L12" i="20"/>
  <c r="W13" i="20"/>
  <c r="Y13" i="19"/>
  <c r="J12" i="19"/>
  <c r="W25" i="20"/>
  <c r="W12" i="20" l="1"/>
  <c r="L11" i="20"/>
  <c r="X12" i="19"/>
  <c r="M11" i="19"/>
  <c r="Y12" i="19"/>
  <c r="J11" i="19"/>
  <c r="L11" i="18"/>
  <c r="W12" i="18"/>
  <c r="X12" i="18"/>
  <c r="X12" i="20"/>
  <c r="I11" i="20"/>
  <c r="M10" i="19" l="1"/>
  <c r="X11" i="19"/>
  <c r="X11" i="20"/>
  <c r="I10" i="20"/>
  <c r="J10" i="19"/>
  <c r="Y10" i="19" s="1"/>
  <c r="Y11" i="19"/>
  <c r="L10" i="18"/>
  <c r="W11" i="18"/>
  <c r="X11" i="18"/>
  <c r="L10" i="20"/>
  <c r="W11" i="20"/>
  <c r="W10" i="20" l="1"/>
  <c r="W10" i="18"/>
  <c r="X10" i="18"/>
  <c r="X10" i="20"/>
  <c r="X10" i="19"/>
</calcChain>
</file>

<file path=xl/sharedStrings.xml><?xml version="1.0" encoding="utf-8"?>
<sst xmlns="http://schemas.openxmlformats.org/spreadsheetml/2006/main" count="952" uniqueCount="158">
  <si>
    <t>Bis67rreq1010_sheet1 ข้อมูล ณ  ปีงบประมาณ : 2569 | ขั้น  พ.ร.บ. &gt;&gt;  | กระทรวง : 21000 กระทรวงสาธารณสุข | กรม : 21016 สถาบันวัคซีนแห่งชาติ</t>
  </si>
  <si>
    <t>[ ข้อมูล : ระดับรายการ ] ผู้พิมพ์รายงาน : เนตรทิพย์ วิมลมงคลพร วันที่ : 23 สิงหาคม 2568 - เวลา : 13:57:09</t>
  </si>
  <si>
    <t>แบบข้อเสนองบประมาณรายจ่าย ประจำปีงบประมาณ พ.ศ. 2569 (เบื้องต้น)</t>
  </si>
  <si>
    <t>กระทรวงสาธารณสุข</t>
  </si>
  <si>
    <t>สถาบันวัคซีนแห่งชาติ</t>
  </si>
  <si>
    <t>หน่วย : ล้านบาท(ทศนิยม 4 ตำแหน่ง)</t>
  </si>
  <si>
    <t>L</t>
  </si>
  <si>
    <t>G</t>
  </si>
  <si>
    <t>งบรายจ่าย</t>
  </si>
  <si>
    <t>ปี 2566</t>
  </si>
  <si>
    <t>ปี 2567</t>
  </si>
  <si>
    <t>ปี 2568</t>
  </si>
  <si>
    <t>ปี 2569</t>
  </si>
  <si>
    <t>ปี 2570</t>
  </si>
  <si>
    <t>ปี 2571</t>
  </si>
  <si>
    <t>ปี 2572</t>
  </si>
  <si>
    <t>เพิ่ม/ลด
ร้อยละ</t>
  </si>
  <si>
    <t>คำชี้แจง</t>
  </si>
  <si>
    <t>ปริมาณ
[หน่วยนับ]</t>
  </si>
  <si>
    <t>เงินงบประมาณ</t>
  </si>
  <si>
    <t>เงินนอกงบประมาณ</t>
  </si>
  <si>
    <t>จำนวน</t>
  </si>
  <si>
    <t>ร้อยละ</t>
  </si>
  <si>
    <t>รวมทั้งสิ้น</t>
  </si>
  <si>
    <t>รายจ่ายลงทุน</t>
  </si>
  <si>
    <t>4. งบเงินอุดหนุน</t>
  </si>
  <si>
    <t>- งบดำเนินงาน</t>
  </si>
  <si>
    <t>- งบลงทุน</t>
  </si>
  <si>
    <t>รายจ่ายประจำ</t>
  </si>
  <si>
    <t>- งบบุคลากร</t>
  </si>
  <si>
    <t>Bis67rreq1010_sheet2 ข้อมูล ณ  ปีงบประมาณ : 2569 | ขั้น  พ.ร.บ. &gt;&gt;  | กระทรวง : 21000 กระทรวงสาธารณสุข | กรม : 21016 สถาบันวัคซีนแห่งชาติ</t>
  </si>
  <si>
    <t>สงป.1010</t>
  </si>
  <si>
    <t>Bis67rreq1010_sheet3 ข้อมูล ณ  ปีงบประมาณ : 2569 | ขั้น  พ.ร.บ. &gt;&gt;  | กระทรวง : 21000 กระทรวงสาธารณสุข | กรม : 21016 สถาบันวัคซีนแห่งชาติ</t>
  </si>
  <si>
    <t>แผนงาน</t>
  </si>
  <si>
    <t>แผนงานบุคลากรภาครัฐ</t>
  </si>
  <si>
    <t>1.14 แผนงานบุคลากรภาครัฐ</t>
  </si>
  <si>
    <t>1.14.3 แผนงานบุคลากรภาครัฐ (ด้านการพัฒนาและเสริมสร้างศักยภาพทรัพยากรมนุษย์)</t>
  </si>
  <si>
    <t>แผนงานพื้นฐาน</t>
  </si>
  <si>
    <t>3.7 แผนงานพื้นฐานด้านการพัฒนาและเสริมสร้างศักยภาพทรัพยากรมนุษย์</t>
  </si>
  <si>
    <t>แผนงานยุทธศาสตร์</t>
  </si>
  <si>
    <t>1.11 แผนงานยุทธศาสตร์ส่งเสริมความสัมพันธ์ระหว่างประเทศ</t>
  </si>
  <si>
    <t>1.11.1 แนวทางย่อยการบูรณาการความร่วมมือด้านความมั่นคงกับอาเซียน และนานาชาติ รวมทั้งองค์กรภาครัฐและมิใช่ภาครัฐ</t>
  </si>
  <si>
    <t>3.4 แผนงานยุทธศาสตร์เสริมสร้างให้คนมีสุขภาวะที่ดี</t>
  </si>
  <si>
    <t>3.4.3 แนวทางย่อยการพัฒนาระบบบริการสุขภาพที่ทันสมัยสนับสนุนการสร้างสุขภาวะที่ดี</t>
  </si>
  <si>
    <t>Bis67rreq1010_sheet4 ข้อมูล ณ  ปีงบประมาณ : 2569 | ขั้น  พ.ร.บ. &gt;&gt;  | กระทรวง : 21000 กระทรวงสาธารณสุข | กรม : 21016 สถาบันวัคซีนแห่งชาติ</t>
  </si>
  <si>
    <t>แบบแสดงรายละเอียดรายการ</t>
  </si>
  <si>
    <t>รายการ</t>
  </si>
  <si>
    <t>ผลผลิต : รายการค่าใช้จ่ายบุคลากรภาครัฐ พัฒนาด้านสาธารณสุข และสร้างเสริมสุขภาพเชิงรุก</t>
  </si>
  <si>
    <t>กิจกรรม : ค่าใช้จ่ายบุคลากรในการบริหารจัดการเพื่อการบูรณาการและขับเคลื่อนการดำเนินงานตามนโยบายและแผนยุทธศาสตร์วัคซีนแห่งชาติ</t>
  </si>
  <si>
    <t>ที่มาของกิจกรรม : ปกติ</t>
  </si>
  <si>
    <t>งบเงินอุดหนุน</t>
  </si>
  <si>
    <t>เงินอุดหนุน</t>
  </si>
  <si>
    <t>เงินเดือน</t>
  </si>
  <si>
    <t>รายการไม่ผูกพัน</t>
  </si>
  <si>
    <t xml:space="preserve">เงินเดือน </t>
  </si>
  <si>
    <t>000001 : ค่าใช้จ่ายบุคลากร [จังหวัดนนทบุรี]</t>
  </si>
  <si>
    <t>64.0000
 [อัตรา]</t>
  </si>
  <si>
    <t>40.0000
 [อัตรา]</t>
  </si>
  <si>
    <t>50.0000
 [อัตรา]</t>
  </si>
  <si>
    <t>60.0000
 [อัตรา]</t>
  </si>
  <si>
    <t/>
  </si>
  <si>
    <t>ค่าใช้สอย</t>
  </si>
  <si>
    <t>000001 : ค่าใช้จ่ายดำเนินงาน [จังหวัดนนทบุรี]</t>
  </si>
  <si>
    <t>0.0000
 [-]</t>
  </si>
  <si>
    <t>50.0000
 [-]</t>
  </si>
  <si>
    <t>60.0000
 [-]</t>
  </si>
  <si>
    <t>Bis67rreq1010_sheet5 ข้อมูล ณ  ปีงบประมาณ : 2569 | ขั้น  พ.ร.บ. &gt;&gt;  | กระทรวง : 21000 กระทรวงสาธารณสุข | กรม : 21016 สถาบันวัคซีนแห่งชาติ</t>
  </si>
  <si>
    <t>ผลผลิต : การสนับสนุนและกำกับติดตามการดำเนินงานด้านวัคซีน</t>
  </si>
  <si>
    <t>ตัวชี้วัด เชิงคุณภาพ : ร้อยละความสำเร็จของการสนับสนุน
และกำกับติดตามการดำเนินงานด้านวัคซีน</t>
  </si>
  <si>
    <t xml:space="preserve">
 [ร้อยละ]</t>
  </si>
  <si>
    <t>100
 [ร้อยละ]</t>
  </si>
  <si>
    <t>กิจกรรม : สนับสนุนและกำกับติดตามการดำเนินงานด้านวัคซีน</t>
  </si>
  <si>
    <t>ตัวชี้วัดเชิงปริมาณ ร้อยละความสำเร็จของการสนับสนุน
และกำกับติดตามการดำเนินงานด้านวัคซีน</t>
  </si>
  <si>
    <t>000008 : ค่าเช่าอาคารราชพัสดุ [จังหวัดนนทบุรี]</t>
  </si>
  <si>
    <t>0.0000</t>
  </si>
  <si>
    <t>1.0000
 [รายการ]</t>
  </si>
  <si>
    <t>000010 : ค่าเช่าที่ดินราชพัสดุ [จังหวัดนนทบุรี]</t>
  </si>
  <si>
    <t>000012 :  ค่าใช้จ่ายดำเนินงาน [จังหวัดนนทบุรี]</t>
  </si>
  <si>
    <t>1.0000
 [-]</t>
  </si>
  <si>
    <t>รายการผูกพัน</t>
  </si>
  <si>
    <t>ตามสัญญา และมาตรา41/มาตรา42</t>
  </si>
  <si>
    <t>ค่าใช้สอยที่มีลักษณะรายจ่ายลงทุน</t>
  </si>
  <si>
    <t>000002 : ค่าเช่ารถยนต์ [จังหวัดนนทบุรี]
 ปี 2567 ตั้งงบประมาณ  594,000 บาท  (0 บาท)
 ปี 2568 ตั้งงบประมาณ  594,000 บาท  (0 บาท)
 ปี 2569 ตั้งงบประมาณ  594,000 บาท  (0 บาท )
 ปี  2570 ผูกพันงบประมาณ  594,000 บาท  (0 บาท )
 ปี  2571 ผูกพันงบประมาณ  594,000 บาท  (0 บาท )</t>
  </si>
  <si>
    <t>2.0000
 [คัน]</t>
  </si>
  <si>
    <t>0.0000
 [คัน]</t>
  </si>
  <si>
    <t>ค่าสาธารณูปโภค</t>
  </si>
  <si>
    <t>000001 : ค่าสาธารณูปโภค [จังหวัดนนทบุรี]</t>
  </si>
  <si>
    <t>ที่ดิน สิ่งก่อสร้าง</t>
  </si>
  <si>
    <t>ค่าก่อสร้างอาคารที่ทำการและสิ่งก่อสร้างประกอบ</t>
  </si>
  <si>
    <t>000008 : งานเดินสายป้อนแรงสูงเข้าอาคารสถาบันวัคซีนแห่งชาติ ตำบลตลาดขวัญ อำเภอเมืองนนทบุรี จังหวัดนนทบุรี [จังหวัดนนทบุรี]</t>
  </si>
  <si>
    <t>000010 : การจัดหาสิ่งก่อสร้างและครุภัณฑ์ประกอบอาคารสถาบันวัคซีนแห่งชาติ ตำบลตลาดขวัญ อำเภอเมืองนนทบุรี จังหวัดนนทบุรี [จังหวัดนนทบุรี]</t>
  </si>
  <si>
    <t>ค่าก่อสร้างอื่นๆ</t>
  </si>
  <si>
    <t>000009 : งานก่อสร้างระบบไฟฟ้าใต้ดิน 24 kV จากตู้แผงสวิตซ์ RING MAIN UNIT (RMU) อาคาร 3 ถึง RMU อาคาร 10 สถาบันวัคซีนแห่งชาติ ตำบลตลาดขวัญ อำเภอเมืองนนทบุรี จังหวัดนนทบุรี [จังหวัดนนทบุรี]</t>
  </si>
  <si>
    <t>1.0000
 [งาน]</t>
  </si>
  <si>
    <t>000007 : อาคารสถาบันวัคซีนแห่งชาติ เป็นอาคาร คสล. 7 ชั้น พื้นที่ใช้สอยประมาณ 4,145 ตารางเมตร ตำบลตลาดขวัญ อำเภอเมืองนนทบุรี จังหวัดนนทบุรี  [จังหวัดนนทบุรี]
 ปี 2566 ตั้งงบประมาณ  22,749,500 บาท  (0 บาท)
 ปี 2567 ตั้งงบประมาณ  10,660,800 บาท  (0 บาท)
 ปี 2568 ตั้งงบประมาณ  15,186,600 บาท  (0 บาท)
 ปี 2569 ตั้งงบประมาณ  49,030,700 บาท  (0 บาท )</t>
  </si>
  <si>
    <t>1.0000
 [หลัง]</t>
  </si>
  <si>
    <t>Bis67rreq1010_sheet6 ข้อมูล ณ  ปีงบประมาณ : 2569 | ขั้น  พ.ร.บ. &gt;&gt;  | กระทรวง : 21000 กระทรวงสาธารณสุข | กรม : 21016 สถาบันวัคซีนแห่งชาติ</t>
  </si>
  <si>
    <t>โครงการ : โครงการเครือข่ายความร่วมมือเพื่อความมั่นคงด้านวัคซีนระหว่างประเทศ</t>
  </si>
  <si>
    <t>ตัวชี้วัด เชิงปริมาณ : บทสรุปหรือรายงานผลการจัดประชุมคณะกรรมการขับเคลื่อนงานด้านวัคซีนอาเซียนหรือ AVSSR Steering Committee</t>
  </si>
  <si>
    <t>1
 [ฉบับ]</t>
  </si>
  <si>
    <t>3
 [ฉบับ]</t>
  </si>
  <si>
    <t>กิจกรรม : การสร้างเครือข่ายด้านวัคซีนในระดับอาเซียนและในประเทศไทย</t>
  </si>
  <si>
    <t>ตัวชี้วัดเชิงปริมาณ บทสรุปหรือรายงานผลการจัดประชุมคณะกรรมการขับเคลื่อนงานด้านวัคซีนอาเซียนหรือ AVSSR Steering Committee</t>
  </si>
  <si>
    <t xml:space="preserve">
 [ฉบับ]</t>
  </si>
  <si>
    <t>ที่มาของกิจกรรม : นโยบายสำคัญของรัฐบาล</t>
  </si>
  <si>
    <t>โครงการ : โครงการพัฒนาฐานข้อมูลรองรับระบบข้อมูลและบริหารจัดการวัคซีน</t>
  </si>
  <si>
    <t>ตัวชี้วัด เชิงคุณภาพ : ร้อยละความพึงพอใจการนำชุดข้อมูลวัคซีนไปใช้ประโยชน์</t>
  </si>
  <si>
    <t>80
 [ร้อยละ]</t>
  </si>
  <si>
    <t>กิจกรรม : การพัฒนาฐานข้อมูลด้านต่าง ๆ เพื่อสนับสนุนงานวัคซีนของประเทศ</t>
  </si>
  <si>
    <t>ตัวชี้วัดเชิงปริมาณ ร้อยละความพึงพอใจการนำชุดข้อมูลวัคซีนไปใช้ประโยชน์</t>
  </si>
  <si>
    <t>โครงการ : โครงการขับเคลื่อนงานวัคซีนกับองค์กรภาคีเครือข่าย</t>
  </si>
  <si>
    <t>ตัวชี้วัด เชิงปริมาณ : จำนวนบุคลากรด้านวัคซีนมีสมรรถนะสูง เพื่อการพัฒนาผลิตภัณฑ์วัคซีนและการบริหารจัดการวัคซีนให้ได้มาตรฐานสากล</t>
  </si>
  <si>
    <t>70
 [คน]</t>
  </si>
  <si>
    <t>45
 [คน]</t>
  </si>
  <si>
    <t>-
 [คน]</t>
  </si>
  <si>
    <t>ตัวชี้วัด เชิงคุณภาพ : ร้อยละความสำเร็จของการดำเนินการขับเคลื่อนงานวัคซีนกับองค์กรภาคีเครือข่าย</t>
  </si>
  <si>
    <t>-
 [ร้อยละ]</t>
  </si>
  <si>
    <t>กิจกรรม : การขับเคลื่อนงานวัคซีนกับองค์กรภาคีเครือข่าย</t>
  </si>
  <si>
    <t>ตัวชี้วัดเชิงปริมาณ จำนวนบุคลากรด้านวัคซีนมีสมรรถนะสูง เพื่อการพัฒนาผลิตภัณฑ์วัคซีนและการบริหารจัดการวัคซีนให้ได้มาตรฐานสากล</t>
  </si>
  <si>
    <t xml:space="preserve">
 [คน]</t>
  </si>
  <si>
    <t>ตัวชี้วัดเชิงปริมาณ ร้อยละความสำเร็จของการดำเนินการขับเคลื่อนงานวัคซีนกับองค์กรภาคีเครือข่าย</t>
  </si>
  <si>
    <t>โครงการ : โครงการพัฒนาบุคลากรและการบริหารจัดการองค์กร</t>
  </si>
  <si>
    <t>ตัวชี้วัด เชิงคุณภาพ : ร้อยละความสำเร็จของการพัฒนาบุคลากรและการบริหารจัดการองค์กร</t>
  </si>
  <si>
    <t>ตัวชี้วัด เชิงปริมาณ : ร้อยละความผูกพันของบุคลากรในองค์กร</t>
  </si>
  <si>
    <t>กิจกรรม : การพัฒนาบุคลากรและการบริหารจัดการองค์กร</t>
  </si>
  <si>
    <t>ตัวชี้วัดเชิงปริมาณ ร้อยละความผูกพันของบุคลากรในองค์กร</t>
  </si>
  <si>
    <t>ตัวชี้วัดเชิงปริมาณ ร้อยละความสำเร็จของการพัฒนาบุคลากรและการบริหารจัดการองค์กร</t>
  </si>
  <si>
    <t>ครุภัณฑ์</t>
  </si>
  <si>
    <t>ครุภัณฑ์คอมพิวเตอร์</t>
  </si>
  <si>
    <t>000070 : อุปกรณ์สำหรับจัดเก็บข้อมูลแบบ NAS สถาบันวัคซีนแห่งชาติ ตำบลตลาดขวัญ อำเภอเมืองนนทบุรี จังหวัดนนทบุรี [จังหวัดนนทบุรี]</t>
  </si>
  <si>
    <t>1.0000
 [เครื่อง]</t>
  </si>
  <si>
    <t>000071 : เครื่องสำรองไฟ ขนาด 800 VA สถาบันวัคซีนแห่งชาติ ตำบลตลาดขวัญ อำเภอเมืองนนทบุรี จังหวัดนนทบุรี [จังหวัดนนทบุรี]</t>
  </si>
  <si>
    <t>12.0000
 [เครื่อง]</t>
  </si>
  <si>
    <t>000072 : เครื่องคอมพิวเตอร์โน้ตบุ๊ก สำหรับงานประมวลผล สถาบันวัคซีนแห่งชาติ ตำบลตลาดขวัญ อำเภอเมืองนนทบุรี จังหวัดนนทบุรี [จังหวัดนนทบุรี]</t>
  </si>
  <si>
    <t>000073 : ชุดโปรแกรมระบบปฏิบัติการสำหรับเครื่องคอมพิวเตอร์และเครื่องคอมพิวเตอร์โน้ตบุ๊ก แบบสิทธิการใช้งานประเภทติดตั้งมาจากโรงงาน (OEM) ที่มีลิขสิทธิ์ถูกต้องตามกฎหมาย สถาบันวัคซีนแห่งชาติ ตำบลตลาดขวัญ อำเภอเมืองนนทบุรี จังหวัดนนทบุรี [จังหวัดนนทบุรี]</t>
  </si>
  <si>
    <t>12.0000
 [ชุด]</t>
  </si>
  <si>
    <t>000074 : ชุดโปรแกรมจัดการสำนักงาน แบบที่ 2 ที่มีลิขสิทธิ์ถูกต้องตามกฎหมาย สถาบันวัคซีนแห่งชาติ ตำบลตลาดขวัญ อำเภอเมืองนนทบุรี จังหวัดนนทบุรี [จังหวัดนนทบุรี]</t>
  </si>
  <si>
    <t>Bis67rreq1010_sheet7 ข้อมูล ณ  ปีงบประมาณ : 2569 | ขั้น  พ.ร.บ. &gt;&gt;  | กระทรวง : 21000 กระทรวงสาธารณสุข | กรม : 21016 สถาบันวัคซีนแห่งชาติ</t>
  </si>
  <si>
    <t>ไม่พบข้อมูล</t>
  </si>
  <si>
    <t>Bis67rreq1010_sheet8 ข้อมูล ณ  ปีงบประมาณ : 2569 | ขั้น  พ.ร.บ. &gt;&gt;  | กระทรวง : 21000 กระทรวงสาธารณสุข | กรม : 21016 สถาบันวัคซีนแห่งชาติ</t>
  </si>
  <si>
    <t>Bis67rreq1010_sheet9 ข้อมูล ณ  ปีงบประมาณ : 2569 | ขั้น  พ.ร.บ. &gt;&gt;  | กระทรวง : 21000 กระทรวงสาธารณสุข | กรม : 21016 สถาบันวัคซีนแห่งชาติ</t>
  </si>
  <si>
    <t xml:space="preserve">bis65rreq1010_sheet_nfunc : ข้อมูล ณ Version  ร่าง พ.ร.บ. &gt;&gt; [] </t>
  </si>
  <si>
    <t>(ผู้พิมพ์รายงาน PSIT วันที่ 19 เมษายน 2564  เวลา : 15:26:00)</t>
  </si>
  <si>
    <t>แบบข้อเสนองบประมาณรายจ่าย ประจำปีงบประมาณ พ.ศ. 2564 (เบื้องต้น)</t>
  </si>
  <si>
    <t>fy-3</t>
  </si>
  <si>
    <t>fy-2</t>
  </si>
  <si>
    <t>fy-1</t>
  </si>
  <si>
    <t>fy</t>
  </si>
  <si>
    <t>fy+1</t>
  </si>
  <si>
    <t>fy+2</t>
  </si>
  <si>
    <t>fy+3</t>
  </si>
  <si>
    <t>รายจ่ายประจำ/ลงทุน</t>
  </si>
  <si>
    <t>mtef_n3_bud =mtef_n3_bud+mtef_n4_bud+mtef_n5_bud+mtef_n6_bud</t>
  </si>
  <si>
    <t>mtef_n3_nbud =mtef_n3_nbud+mtef_n4_nbud+mtef_n5_nbud+mtef_n6_nbud</t>
  </si>
  <si>
    <t>bis62…</t>
  </si>
  <si>
    <t>(ผู้พิมพ์รายงาน ………………..)</t>
  </si>
  <si>
    <t>p_total_bud</t>
  </si>
  <si>
    <t>nbud+กัน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</si>
</sst>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00_-;\-* #,##0.0000_-;_-* &quot;-&quot;??_-;_-@_-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6"/>
      <name val="DilleniaUPC"/>
      <family val="1"/>
    </font>
    <font>
      <sz val="18"/>
      <name val="DilleniaUPC"/>
      <family val="1"/>
    </font>
    <font>
      <b/>
      <sz val="18"/>
      <name val="DilleniaUPC"/>
      <family val="1"/>
    </font>
    <font>
      <b/>
      <sz val="18"/>
      <name val="DilleniaUPC"/>
      <family val="1"/>
    </font>
    <font>
      <b/>
      <sz val="16"/>
      <name val="DilleniaUPC"/>
      <family val="1"/>
    </font>
    <font>
      <sz val="16"/>
      <name val="DilleniaUPC"/>
      <family val="1"/>
    </font>
    <font>
      <b/>
      <sz val="16"/>
      <name val="DilleniaUPC"/>
      <family val="1"/>
    </font>
    <font>
      <b/>
      <sz val="14"/>
      <name val="DilleniaUPC"/>
      <family val="1"/>
    </font>
    <font>
      <sz val="14"/>
      <name val="DilleniaUPC"/>
      <family val="1"/>
    </font>
    <font>
      <u/>
      <sz val="14"/>
      <name val="DilleniaUPC"/>
      <family val="1"/>
    </font>
    <font>
      <sz val="14"/>
      <name val="DilleniaUPC"/>
      <family val="1"/>
    </font>
    <font>
      <b/>
      <u/>
      <sz val="14"/>
      <name val="DilleniaUPC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/>
    </xf>
    <xf numFmtId="0" fontId="6" fillId="0" borderId="0" xfId="0" applyFont="1" applyAlignment="1">
      <alignment vertical="top"/>
    </xf>
    <xf numFmtId="49" fontId="5" fillId="0" borderId="7" xfId="0" applyNumberFormat="1" applyFont="1" applyBorder="1" applyAlignment="1">
      <alignment horizontal="center"/>
    </xf>
    <xf numFmtId="49" fontId="5" fillId="0" borderId="7" xfId="0" applyNumberFormat="1" applyFont="1" applyBorder="1" applyAlignment="1">
      <alignment vertical="top"/>
    </xf>
    <xf numFmtId="164" fontId="5" fillId="0" borderId="7" xfId="0" applyNumberFormat="1" applyFont="1" applyBorder="1" applyAlignment="1">
      <alignment vertical="top"/>
    </xf>
    <xf numFmtId="164" fontId="5" fillId="0" borderId="7" xfId="0" applyNumberFormat="1" applyFont="1" applyBorder="1" applyAlignment="1">
      <alignment horizontal="right" vertical="top"/>
    </xf>
    <xf numFmtId="165" fontId="5" fillId="0" borderId="7" xfId="0" applyNumberFormat="1" applyFont="1" applyBorder="1" applyAlignment="1">
      <alignment horizontal="right" vertical="top"/>
    </xf>
    <xf numFmtId="49" fontId="5" fillId="0" borderId="9" xfId="0" applyNumberFormat="1" applyFont="1" applyBorder="1" applyAlignment="1">
      <alignment vertical="top"/>
    </xf>
    <xf numFmtId="164" fontId="5" fillId="0" borderId="9" xfId="0" applyNumberFormat="1" applyFont="1" applyBorder="1" applyAlignment="1">
      <alignment vertical="top"/>
    </xf>
    <xf numFmtId="164" fontId="5" fillId="0" borderId="9" xfId="0" applyNumberFormat="1" applyFont="1" applyBorder="1" applyAlignment="1">
      <alignment horizontal="right" vertical="top"/>
    </xf>
    <xf numFmtId="165" fontId="5" fillId="0" borderId="9" xfId="0" applyNumberFormat="1" applyFont="1" applyBorder="1" applyAlignment="1">
      <alignment horizontal="right" vertical="top"/>
    </xf>
    <xf numFmtId="49" fontId="5" fillId="0" borderId="9" xfId="0" applyNumberFormat="1" applyFont="1" applyBorder="1" applyAlignment="1">
      <alignment horizontal="right" vertical="top"/>
    </xf>
    <xf numFmtId="164" fontId="5" fillId="0" borderId="10" xfId="0" applyNumberFormat="1" applyFont="1" applyBorder="1" applyAlignment="1">
      <alignment horizontal="right" vertical="top"/>
    </xf>
    <xf numFmtId="165" fontId="5" fillId="0" borderId="10" xfId="0" applyNumberFormat="1" applyFont="1" applyBorder="1" applyAlignment="1">
      <alignment horizontal="right" vertical="top"/>
    </xf>
    <xf numFmtId="0" fontId="1" fillId="0" borderId="9" xfId="0" applyFont="1" applyBorder="1" applyAlignment="1">
      <alignment horizontal="left" indent="1"/>
    </xf>
    <xf numFmtId="49" fontId="6" fillId="0" borderId="9" xfId="0" applyNumberFormat="1" applyFont="1" applyBorder="1" applyAlignment="1">
      <alignment vertical="top"/>
    </xf>
    <xf numFmtId="164" fontId="6" fillId="0" borderId="9" xfId="0" applyNumberFormat="1" applyFont="1" applyBorder="1" applyAlignment="1">
      <alignment vertical="top"/>
    </xf>
    <xf numFmtId="164" fontId="6" fillId="0" borderId="9" xfId="0" applyNumberFormat="1" applyFont="1" applyBorder="1" applyAlignment="1">
      <alignment horizontal="right" vertical="top"/>
    </xf>
    <xf numFmtId="165" fontId="6" fillId="0" borderId="9" xfId="0" applyNumberFormat="1" applyFont="1" applyBorder="1" applyAlignment="1">
      <alignment horizontal="right" vertical="top"/>
    </xf>
    <xf numFmtId="49" fontId="6" fillId="0" borderId="9" xfId="0" applyNumberFormat="1" applyFont="1" applyBorder="1" applyAlignment="1">
      <alignment horizontal="right" vertical="top"/>
    </xf>
    <xf numFmtId="0" fontId="1" fillId="0" borderId="0" xfId="0" applyFont="1"/>
    <xf numFmtId="0" fontId="6" fillId="0" borderId="6" xfId="0" applyFont="1" applyBorder="1" applyAlignment="1">
      <alignment horizontal="left" indent="1"/>
    </xf>
    <xf numFmtId="0" fontId="0" fillId="0" borderId="12" xfId="0" applyBorder="1"/>
    <xf numFmtId="0" fontId="0" fillId="0" borderId="13" xfId="0" applyBorder="1"/>
    <xf numFmtId="0" fontId="6" fillId="0" borderId="0" xfId="0" applyFont="1" applyAlignment="1">
      <alignment horizontal="left" indent="1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/>
    </xf>
    <xf numFmtId="0" fontId="5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1" fillId="0" borderId="0" xfId="0" applyFont="1" applyAlignment="1">
      <alignment horizontal="right" vertical="top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left" vertical="top" wrapText="1"/>
    </xf>
    <xf numFmtId="0" fontId="6" fillId="0" borderId="14" xfId="0" applyFont="1" applyBorder="1" applyAlignment="1">
      <alignment horizontal="right"/>
    </xf>
    <xf numFmtId="164" fontId="5" fillId="0" borderId="11" xfId="0" applyNumberFormat="1" applyFont="1" applyBorder="1" applyAlignment="1">
      <alignment horizontal="right" vertical="top"/>
    </xf>
    <xf numFmtId="0" fontId="1" fillId="0" borderId="0" xfId="0" applyFont="1" applyAlignment="1">
      <alignment vertical="top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right" vertical="top"/>
    </xf>
    <xf numFmtId="0" fontId="6" fillId="0" borderId="7" xfId="0" applyFont="1" applyBorder="1"/>
    <xf numFmtId="0" fontId="8" fillId="0" borderId="8" xfId="0" applyFont="1" applyBorder="1" applyAlignment="1">
      <alignment horizontal="left" vertical="top" wrapText="1"/>
    </xf>
    <xf numFmtId="49" fontId="5" fillId="0" borderId="9" xfId="0" applyNumberFormat="1" applyFont="1" applyBorder="1" applyAlignment="1">
      <alignment horizontal="center" vertical="top"/>
    </xf>
    <xf numFmtId="0" fontId="5" fillId="0" borderId="9" xfId="0" applyFont="1" applyBorder="1" applyAlignment="1">
      <alignment horizontal="left" vertical="top" wrapText="1"/>
    </xf>
    <xf numFmtId="0" fontId="9" fillId="0" borderId="0" xfId="0" applyFont="1"/>
    <xf numFmtId="0" fontId="8" fillId="0" borderId="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 wrapText="1" indent="1"/>
    </xf>
    <xf numFmtId="0" fontId="8" fillId="0" borderId="9" xfId="0" applyFont="1" applyBorder="1" applyAlignment="1">
      <alignment horizontal="left" vertical="top" wrapText="1" indent="2"/>
    </xf>
    <xf numFmtId="0" fontId="9" fillId="0" borderId="6" xfId="0" applyFont="1" applyBorder="1" applyAlignment="1">
      <alignment horizontal="left" vertical="top" wrapText="1" indent="3"/>
    </xf>
    <xf numFmtId="49" fontId="1" fillId="0" borderId="10" xfId="0" applyNumberFormat="1" applyFont="1" applyBorder="1" applyAlignment="1">
      <alignment horizontal="center" vertical="top"/>
    </xf>
    <xf numFmtId="164" fontId="1" fillId="0" borderId="10" xfId="0" applyNumberFormat="1" applyFont="1" applyBorder="1" applyAlignment="1">
      <alignment horizontal="right" vertical="top"/>
    </xf>
    <xf numFmtId="165" fontId="1" fillId="0" borderId="10" xfId="0" applyNumberFormat="1" applyFont="1" applyBorder="1" applyAlignment="1">
      <alignment horizontal="right" vertical="top"/>
    </xf>
    <xf numFmtId="0" fontId="1" fillId="0" borderId="10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 indent="2"/>
    </xf>
    <xf numFmtId="49" fontId="6" fillId="0" borderId="17" xfId="0" applyNumberFormat="1" applyFont="1" applyBorder="1" applyAlignment="1">
      <alignment horizontal="center" vertical="top"/>
    </xf>
    <xf numFmtId="164" fontId="6" fillId="0" borderId="17" xfId="0" applyNumberFormat="1" applyFont="1" applyBorder="1" applyAlignment="1">
      <alignment horizontal="right" vertical="top"/>
    </xf>
    <xf numFmtId="165" fontId="6" fillId="0" borderId="17" xfId="0" applyNumberFormat="1" applyFont="1" applyBorder="1" applyAlignment="1">
      <alignment horizontal="right" vertical="top"/>
    </xf>
    <xf numFmtId="0" fontId="6" fillId="0" borderId="17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 indent="3"/>
    </xf>
    <xf numFmtId="49" fontId="6" fillId="0" borderId="9" xfId="0" applyNumberFormat="1" applyFont="1" applyBorder="1" applyAlignment="1">
      <alignment horizontal="center" vertical="top"/>
    </xf>
    <xf numFmtId="0" fontId="6" fillId="0" borderId="9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 indent="3"/>
    </xf>
    <xf numFmtId="49" fontId="6" fillId="0" borderId="16" xfId="0" applyNumberFormat="1" applyFont="1" applyBorder="1" applyAlignment="1">
      <alignment horizontal="center" vertical="top"/>
    </xf>
    <xf numFmtId="164" fontId="6" fillId="0" borderId="16" xfId="0" applyNumberFormat="1" applyFont="1" applyBorder="1" applyAlignment="1">
      <alignment horizontal="right" vertical="top"/>
    </xf>
    <xf numFmtId="165" fontId="6" fillId="0" borderId="16" xfId="0" applyNumberFormat="1" applyFont="1" applyBorder="1" applyAlignment="1">
      <alignment horizontal="right" vertical="top"/>
    </xf>
    <xf numFmtId="0" fontId="6" fillId="0" borderId="16" xfId="0" applyFont="1" applyBorder="1" applyAlignment="1">
      <alignment horizontal="left" vertical="top" wrapText="1"/>
    </xf>
    <xf numFmtId="0" fontId="8" fillId="0" borderId="20" xfId="0" applyFont="1" applyBorder="1" applyAlignment="1">
      <alignment horizontal="left" vertical="top" wrapText="1" indent="3"/>
    </xf>
    <xf numFmtId="49" fontId="5" fillId="0" borderId="11" xfId="0" applyNumberFormat="1" applyFont="1" applyBorder="1" applyAlignment="1">
      <alignment horizontal="center" vertical="top"/>
    </xf>
    <xf numFmtId="165" fontId="5" fillId="0" borderId="11" xfId="0" applyNumberFormat="1" applyFont="1" applyBorder="1" applyAlignment="1">
      <alignment horizontal="right" vertical="top"/>
    </xf>
    <xf numFmtId="0" fontId="5" fillId="0" borderId="11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top" wrapText="1" indent="4"/>
    </xf>
    <xf numFmtId="0" fontId="8" fillId="0" borderId="9" xfId="0" applyFont="1" applyBorder="1" applyAlignment="1">
      <alignment horizontal="left" vertical="top" wrapText="1" indent="4"/>
    </xf>
    <xf numFmtId="0" fontId="8" fillId="0" borderId="9" xfId="0" applyFont="1" applyBorder="1" applyAlignment="1">
      <alignment horizontal="left" vertical="top" wrapText="1" indent="5"/>
    </xf>
    <xf numFmtId="0" fontId="11" fillId="0" borderId="9" xfId="0" applyFont="1" applyBorder="1" applyAlignment="1">
      <alignment horizontal="left" vertical="top" wrapText="1" indent="6"/>
    </xf>
    <xf numFmtId="0" fontId="11" fillId="0" borderId="0" xfId="0" applyFont="1"/>
    <xf numFmtId="164" fontId="5" fillId="0" borderId="7" xfId="0" applyNumberFormat="1" applyFont="1" applyBorder="1"/>
    <xf numFmtId="49" fontId="5" fillId="0" borderId="9" xfId="0" applyNumberFormat="1" applyFont="1" applyBorder="1" applyAlignment="1">
      <alignment horizontal="right"/>
    </xf>
    <xf numFmtId="0" fontId="9" fillId="0" borderId="9" xfId="0" applyFont="1" applyBorder="1" applyAlignment="1">
      <alignment horizontal="left" vertical="top" wrapText="1" indent="1"/>
    </xf>
    <xf numFmtId="0" fontId="0" fillId="0" borderId="0" xfId="0" applyAlignment="1">
      <alignment wrapText="1"/>
    </xf>
    <xf numFmtId="164" fontId="5" fillId="0" borderId="0" xfId="0" applyNumberFormat="1" applyFont="1" applyAlignment="1">
      <alignment horizontal="right" vertical="top"/>
    </xf>
    <xf numFmtId="165" fontId="5" fillId="0" borderId="0" xfId="0" applyNumberFormat="1" applyFont="1" applyAlignment="1">
      <alignment horizontal="right" vertical="top"/>
    </xf>
    <xf numFmtId="164" fontId="6" fillId="0" borderId="0" xfId="0" applyNumberFormat="1" applyFont="1" applyAlignment="1">
      <alignment horizontal="right" vertical="top"/>
    </xf>
    <xf numFmtId="165" fontId="6" fillId="0" borderId="0" xfId="0" applyNumberFormat="1" applyFont="1" applyAlignment="1">
      <alignment horizontal="right" vertical="top"/>
    </xf>
    <xf numFmtId="49" fontId="6" fillId="0" borderId="0" xfId="0" applyNumberFormat="1" applyFont="1" applyAlignment="1">
      <alignment horizontal="right" vertical="top"/>
    </xf>
    <xf numFmtId="49" fontId="5" fillId="0" borderId="22" xfId="0" applyNumberFormat="1" applyFont="1" applyBorder="1" applyAlignment="1">
      <alignment vertical="top"/>
    </xf>
    <xf numFmtId="0" fontId="5" fillId="0" borderId="15" xfId="0" applyFont="1" applyBorder="1" applyAlignment="1">
      <alignment horizontal="left" vertical="center"/>
    </xf>
    <xf numFmtId="0" fontId="5" fillId="0" borderId="9" xfId="0" applyFont="1" applyBorder="1"/>
    <xf numFmtId="0" fontId="5" fillId="0" borderId="11" xfId="0" applyFont="1" applyBorder="1"/>
    <xf numFmtId="49" fontId="5" fillId="0" borderId="11" xfId="0" applyNumberFormat="1" applyFont="1" applyBorder="1" applyAlignment="1">
      <alignment vertical="top"/>
    </xf>
    <xf numFmtId="164" fontId="5" fillId="0" borderId="11" xfId="0" applyNumberFormat="1" applyFont="1" applyBorder="1" applyAlignment="1">
      <alignment vertical="top"/>
    </xf>
    <xf numFmtId="49" fontId="5" fillId="0" borderId="11" xfId="0" applyNumberFormat="1" applyFont="1" applyBorder="1" applyAlignment="1">
      <alignment horizontal="right" vertical="top"/>
    </xf>
    <xf numFmtId="0" fontId="8" fillId="0" borderId="0" xfId="0" applyFont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49" fontId="5" fillId="0" borderId="11" xfId="0" applyNumberFormat="1" applyFont="1" applyBorder="1" applyAlignment="1">
      <alignment horizontal="right"/>
    </xf>
    <xf numFmtId="49" fontId="5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 indent="1"/>
    </xf>
    <xf numFmtId="0" fontId="8" fillId="0" borderId="0" xfId="0" applyFont="1" applyAlignment="1">
      <alignment horizontal="left" vertical="top" wrapText="1" indent="2"/>
    </xf>
    <xf numFmtId="0" fontId="9" fillId="0" borderId="0" xfId="0" applyFont="1" applyAlignment="1">
      <alignment horizontal="left" vertical="top" wrapText="1" indent="3"/>
    </xf>
    <xf numFmtId="164" fontId="1" fillId="0" borderId="0" xfId="0" applyNumberFormat="1" applyFont="1" applyAlignment="1">
      <alignment horizontal="right" vertical="top"/>
    </xf>
    <xf numFmtId="49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right" vertical="top"/>
    </xf>
    <xf numFmtId="0" fontId="1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 indent="2"/>
    </xf>
    <xf numFmtId="49" fontId="6" fillId="0" borderId="0" xfId="0" applyNumberFormat="1" applyFont="1" applyAlignment="1">
      <alignment horizontal="center" vertical="top"/>
    </xf>
    <xf numFmtId="0" fontId="8" fillId="0" borderId="0" xfId="0" applyFont="1" applyAlignment="1">
      <alignment horizontal="left" vertical="top" wrapText="1" indent="3"/>
    </xf>
    <xf numFmtId="0" fontId="10" fillId="0" borderId="0" xfId="0" applyFont="1" applyAlignment="1">
      <alignment horizontal="left" vertical="top" wrapText="1" indent="4"/>
    </xf>
    <xf numFmtId="0" fontId="8" fillId="0" borderId="0" xfId="0" applyFont="1" applyAlignment="1">
      <alignment horizontal="left" vertical="top" wrapText="1" indent="4"/>
    </xf>
    <xf numFmtId="0" fontId="8" fillId="0" borderId="0" xfId="0" applyFont="1" applyAlignment="1">
      <alignment horizontal="left" vertical="top" wrapText="1" indent="5"/>
    </xf>
    <xf numFmtId="0" fontId="11" fillId="0" borderId="0" xfId="0" applyFont="1" applyAlignment="1">
      <alignment horizontal="left" vertical="top" wrapText="1" indent="6"/>
    </xf>
    <xf numFmtId="0" fontId="9" fillId="0" borderId="0" xfId="0" applyFont="1" applyAlignment="1">
      <alignment horizontal="left" vertical="top" wrapText="1" indent="6"/>
    </xf>
    <xf numFmtId="0" fontId="12" fillId="0" borderId="9" xfId="0" applyFont="1" applyBorder="1" applyAlignment="1">
      <alignment horizontal="left" vertical="top" wrapText="1" indent="5"/>
    </xf>
    <xf numFmtId="164" fontId="6" fillId="0" borderId="9" xfId="0" applyNumberFormat="1" applyFont="1" applyBorder="1" applyAlignment="1">
      <alignment horizontal="center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left" vertical="top"/>
    </xf>
    <xf numFmtId="0" fontId="6" fillId="0" borderId="14" xfId="0" applyFont="1" applyBorder="1" applyAlignment="1">
      <alignment horizontal="right" vertical="top"/>
    </xf>
    <xf numFmtId="0" fontId="6" fillId="0" borderId="14" xfId="0" applyFont="1" applyBorder="1" applyAlignment="1">
      <alignment horizontal="right"/>
    </xf>
    <xf numFmtId="0" fontId="5" fillId="0" borderId="1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8" fillId="2" borderId="8" xfId="0" applyFont="1" applyFill="1" applyBorder="1" applyAlignment="1">
      <alignment horizontal="left" vertical="top" wrapText="1"/>
    </xf>
    <xf numFmtId="0" fontId="8" fillId="2" borderId="9" xfId="0" applyFont="1" applyFill="1" applyBorder="1" applyAlignment="1">
      <alignment horizontal="left" vertical="top" wrapText="1" indent="1"/>
    </xf>
    <xf numFmtId="0" fontId="8" fillId="2" borderId="9" xfId="0" applyFont="1" applyFill="1" applyBorder="1" applyAlignment="1">
      <alignment horizontal="left" vertical="top" wrapText="1" indent="2"/>
    </xf>
    <xf numFmtId="0" fontId="9" fillId="2" borderId="1" xfId="0" applyFont="1" applyFill="1" applyBorder="1" applyAlignment="1">
      <alignment horizontal="left" vertical="top" wrapText="1" indent="2"/>
    </xf>
    <xf numFmtId="0" fontId="8" fillId="2" borderId="9" xfId="0" applyFont="1" applyFill="1" applyBorder="1" applyAlignment="1">
      <alignment horizontal="left" vertical="top" wrapText="1" indent="4"/>
    </xf>
    <xf numFmtId="0" fontId="8" fillId="2" borderId="9" xfId="0" applyFont="1" applyFill="1" applyBorder="1" applyAlignment="1">
      <alignment horizontal="left" vertical="top" wrapText="1" indent="5"/>
    </xf>
    <xf numFmtId="0" fontId="8" fillId="0" borderId="9" xfId="0" applyFont="1" applyFill="1" applyBorder="1" applyAlignment="1">
      <alignment horizontal="left" vertical="top" wrapText="1" indent="4"/>
    </xf>
    <xf numFmtId="0" fontId="12" fillId="2" borderId="9" xfId="0" applyFont="1" applyFill="1" applyBorder="1" applyAlignment="1">
      <alignment horizontal="left" vertical="top" wrapText="1" indent="5"/>
    </xf>
    <xf numFmtId="0" fontId="11" fillId="2" borderId="9" xfId="0" applyFont="1" applyFill="1" applyBorder="1" applyAlignment="1">
      <alignment horizontal="left" vertical="top" wrapText="1" indent="6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4D508-D081-41BA-8B33-527699858A48}">
  <sheetPr codeName="Sheet1">
    <outlinePr summaryBelow="0"/>
  </sheetPr>
  <dimension ref="A1:AC19"/>
  <sheetViews>
    <sheetView workbookViewId="0">
      <selection activeCell="I18" sqref="I18"/>
    </sheetView>
  </sheetViews>
  <sheetFormatPr defaultColWidth="9.08984375" defaultRowHeight="23" outlineLevelRow="3" outlineLevelCol="1" x14ac:dyDescent="0.7"/>
  <cols>
    <col min="1" max="1" width="51.7265625" style="4" customWidth="1"/>
    <col min="2" max="2" width="13.7265625" style="4" hidden="1" customWidth="1" outlineLevel="1"/>
    <col min="3" max="4" width="17.7265625" style="4" hidden="1" customWidth="1" outlineLevel="1"/>
    <col min="5" max="5" width="13.7265625" style="4" hidden="1" customWidth="1" outlineLevel="1"/>
    <col min="6" max="7" width="17.7265625" style="4" hidden="1" customWidth="1" outlineLevel="1"/>
    <col min="8" max="8" width="13.7265625" style="4" customWidth="1" collapsed="1"/>
    <col min="9" max="10" width="17.7265625" style="4" customWidth="1"/>
    <col min="11" max="11" width="13.7265625" style="4" customWidth="1"/>
    <col min="12" max="13" width="17.7265625" style="4" customWidth="1"/>
    <col min="14" max="14" width="13.7265625" style="4" hidden="1" customWidth="1" outlineLevel="1"/>
    <col min="15" max="16" width="17.7265625" style="4" hidden="1" customWidth="1" outlineLevel="1"/>
    <col min="17" max="17" width="13.7265625" style="4" hidden="1" customWidth="1" outlineLevel="1"/>
    <col min="18" max="19" width="17.7265625" style="4" hidden="1" customWidth="1" outlineLevel="1"/>
    <col min="20" max="20" width="13.7265625" style="4" hidden="1" customWidth="1" outlineLevel="1"/>
    <col min="21" max="22" width="17.7265625" style="4" hidden="1" customWidth="1" outlineLevel="1"/>
    <col min="23" max="23" width="17.7265625" customWidth="1" collapsed="1"/>
    <col min="24" max="24" width="10.7265625" customWidth="1"/>
    <col min="25" max="25" width="75.7265625" style="4" customWidth="1"/>
    <col min="26" max="26" width="0" style="4" hidden="1" customWidth="1"/>
    <col min="27" max="27" width="9.08984375" customWidth="1"/>
    <col min="28" max="28" width="0" style="4" hidden="1" customWidth="1"/>
    <col min="29" max="29" width="254.7265625" style="4" hidden="1" customWidth="1"/>
    <col min="30" max="30" width="9.08984375" style="4" customWidth="1"/>
    <col min="31" max="16384" width="9.08984375" style="4"/>
  </cols>
  <sheetData>
    <row r="1" spans="1:29" s="1" customFormat="1" ht="26" x14ac:dyDescent="0.8">
      <c r="A1" s="116" t="s">
        <v>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AC1" s="37" t="s">
        <v>0</v>
      </c>
    </row>
    <row r="2" spans="1:29" s="1" customFormat="1" ht="26" x14ac:dyDescent="0.8">
      <c r="A2" s="117" t="s">
        <v>1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AC2" s="37"/>
    </row>
    <row r="3" spans="1:29" s="1" customFormat="1" ht="26" x14ac:dyDescent="0.8">
      <c r="A3" s="118" t="s">
        <v>2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</row>
    <row r="4" spans="1:29" s="1" customFormat="1" ht="26" hidden="1" x14ac:dyDescent="0.8">
      <c r="A4" s="2"/>
    </row>
    <row r="5" spans="1:29" s="1" customFormat="1" ht="26" x14ac:dyDescent="0.8">
      <c r="A5" s="3" t="s">
        <v>3</v>
      </c>
    </row>
    <row r="6" spans="1:29" s="1" customFormat="1" ht="26" x14ac:dyDescent="0.8">
      <c r="A6" s="3" t="s">
        <v>4</v>
      </c>
      <c r="B6" s="4"/>
      <c r="C6" s="4"/>
      <c r="D6" s="4"/>
      <c r="Y6" s="35" t="s">
        <v>5</v>
      </c>
      <c r="Z6" s="1" t="s">
        <v>6</v>
      </c>
      <c r="AB6" s="1" t="s">
        <v>7</v>
      </c>
    </row>
    <row r="7" spans="1:29" hidden="1" x14ac:dyDescent="0.7">
      <c r="W7" s="4"/>
      <c r="X7" s="4"/>
    </row>
    <row r="8" spans="1:29" ht="23.5" x14ac:dyDescent="0.7">
      <c r="A8" s="119" t="s">
        <v>8</v>
      </c>
      <c r="B8" s="121" t="s">
        <v>9</v>
      </c>
      <c r="C8" s="122"/>
      <c r="D8" s="123"/>
      <c r="E8" s="121" t="s">
        <v>10</v>
      </c>
      <c r="F8" s="122"/>
      <c r="G8" s="123"/>
      <c r="H8" s="121" t="s">
        <v>11</v>
      </c>
      <c r="I8" s="122"/>
      <c r="J8" s="123"/>
      <c r="K8" s="121" t="s">
        <v>12</v>
      </c>
      <c r="L8" s="122"/>
      <c r="M8" s="123"/>
      <c r="N8" s="121" t="s">
        <v>13</v>
      </c>
      <c r="O8" s="122"/>
      <c r="P8" s="123"/>
      <c r="Q8" s="121" t="s">
        <v>14</v>
      </c>
      <c r="R8" s="122"/>
      <c r="S8" s="123"/>
      <c r="T8" s="121" t="s">
        <v>15</v>
      </c>
      <c r="U8" s="122"/>
      <c r="V8" s="123"/>
      <c r="W8" s="124" t="s">
        <v>16</v>
      </c>
      <c r="X8" s="124"/>
      <c r="Y8" s="119" t="s">
        <v>17</v>
      </c>
    </row>
    <row r="9" spans="1:29" s="7" customFormat="1" ht="47" x14ac:dyDescent="0.35">
      <c r="A9" s="120"/>
      <c r="B9" s="5" t="s">
        <v>18</v>
      </c>
      <c r="C9" s="6" t="s">
        <v>19</v>
      </c>
      <c r="D9" s="6" t="s">
        <v>20</v>
      </c>
      <c r="E9" s="5" t="s">
        <v>18</v>
      </c>
      <c r="F9" s="6" t="s">
        <v>19</v>
      </c>
      <c r="G9" s="6" t="s">
        <v>20</v>
      </c>
      <c r="H9" s="5" t="s">
        <v>18</v>
      </c>
      <c r="I9" s="6" t="s">
        <v>19</v>
      </c>
      <c r="J9" s="6" t="s">
        <v>20</v>
      </c>
      <c r="K9" s="5" t="s">
        <v>18</v>
      </c>
      <c r="L9" s="6" t="s">
        <v>19</v>
      </c>
      <c r="M9" s="6" t="s">
        <v>20</v>
      </c>
      <c r="N9" s="5" t="s">
        <v>18</v>
      </c>
      <c r="O9" s="6" t="s">
        <v>19</v>
      </c>
      <c r="P9" s="6" t="s">
        <v>20</v>
      </c>
      <c r="Q9" s="5" t="s">
        <v>18</v>
      </c>
      <c r="R9" s="6" t="s">
        <v>19</v>
      </c>
      <c r="S9" s="6" t="s">
        <v>20</v>
      </c>
      <c r="T9" s="5" t="s">
        <v>18</v>
      </c>
      <c r="U9" s="6" t="s">
        <v>19</v>
      </c>
      <c r="V9" s="6" t="s">
        <v>20</v>
      </c>
      <c r="W9" s="6" t="s">
        <v>21</v>
      </c>
      <c r="X9" s="6" t="s">
        <v>22</v>
      </c>
      <c r="Y9" s="120"/>
    </row>
    <row r="10" spans="1:29" ht="23.5" x14ac:dyDescent="0.75">
      <c r="A10" s="8" t="s">
        <v>23</v>
      </c>
      <c r="B10" s="9"/>
      <c r="C10" s="10">
        <f>SUMIF(Z10:Z15,1,C10:C15)</f>
        <v>78.187300000000008</v>
      </c>
      <c r="D10" s="10">
        <f>SUMIF(Z10:Z15,1,D10:D15)</f>
        <v>0</v>
      </c>
      <c r="E10" s="9"/>
      <c r="F10" s="10">
        <f>SUMIF(Z10:Z15,1,F10:F15)</f>
        <v>35.546899999999994</v>
      </c>
      <c r="G10" s="10">
        <f>SUMIF(Z10:Z15,1,G10:G15)</f>
        <v>0</v>
      </c>
      <c r="H10" s="9"/>
      <c r="I10" s="10">
        <f>SUMIF(Z10:Z15,1,I10:I15)</f>
        <v>47.223799999999997</v>
      </c>
      <c r="J10" s="10">
        <f>SUMIF(Z10:Z15,1,J10:J15)</f>
        <v>0</v>
      </c>
      <c r="K10" s="9"/>
      <c r="L10" s="10">
        <f>SUMIF(Z10:Z15,1,L10:L15)</f>
        <v>120.95989999999999</v>
      </c>
      <c r="M10" s="10">
        <f>SUMIF(Z10:Z15,1,M10:M15)</f>
        <v>0</v>
      </c>
      <c r="N10" s="9"/>
      <c r="O10" s="10">
        <f>SUMIF(Z10:Z15,1,O10:O15)</f>
        <v>32.579700000000003</v>
      </c>
      <c r="P10" s="10">
        <f>SUMIF(Z10:Z15,1,P10:P15)</f>
        <v>0</v>
      </c>
      <c r="Q10" s="9"/>
      <c r="R10" s="10">
        <f>SUMIF(Z10:Z15,1,R10:R15)</f>
        <v>31.9894</v>
      </c>
      <c r="S10" s="10">
        <f>SUMIF(Z10:Z15,1,S10:S15)</f>
        <v>0</v>
      </c>
      <c r="T10" s="9"/>
      <c r="U10" s="10">
        <f>SUMIF(Z10:Z15,1,U10:U15)</f>
        <v>164.2818</v>
      </c>
      <c r="V10" s="10">
        <f>SUMIF(Z10:Z15,1,V10:V15)</f>
        <v>0</v>
      </c>
      <c r="W10" s="11">
        <f t="shared" ref="W10:W18" si="0">L10-I10</f>
        <v>73.736099999999993</v>
      </c>
      <c r="X10" s="12">
        <f t="shared" ref="X10:X18" si="1">IF(I10&lt;=0,100,((L10-I10)/I10)*100)</f>
        <v>156.14181832042317</v>
      </c>
      <c r="Y10" s="10"/>
      <c r="Z10" s="4">
        <v>0</v>
      </c>
    </row>
    <row r="11" spans="1:29" ht="23.5" outlineLevel="1" x14ac:dyDescent="0.7">
      <c r="A11" s="88" t="s">
        <v>24</v>
      </c>
      <c r="B11" s="87"/>
      <c r="C11" s="14">
        <f>SUMIF(Z11:Z12,2,C11:C12)</f>
        <v>22.749500000000001</v>
      </c>
      <c r="D11" s="14">
        <f>SUMIF(Z11:Z12,2,D11:D12)</f>
        <v>0</v>
      </c>
      <c r="E11" s="13"/>
      <c r="F11" s="14">
        <f>SUMIF(Z11:Z12,2,F11:F12)</f>
        <v>11.254799999999999</v>
      </c>
      <c r="G11" s="14">
        <f>SUMIF(Z11:Z12,2,G11:G12)</f>
        <v>0</v>
      </c>
      <c r="H11" s="13"/>
      <c r="I11" s="14">
        <f>SUMIF(Z11:Z12,2,I11:I12)</f>
        <v>19.647600000000001</v>
      </c>
      <c r="J11" s="14">
        <f>SUMIF(Z11:Z12,2,J11:J12)</f>
        <v>0</v>
      </c>
      <c r="K11" s="13"/>
      <c r="L11" s="14">
        <f>SUMIF(Z11:Z12,2,L11:L12)</f>
        <v>89.567799999999991</v>
      </c>
      <c r="M11" s="14">
        <f>SUMIF(Z11:Z12,2,M11:M12)</f>
        <v>0</v>
      </c>
      <c r="N11" s="13"/>
      <c r="O11" s="14">
        <f>SUMIF(Z11:Z12,2,O11:O12)</f>
        <v>0.59399999999999997</v>
      </c>
      <c r="P11" s="14">
        <f>SUMIF(Z11:Z12,2,P11:P12)</f>
        <v>0</v>
      </c>
      <c r="Q11" s="13"/>
      <c r="R11" s="14">
        <f>SUMIF(Z11:Z12,2,R11:R12)</f>
        <v>0.59399999999999997</v>
      </c>
      <c r="S11" s="14">
        <f>SUMIF(Z11:Z12,2,S11:S12)</f>
        <v>0</v>
      </c>
      <c r="T11" s="13"/>
      <c r="U11" s="14">
        <f>SUMIF(Z11:Z12,2,U11:U12)</f>
        <v>0</v>
      </c>
      <c r="V11" s="14">
        <f>SUMIF(Z11:Z12,2,V11:V12)</f>
        <v>0</v>
      </c>
      <c r="W11" s="15">
        <f t="shared" si="0"/>
        <v>69.920199999999994</v>
      </c>
      <c r="X11" s="16">
        <f t="shared" si="1"/>
        <v>355.87145503776537</v>
      </c>
      <c r="Y11" s="17"/>
      <c r="Z11" s="4">
        <v>1</v>
      </c>
      <c r="AB11" s="4">
        <v>1</v>
      </c>
    </row>
    <row r="12" spans="1:29" ht="23.5" outlineLevel="2" x14ac:dyDescent="0.75">
      <c r="A12" s="89" t="s">
        <v>25</v>
      </c>
      <c r="B12" s="13"/>
      <c r="C12" s="14">
        <f>SUMIF(Z12:Z14,3,C12:C14)</f>
        <v>22.749500000000001</v>
      </c>
      <c r="D12" s="14">
        <f>SUMIF(Z12:Z14,3,D12:D14)</f>
        <v>0</v>
      </c>
      <c r="E12" s="13"/>
      <c r="F12" s="14">
        <f>SUMIF(Z12:Z14,3,F12:F14)</f>
        <v>11.254799999999999</v>
      </c>
      <c r="G12" s="14">
        <f>SUMIF(Z12:Z14,3,G12:G14)</f>
        <v>0</v>
      </c>
      <c r="H12" s="13"/>
      <c r="I12" s="14">
        <f>SUMIF(Z12:Z14,3,I12:I14)</f>
        <v>19.647600000000001</v>
      </c>
      <c r="J12" s="14">
        <f>SUMIF(Z12:Z14,3,J12:J14)</f>
        <v>0</v>
      </c>
      <c r="K12" s="13"/>
      <c r="L12" s="14">
        <f>SUMIF(Z12:Z14,3,L12:L14)</f>
        <v>89.567799999999991</v>
      </c>
      <c r="M12" s="14">
        <f>SUMIF(Z12:Z14,3,M12:M14)</f>
        <v>0</v>
      </c>
      <c r="N12" s="13"/>
      <c r="O12" s="14">
        <f>SUMIF(Z12:Z14,3,O12:O14)</f>
        <v>0.59399999999999997</v>
      </c>
      <c r="P12" s="14">
        <f>SUMIF(Z12:Z14,3,P12:P14)</f>
        <v>0</v>
      </c>
      <c r="Q12" s="13"/>
      <c r="R12" s="14">
        <f>SUMIF(Z12:Z14,3,R12:R14)</f>
        <v>0.59399999999999997</v>
      </c>
      <c r="S12" s="14">
        <f>SUMIF(Z12:Z14,3,S12:S14)</f>
        <v>0</v>
      </c>
      <c r="T12" s="13"/>
      <c r="U12" s="14">
        <f>SUMIF(Z12:Z14,3,U12:U14)</f>
        <v>0</v>
      </c>
      <c r="V12" s="14">
        <f>SUMIF(Z12:Z14,3,V12:V14)</f>
        <v>0</v>
      </c>
      <c r="W12" s="18">
        <f t="shared" si="0"/>
        <v>69.920199999999994</v>
      </c>
      <c r="X12" s="19">
        <f t="shared" si="1"/>
        <v>355.87145503776537</v>
      </c>
      <c r="Y12" s="17"/>
      <c r="Z12" s="4">
        <v>2</v>
      </c>
      <c r="AB12" s="4">
        <v>2</v>
      </c>
    </row>
    <row r="13" spans="1:29" s="26" customFormat="1" outlineLevel="3" x14ac:dyDescent="0.7">
      <c r="A13" s="20" t="s">
        <v>26</v>
      </c>
      <c r="B13" s="21"/>
      <c r="C13" s="22">
        <v>0</v>
      </c>
      <c r="D13" s="22">
        <v>0</v>
      </c>
      <c r="E13" s="21"/>
      <c r="F13" s="22">
        <v>0.59399999999999997</v>
      </c>
      <c r="G13" s="22">
        <v>0</v>
      </c>
      <c r="H13" s="21"/>
      <c r="I13" s="22">
        <v>0.59399999999999997</v>
      </c>
      <c r="J13" s="22">
        <v>0</v>
      </c>
      <c r="K13" s="21"/>
      <c r="L13" s="22">
        <v>0.59399999999999997</v>
      </c>
      <c r="M13" s="22">
        <v>0</v>
      </c>
      <c r="N13" s="21"/>
      <c r="O13" s="22">
        <v>0.59399999999999997</v>
      </c>
      <c r="P13" s="22">
        <v>0</v>
      </c>
      <c r="Q13" s="21"/>
      <c r="R13" s="22">
        <v>0.59399999999999997</v>
      </c>
      <c r="S13" s="22">
        <v>0</v>
      </c>
      <c r="T13" s="21"/>
      <c r="U13" s="22">
        <v>0</v>
      </c>
      <c r="V13" s="22">
        <v>0</v>
      </c>
      <c r="W13" s="23">
        <f t="shared" si="0"/>
        <v>0</v>
      </c>
      <c r="X13" s="24">
        <f t="shared" si="1"/>
        <v>0</v>
      </c>
      <c r="Y13" s="25"/>
      <c r="Z13" s="4">
        <v>3</v>
      </c>
      <c r="AB13" s="4">
        <v>3</v>
      </c>
    </row>
    <row r="14" spans="1:29" outlineLevel="3" x14ac:dyDescent="0.7">
      <c r="A14" s="20" t="s">
        <v>27</v>
      </c>
      <c r="B14" s="21"/>
      <c r="C14" s="22">
        <v>22.749500000000001</v>
      </c>
      <c r="D14" s="22">
        <v>0</v>
      </c>
      <c r="E14" s="21"/>
      <c r="F14" s="22">
        <v>10.6608</v>
      </c>
      <c r="G14" s="22">
        <v>0</v>
      </c>
      <c r="H14" s="21"/>
      <c r="I14" s="22">
        <v>19.053599999999999</v>
      </c>
      <c r="J14" s="22">
        <v>0</v>
      </c>
      <c r="K14" s="21"/>
      <c r="L14" s="22">
        <v>88.973799999999997</v>
      </c>
      <c r="M14" s="22">
        <v>0</v>
      </c>
      <c r="N14" s="21"/>
      <c r="O14" s="22">
        <v>0</v>
      </c>
      <c r="P14" s="22">
        <v>0</v>
      </c>
      <c r="Q14" s="21"/>
      <c r="R14" s="22">
        <v>0</v>
      </c>
      <c r="S14" s="22">
        <v>0</v>
      </c>
      <c r="T14" s="21"/>
      <c r="U14" s="22">
        <v>0</v>
      </c>
      <c r="V14" s="22">
        <v>0</v>
      </c>
      <c r="W14" s="23">
        <f t="shared" si="0"/>
        <v>69.920199999999994</v>
      </c>
      <c r="X14" s="24">
        <f t="shared" si="1"/>
        <v>366.96582273166223</v>
      </c>
      <c r="Y14" s="25"/>
      <c r="Z14" s="4">
        <v>3</v>
      </c>
      <c r="AB14" s="4">
        <v>3</v>
      </c>
    </row>
    <row r="15" spans="1:29" ht="23.5" outlineLevel="1" x14ac:dyDescent="0.7">
      <c r="A15" s="88" t="s">
        <v>28</v>
      </c>
      <c r="B15" s="87"/>
      <c r="C15" s="14">
        <f>SUMIF(Z15:Z16,2,C15:C16)</f>
        <v>55.437800000000003</v>
      </c>
      <c r="D15" s="14">
        <f>SUMIF(Z15:Z16,2,D15:D16)</f>
        <v>0</v>
      </c>
      <c r="E15" s="13"/>
      <c r="F15" s="14">
        <f>SUMIF(Z15:Z16,2,F15:F16)</f>
        <v>24.292099999999998</v>
      </c>
      <c r="G15" s="14">
        <f>SUMIF(Z15:Z16,2,G15:G16)</f>
        <v>0</v>
      </c>
      <c r="H15" s="13"/>
      <c r="I15" s="14">
        <f>SUMIF(Z15:Z16,2,I15:I16)</f>
        <v>27.5762</v>
      </c>
      <c r="J15" s="14">
        <f>SUMIF(Z15:Z16,2,J15:J16)</f>
        <v>0</v>
      </c>
      <c r="K15" s="13"/>
      <c r="L15" s="14">
        <f>SUMIF(Z15:Z16,2,L15:L16)</f>
        <v>31.392099999999999</v>
      </c>
      <c r="M15" s="14">
        <f>SUMIF(Z15:Z16,2,M15:M16)</f>
        <v>0</v>
      </c>
      <c r="N15" s="13"/>
      <c r="O15" s="14">
        <f>SUMIF(Z15:Z16,2,O15:O16)</f>
        <v>31.985700000000001</v>
      </c>
      <c r="P15" s="14">
        <f>SUMIF(Z15:Z16,2,P15:P16)</f>
        <v>0</v>
      </c>
      <c r="Q15" s="13"/>
      <c r="R15" s="14">
        <f>SUMIF(Z15:Z16,2,R15:R16)</f>
        <v>31.395399999999999</v>
      </c>
      <c r="S15" s="14">
        <f>SUMIF(Z15:Z16,2,S15:S16)</f>
        <v>0</v>
      </c>
      <c r="T15" s="13"/>
      <c r="U15" s="14">
        <f>SUMIF(Z15:Z16,2,U15:U16)</f>
        <v>164.2818</v>
      </c>
      <c r="V15" s="14">
        <f>SUMIF(Z15:Z16,2,V15:V16)</f>
        <v>0</v>
      </c>
      <c r="W15" s="15">
        <f t="shared" si="0"/>
        <v>3.8158999999999992</v>
      </c>
      <c r="X15" s="16">
        <f t="shared" si="1"/>
        <v>13.837657110116691</v>
      </c>
      <c r="Y15" s="17"/>
      <c r="Z15" s="4">
        <v>1</v>
      </c>
      <c r="AB15" s="4">
        <v>1</v>
      </c>
    </row>
    <row r="16" spans="1:29" ht="23.5" outlineLevel="2" x14ac:dyDescent="0.75">
      <c r="A16" s="89" t="s">
        <v>25</v>
      </c>
      <c r="B16" s="13"/>
      <c r="C16" s="14">
        <f>SUMIF(Z16:Z18,3,C16:C18)</f>
        <v>55.437800000000003</v>
      </c>
      <c r="D16" s="14">
        <f>SUMIF(Z16:Z18,3,D16:D18)</f>
        <v>0</v>
      </c>
      <c r="E16" s="13"/>
      <c r="F16" s="14">
        <f>SUMIF(Z16:Z18,3,F16:F18)</f>
        <v>24.292099999999998</v>
      </c>
      <c r="G16" s="14">
        <f>SUMIF(Z16:Z18,3,G16:G18)</f>
        <v>0</v>
      </c>
      <c r="H16" s="13"/>
      <c r="I16" s="14">
        <f>SUMIF(Z16:Z18,3,I16:I18)</f>
        <v>27.5762</v>
      </c>
      <c r="J16" s="14">
        <f>SUMIF(Z16:Z18,3,J16:J18)</f>
        <v>0</v>
      </c>
      <c r="K16" s="13"/>
      <c r="L16" s="14">
        <f>SUMIF(Z16:Z18,3,L16:L18)</f>
        <v>31.392099999999999</v>
      </c>
      <c r="M16" s="14">
        <f>SUMIF(Z16:Z18,3,M16:M18)</f>
        <v>0</v>
      </c>
      <c r="N16" s="13"/>
      <c r="O16" s="14">
        <f>SUMIF(Z16:Z18,3,O16:O18)</f>
        <v>31.985700000000001</v>
      </c>
      <c r="P16" s="14">
        <f>SUMIF(Z16:Z18,3,P16:P18)</f>
        <v>0</v>
      </c>
      <c r="Q16" s="13"/>
      <c r="R16" s="14">
        <f>SUMIF(Z16:Z18,3,R16:R18)</f>
        <v>31.395399999999999</v>
      </c>
      <c r="S16" s="14">
        <f>SUMIF(Z16:Z18,3,S16:S18)</f>
        <v>0</v>
      </c>
      <c r="T16" s="13"/>
      <c r="U16" s="14">
        <f>SUMIF(Z16:Z18,3,U16:U18)</f>
        <v>164.2818</v>
      </c>
      <c r="V16" s="14">
        <f>SUMIF(Z16:Z18,3,V16:V18)</f>
        <v>0</v>
      </c>
      <c r="W16" s="18">
        <f t="shared" si="0"/>
        <v>3.8158999999999992</v>
      </c>
      <c r="X16" s="19">
        <f t="shared" si="1"/>
        <v>13.837657110116691</v>
      </c>
      <c r="Y16" s="17"/>
      <c r="Z16" s="4">
        <v>2</v>
      </c>
      <c r="AB16" s="4">
        <v>2</v>
      </c>
    </row>
    <row r="17" spans="1:28" outlineLevel="3" x14ac:dyDescent="0.7">
      <c r="A17" s="20" t="s">
        <v>29</v>
      </c>
      <c r="B17" s="21"/>
      <c r="C17" s="22">
        <v>43.264000000000003</v>
      </c>
      <c r="D17" s="22">
        <v>0</v>
      </c>
      <c r="E17" s="21"/>
      <c r="F17" s="22">
        <v>15.151199999999999</v>
      </c>
      <c r="G17" s="22">
        <v>0</v>
      </c>
      <c r="H17" s="21"/>
      <c r="I17" s="22">
        <v>16.4025</v>
      </c>
      <c r="J17" s="22">
        <v>0</v>
      </c>
      <c r="K17" s="21"/>
      <c r="L17" s="22">
        <v>17.509</v>
      </c>
      <c r="M17" s="22">
        <v>0</v>
      </c>
      <c r="N17" s="21"/>
      <c r="O17" s="22">
        <v>18.102599999999999</v>
      </c>
      <c r="P17" s="22">
        <v>0</v>
      </c>
      <c r="Q17" s="21"/>
      <c r="R17" s="22">
        <v>18.719899999999999</v>
      </c>
      <c r="S17" s="22">
        <v>0</v>
      </c>
      <c r="T17" s="21"/>
      <c r="U17" s="22">
        <v>143.3586</v>
      </c>
      <c r="V17" s="22">
        <v>0</v>
      </c>
      <c r="W17" s="23">
        <f t="shared" si="0"/>
        <v>1.1065000000000005</v>
      </c>
      <c r="X17" s="24">
        <f t="shared" si="1"/>
        <v>6.7459228776101234</v>
      </c>
      <c r="Y17" s="25"/>
      <c r="Z17" s="4">
        <v>3</v>
      </c>
      <c r="AB17" s="4">
        <v>3</v>
      </c>
    </row>
    <row r="18" spans="1:28" outlineLevel="3" x14ac:dyDescent="0.7">
      <c r="A18" s="20" t="s">
        <v>26</v>
      </c>
      <c r="B18" s="21"/>
      <c r="C18" s="22">
        <v>12.1738</v>
      </c>
      <c r="D18" s="22">
        <v>0</v>
      </c>
      <c r="E18" s="21"/>
      <c r="F18" s="22">
        <v>9.1409000000000002</v>
      </c>
      <c r="G18" s="22">
        <v>0</v>
      </c>
      <c r="H18" s="21"/>
      <c r="I18" s="22">
        <v>11.1737</v>
      </c>
      <c r="J18" s="22">
        <v>0</v>
      </c>
      <c r="K18" s="21"/>
      <c r="L18" s="22">
        <v>13.883100000000001</v>
      </c>
      <c r="M18" s="22">
        <v>0</v>
      </c>
      <c r="N18" s="21"/>
      <c r="O18" s="22">
        <v>13.883100000000001</v>
      </c>
      <c r="P18" s="22">
        <v>0</v>
      </c>
      <c r="Q18" s="21"/>
      <c r="R18" s="22">
        <v>12.6755</v>
      </c>
      <c r="S18" s="22">
        <v>0</v>
      </c>
      <c r="T18" s="21"/>
      <c r="U18" s="22">
        <v>20.923200000000001</v>
      </c>
      <c r="V18" s="22">
        <v>0</v>
      </c>
      <c r="W18" s="23">
        <f t="shared" si="0"/>
        <v>2.7094000000000005</v>
      </c>
      <c r="X18" s="24">
        <f t="shared" si="1"/>
        <v>24.248010954294465</v>
      </c>
      <c r="Y18" s="25"/>
      <c r="Z18" s="4">
        <v>3</v>
      </c>
      <c r="AB18" s="4">
        <v>3</v>
      </c>
    </row>
    <row r="19" spans="1:28" ht="10" customHeight="1" x14ac:dyDescent="0.7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8"/>
      <c r="X19" s="29"/>
      <c r="Y19" s="27"/>
    </row>
  </sheetData>
  <mergeCells count="13">
    <mergeCell ref="A1:Y1"/>
    <mergeCell ref="A2:Y2"/>
    <mergeCell ref="A3:Y3"/>
    <mergeCell ref="A8:A9"/>
    <mergeCell ref="B8:D8"/>
    <mergeCell ref="E8:G8"/>
    <mergeCell ref="H8:J8"/>
    <mergeCell ref="K8:M8"/>
    <mergeCell ref="N8:P8"/>
    <mergeCell ref="Q8:S8"/>
    <mergeCell ref="T8:V8"/>
    <mergeCell ref="W8:X8"/>
    <mergeCell ref="Y8:Y9"/>
  </mergeCells>
  <printOptions horizontalCentered="1"/>
  <pageMargins left="0.19685039370078741" right="0.19685039370078741" top="0.39370078740157483" bottom="0.39370078740157483" header="0.23622047244094491" footer="0.23622047244094491"/>
  <pageSetup paperSize="5" scale="68" orientation="landscape"/>
  <headerFooter alignWithMargins="0">
    <oddHeader>&amp;R&amp;"Arial,ธรรมดา"&amp;10หน้าที่ 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B16"/>
  <sheetViews>
    <sheetView topLeftCell="T17" zoomScale="90" zoomScaleNormal="90" workbookViewId="0">
      <selection sqref="A1:Y1"/>
    </sheetView>
  </sheetViews>
  <sheetFormatPr defaultColWidth="9.08984375" defaultRowHeight="23" outlineLevelRow="2" outlineLevelCol="1" x14ac:dyDescent="0.7"/>
  <cols>
    <col min="1" max="1" width="51.7265625" style="4" customWidth="1"/>
    <col min="2" max="2" width="13.7265625" style="4" customWidth="1" outlineLevel="1"/>
    <col min="3" max="4" width="17.7265625" style="4" customWidth="1" outlineLevel="1"/>
    <col min="5" max="5" width="13.7265625" style="4" customWidth="1" outlineLevel="1"/>
    <col min="6" max="7" width="17.7265625" style="4" customWidth="1" outlineLevel="1"/>
    <col min="8" max="8" width="13.7265625" style="4" customWidth="1" outlineLevel="1"/>
    <col min="9" max="10" width="17.7265625" style="4" customWidth="1" outlineLevel="1"/>
    <col min="11" max="11" width="13.7265625" style="4" customWidth="1" outlineLevel="1"/>
    <col min="12" max="13" width="17.7265625" style="4" customWidth="1"/>
    <col min="14" max="14" width="13.7265625" style="4" customWidth="1" outlineLevel="1"/>
    <col min="15" max="16" width="17.7265625" style="4" customWidth="1" outlineLevel="1"/>
    <col min="17" max="17" width="13.7265625" style="4" customWidth="1" outlineLevel="1"/>
    <col min="18" max="19" width="17.7265625" style="4" customWidth="1" outlineLevel="1"/>
    <col min="20" max="20" width="13.7265625" style="4" customWidth="1" outlineLevel="1"/>
    <col min="21" max="22" width="17.7265625" style="4" customWidth="1" outlineLevel="1"/>
    <col min="23" max="23" width="17.7265625" customWidth="1" outlineLevel="1"/>
    <col min="24" max="24" width="10.7265625" customWidth="1" outlineLevel="1"/>
    <col min="25" max="25" width="75.7265625" style="4" customWidth="1"/>
    <col min="26" max="26" width="0" style="4" hidden="1" customWidth="1"/>
    <col min="27" max="27" width="9" customWidth="1"/>
    <col min="28" max="28" width="0" style="4" hidden="1" customWidth="1"/>
    <col min="29" max="29" width="9.08984375" style="4" customWidth="1"/>
    <col min="30" max="16384" width="9.08984375" style="4"/>
  </cols>
  <sheetData>
    <row r="1" spans="1:28" s="1" customFormat="1" ht="26" x14ac:dyDescent="0.8">
      <c r="A1" s="117" t="s">
        <v>141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</row>
    <row r="2" spans="1:28" s="1" customFormat="1" ht="26" x14ac:dyDescent="0.8">
      <c r="A2" s="117" t="s">
        <v>142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</row>
    <row r="3" spans="1:28" s="1" customFormat="1" ht="26" x14ac:dyDescent="0.8">
      <c r="A3" s="118" t="s">
        <v>143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</row>
    <row r="4" spans="1:28" s="1" customFormat="1" ht="26" hidden="1" x14ac:dyDescent="0.8">
      <c r="A4" s="2"/>
    </row>
    <row r="5" spans="1:28" s="1" customFormat="1" ht="26" x14ac:dyDescent="0.8">
      <c r="A5" s="3"/>
    </row>
    <row r="6" spans="1:28" s="1" customFormat="1" ht="26" x14ac:dyDescent="0.8">
      <c r="A6" s="3"/>
      <c r="B6" s="4"/>
      <c r="C6" s="4"/>
      <c r="D6" s="4"/>
      <c r="Y6" s="35" t="s">
        <v>5</v>
      </c>
      <c r="Z6" s="1" t="s">
        <v>6</v>
      </c>
      <c r="AB6" s="1" t="s">
        <v>7</v>
      </c>
    </row>
    <row r="7" spans="1:28" hidden="1" x14ac:dyDescent="0.7">
      <c r="W7" s="4"/>
      <c r="X7" s="4"/>
    </row>
    <row r="8" spans="1:28" ht="23.5" x14ac:dyDescent="0.7">
      <c r="A8" s="119" t="s">
        <v>8</v>
      </c>
      <c r="B8" s="121" t="s">
        <v>144</v>
      </c>
      <c r="C8" s="122"/>
      <c r="D8" s="123"/>
      <c r="E8" s="121" t="s">
        <v>145</v>
      </c>
      <c r="F8" s="122"/>
      <c r="G8" s="123"/>
      <c r="H8" s="121" t="s">
        <v>146</v>
      </c>
      <c r="I8" s="122"/>
      <c r="J8" s="123"/>
      <c r="K8" s="121" t="s">
        <v>147</v>
      </c>
      <c r="L8" s="122"/>
      <c r="M8" s="123"/>
      <c r="N8" s="121" t="s">
        <v>148</v>
      </c>
      <c r="O8" s="122"/>
      <c r="P8" s="123"/>
      <c r="Q8" s="121" t="s">
        <v>149</v>
      </c>
      <c r="R8" s="122"/>
      <c r="S8" s="123"/>
      <c r="T8" s="121" t="s">
        <v>150</v>
      </c>
      <c r="U8" s="122"/>
      <c r="V8" s="123"/>
      <c r="W8" s="124" t="s">
        <v>16</v>
      </c>
      <c r="X8" s="124"/>
      <c r="Y8" s="119" t="s">
        <v>17</v>
      </c>
    </row>
    <row r="9" spans="1:28" s="7" customFormat="1" ht="47" x14ac:dyDescent="0.35">
      <c r="A9" s="120"/>
      <c r="B9" s="5" t="s">
        <v>18</v>
      </c>
      <c r="C9" s="6" t="s">
        <v>19</v>
      </c>
      <c r="D9" s="6" t="s">
        <v>20</v>
      </c>
      <c r="E9" s="5" t="s">
        <v>18</v>
      </c>
      <c r="F9" s="6" t="s">
        <v>19</v>
      </c>
      <c r="G9" s="6" t="s">
        <v>20</v>
      </c>
      <c r="H9" s="5" t="s">
        <v>18</v>
      </c>
      <c r="I9" s="6" t="s">
        <v>19</v>
      </c>
      <c r="J9" s="6" t="s">
        <v>20</v>
      </c>
      <c r="K9" s="5" t="s">
        <v>18</v>
      </c>
      <c r="L9" s="6" t="s">
        <v>19</v>
      </c>
      <c r="M9" s="6" t="s">
        <v>20</v>
      </c>
      <c r="N9" s="5" t="s">
        <v>18</v>
      </c>
      <c r="O9" s="6" t="s">
        <v>19</v>
      </c>
      <c r="P9" s="6" t="s">
        <v>20</v>
      </c>
      <c r="Q9" s="5" t="s">
        <v>18</v>
      </c>
      <c r="R9" s="6" t="s">
        <v>19</v>
      </c>
      <c r="S9" s="6" t="s">
        <v>20</v>
      </c>
      <c r="T9" s="5" t="s">
        <v>18</v>
      </c>
      <c r="U9" s="6" t="s">
        <v>19</v>
      </c>
      <c r="V9" s="6" t="s">
        <v>20</v>
      </c>
      <c r="W9" s="6" t="s">
        <v>21</v>
      </c>
      <c r="X9" s="6" t="s">
        <v>22</v>
      </c>
      <c r="Y9" s="120"/>
    </row>
    <row r="10" spans="1:28" ht="23.5" x14ac:dyDescent="0.75">
      <c r="A10" s="8" t="s">
        <v>23</v>
      </c>
      <c r="B10" s="9"/>
      <c r="C10" s="10">
        <v>0</v>
      </c>
      <c r="D10" s="10">
        <v>0</v>
      </c>
      <c r="E10" s="9"/>
      <c r="F10" s="10">
        <v>0</v>
      </c>
      <c r="G10" s="10">
        <v>0</v>
      </c>
      <c r="H10" s="9"/>
      <c r="I10" s="10">
        <v>0</v>
      </c>
      <c r="J10" s="10">
        <v>0</v>
      </c>
      <c r="K10" s="9"/>
      <c r="L10" s="10">
        <v>0</v>
      </c>
      <c r="M10" s="10">
        <v>0</v>
      </c>
      <c r="N10" s="9"/>
      <c r="O10" s="10">
        <v>0</v>
      </c>
      <c r="P10" s="10">
        <v>0</v>
      </c>
      <c r="Q10" s="9"/>
      <c r="R10" s="10">
        <v>0</v>
      </c>
      <c r="S10" s="10">
        <v>0</v>
      </c>
      <c r="T10" s="9"/>
      <c r="U10" s="10">
        <v>0</v>
      </c>
      <c r="V10" s="10">
        <v>0</v>
      </c>
      <c r="W10" s="11">
        <f t="shared" ref="W10:W13" si="0">L10-I10</f>
        <v>0</v>
      </c>
      <c r="X10" s="12">
        <f>IF(I10&lt;=0,100,((L10-I10)/I10)*100)</f>
        <v>100</v>
      </c>
      <c r="Y10" s="10"/>
      <c r="Z10" s="4">
        <v>0</v>
      </c>
    </row>
    <row r="11" spans="1:28" ht="23.5" x14ac:dyDescent="0.7">
      <c r="A11" s="88" t="s">
        <v>151</v>
      </c>
      <c r="B11" s="87"/>
      <c r="C11" s="14"/>
      <c r="D11" s="14"/>
      <c r="E11" s="13"/>
      <c r="F11" s="14"/>
      <c r="G11" s="14"/>
      <c r="H11" s="13"/>
      <c r="I11" s="14"/>
      <c r="J11" s="14"/>
      <c r="K11" s="13"/>
      <c r="L11" s="14"/>
      <c r="M11" s="14"/>
      <c r="N11" s="13"/>
      <c r="O11" s="14"/>
      <c r="P11" s="14"/>
      <c r="Q11" s="13"/>
      <c r="R11" s="14"/>
      <c r="S11" s="14"/>
      <c r="T11" s="13"/>
      <c r="U11" s="14"/>
      <c r="V11" s="14"/>
      <c r="W11" s="15">
        <f t="shared" si="0"/>
        <v>0</v>
      </c>
      <c r="X11" s="16">
        <f t="shared" ref="X11:X13" si="1">IF(I11&lt;=0,100,((L11-I11)/I11)*100)</f>
        <v>100</v>
      </c>
      <c r="Y11" s="17"/>
      <c r="Z11" s="4">
        <v>1</v>
      </c>
      <c r="AB11" s="4">
        <v>1</v>
      </c>
    </row>
    <row r="12" spans="1:28" ht="23.5" outlineLevel="1" x14ac:dyDescent="0.75">
      <c r="A12" s="89"/>
      <c r="B12" s="13"/>
      <c r="C12" s="14">
        <v>0</v>
      </c>
      <c r="D12" s="14">
        <v>0</v>
      </c>
      <c r="E12" s="13"/>
      <c r="F12" s="14">
        <v>0</v>
      </c>
      <c r="G12" s="14">
        <v>0</v>
      </c>
      <c r="H12" s="13"/>
      <c r="I12" s="14">
        <v>0</v>
      </c>
      <c r="J12" s="14">
        <v>0</v>
      </c>
      <c r="K12" s="13"/>
      <c r="L12" s="14">
        <v>0</v>
      </c>
      <c r="M12" s="14">
        <v>0</v>
      </c>
      <c r="N12" s="13"/>
      <c r="O12" s="14">
        <v>0</v>
      </c>
      <c r="P12" s="14">
        <v>0</v>
      </c>
      <c r="Q12" s="13"/>
      <c r="R12" s="14">
        <v>0</v>
      </c>
      <c r="S12" s="14">
        <v>0</v>
      </c>
      <c r="T12" s="13"/>
      <c r="U12" s="14">
        <v>0</v>
      </c>
      <c r="V12" s="14">
        <v>0</v>
      </c>
      <c r="W12" s="18">
        <f t="shared" si="0"/>
        <v>0</v>
      </c>
      <c r="X12" s="19">
        <f t="shared" si="1"/>
        <v>100</v>
      </c>
      <c r="Y12" s="17"/>
      <c r="Z12" s="4">
        <v>2</v>
      </c>
      <c r="AB12" s="4">
        <v>2</v>
      </c>
    </row>
    <row r="13" spans="1:28" s="26" customFormat="1" outlineLevel="2" x14ac:dyDescent="0.7">
      <c r="A13" s="20"/>
      <c r="B13" s="21"/>
      <c r="C13" s="22">
        <v>0</v>
      </c>
      <c r="D13" s="22">
        <v>0</v>
      </c>
      <c r="E13" s="21"/>
      <c r="F13" s="22">
        <v>0</v>
      </c>
      <c r="G13" s="22">
        <v>0</v>
      </c>
      <c r="H13" s="21"/>
      <c r="I13" s="22">
        <v>0</v>
      </c>
      <c r="J13" s="22">
        <v>0</v>
      </c>
      <c r="K13" s="21"/>
      <c r="L13" s="22">
        <v>0</v>
      </c>
      <c r="M13" s="22">
        <v>0</v>
      </c>
      <c r="N13" s="21"/>
      <c r="O13" s="22">
        <v>0</v>
      </c>
      <c r="P13" s="22">
        <v>0</v>
      </c>
      <c r="Q13" s="21"/>
      <c r="R13" s="22">
        <v>0</v>
      </c>
      <c r="S13" s="22">
        <v>0</v>
      </c>
      <c r="T13" s="21"/>
      <c r="U13" s="22">
        <v>0</v>
      </c>
      <c r="V13" s="22">
        <v>0</v>
      </c>
      <c r="W13" s="23">
        <f t="shared" si="0"/>
        <v>0</v>
      </c>
      <c r="X13" s="24">
        <f t="shared" si="1"/>
        <v>100</v>
      </c>
      <c r="Y13" s="25"/>
      <c r="Z13" s="4">
        <v>3</v>
      </c>
      <c r="AB13" s="4">
        <v>3</v>
      </c>
    </row>
    <row r="14" spans="1:28" ht="9.75" customHeight="1" x14ac:dyDescent="0.7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8"/>
      <c r="X14" s="29"/>
      <c r="Y14" s="27"/>
    </row>
    <row r="15" spans="1:28" x14ac:dyDescent="0.7">
      <c r="A15" s="30"/>
    </row>
    <row r="16" spans="1:28" ht="76" x14ac:dyDescent="0.7">
      <c r="U16" s="81" t="s">
        <v>152</v>
      </c>
      <c r="V16" s="81" t="s">
        <v>153</v>
      </c>
    </row>
  </sheetData>
  <mergeCells count="13">
    <mergeCell ref="Y8:Y9"/>
    <mergeCell ref="A1:Y1"/>
    <mergeCell ref="A2:Y2"/>
    <mergeCell ref="A3:Y3"/>
    <mergeCell ref="A8:A9"/>
    <mergeCell ref="B8:D8"/>
    <mergeCell ref="E8:G8"/>
    <mergeCell ref="H8:J8"/>
    <mergeCell ref="K8:M8"/>
    <mergeCell ref="N8:P8"/>
    <mergeCell ref="Q8:S8"/>
    <mergeCell ref="T8:V8"/>
    <mergeCell ref="W8:X8"/>
  </mergeCells>
  <printOptions horizontalCentered="1"/>
  <pageMargins left="0.19600000000000001" right="0.19600000000000001" top="0.39300000000000002" bottom="0.39300000000000002" header="0.23599999999999999" footer="0.23599999999999999"/>
  <pageSetup paperSize="5" scale="68" orientation="landscape"/>
  <headerFooter alignWithMargins="0">
    <oddHeader>&amp;R&amp;"Arial,ธรรมดา"&amp;10หน้าที่ 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B15"/>
  <sheetViews>
    <sheetView topLeftCell="T1" zoomScale="85" zoomScaleNormal="85" workbookViewId="0">
      <selection sqref="A1:Y1"/>
    </sheetView>
  </sheetViews>
  <sheetFormatPr defaultColWidth="9.08984375" defaultRowHeight="23" outlineLevelCol="1" x14ac:dyDescent="0.7"/>
  <cols>
    <col min="1" max="1" width="51.7265625" style="4" customWidth="1"/>
    <col min="2" max="2" width="13.7265625" style="4" customWidth="1" outlineLevel="1"/>
    <col min="3" max="4" width="17.7265625" style="4" customWidth="1" outlineLevel="1"/>
    <col min="5" max="5" width="13.7265625" style="4" customWidth="1" outlineLevel="1"/>
    <col min="6" max="7" width="17.7265625" style="4" customWidth="1" outlineLevel="1"/>
    <col min="8" max="8" width="13.7265625" style="4" customWidth="1" outlineLevel="1"/>
    <col min="9" max="10" width="17.7265625" style="4" customWidth="1" outlineLevel="1"/>
    <col min="11" max="11" width="13.7265625" style="4" customWidth="1" outlineLevel="1"/>
    <col min="12" max="13" width="17.7265625" style="4" customWidth="1"/>
    <col min="14" max="14" width="13.7265625" style="4" customWidth="1" outlineLevel="1"/>
    <col min="15" max="16" width="17.7265625" style="4" customWidth="1" outlineLevel="1"/>
    <col min="17" max="17" width="13.7265625" style="4" customWidth="1" outlineLevel="1"/>
    <col min="18" max="19" width="17.7265625" style="4" customWidth="1" outlineLevel="1"/>
    <col min="20" max="20" width="13.7265625" style="4" customWidth="1" outlineLevel="1"/>
    <col min="21" max="22" width="17.7265625" style="4" customWidth="1" outlineLevel="1"/>
    <col min="23" max="23" width="17.7265625" customWidth="1" outlineLevel="1"/>
    <col min="24" max="24" width="10.7265625" customWidth="1" outlineLevel="1"/>
    <col min="25" max="25" width="75.7265625" style="4" customWidth="1"/>
    <col min="26" max="26" width="9.08984375" style="4" customWidth="1"/>
    <col min="27" max="16384" width="9.08984375" style="4"/>
  </cols>
  <sheetData>
    <row r="1" spans="1:28" s="1" customFormat="1" ht="26" x14ac:dyDescent="0.8">
      <c r="A1" s="117" t="s">
        <v>154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</row>
    <row r="2" spans="1:28" s="1" customFormat="1" ht="26" x14ac:dyDescent="0.8">
      <c r="A2" s="117" t="s">
        <v>155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</row>
    <row r="3" spans="1:28" s="1" customFormat="1" ht="26" x14ac:dyDescent="0.8">
      <c r="A3" s="118" t="s">
        <v>45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</row>
    <row r="4" spans="1:28" s="1" customFormat="1" ht="26" hidden="1" x14ac:dyDescent="0.8">
      <c r="A4" s="125"/>
      <c r="B4" s="125"/>
      <c r="C4" s="125"/>
      <c r="D4" s="125"/>
      <c r="E4" s="125"/>
      <c r="F4" s="2"/>
      <c r="G4" s="2"/>
      <c r="H4" s="2"/>
      <c r="I4" s="2"/>
      <c r="J4" s="2"/>
      <c r="K4" s="2"/>
      <c r="L4" s="2"/>
      <c r="M4" s="2"/>
      <c r="N4" s="31"/>
      <c r="O4" s="31"/>
      <c r="P4" s="31"/>
      <c r="Q4" s="31"/>
      <c r="R4" s="31"/>
      <c r="S4" s="31"/>
      <c r="T4" s="31"/>
      <c r="U4" s="31"/>
      <c r="V4" s="31"/>
      <c r="Y4" s="32" t="s">
        <v>31</v>
      </c>
    </row>
    <row r="5" spans="1:28" s="1" customFormat="1" ht="26" x14ac:dyDescent="0.8">
      <c r="A5" s="126"/>
      <c r="B5" s="126"/>
      <c r="C5" s="126"/>
      <c r="D5" s="126"/>
      <c r="E5" s="126"/>
      <c r="F5" s="3"/>
      <c r="G5" s="3"/>
      <c r="H5" s="3"/>
      <c r="I5" s="3"/>
      <c r="J5" s="3"/>
      <c r="K5" s="3"/>
      <c r="L5" s="3"/>
      <c r="M5" s="3"/>
      <c r="N5" s="33"/>
      <c r="O5" s="33"/>
      <c r="P5" s="33"/>
      <c r="Q5" s="33"/>
      <c r="R5" s="33"/>
      <c r="S5" s="33"/>
      <c r="T5" s="33"/>
      <c r="U5" s="33"/>
      <c r="V5" s="33"/>
      <c r="Y5" s="34" t="s">
        <v>31</v>
      </c>
    </row>
    <row r="6" spans="1:28" s="1" customFormat="1" ht="26" x14ac:dyDescent="0.8">
      <c r="A6" s="126"/>
      <c r="B6" s="126"/>
      <c r="C6" s="126"/>
      <c r="D6" s="126"/>
      <c r="E6" s="126"/>
      <c r="F6" s="126"/>
      <c r="G6" s="126"/>
      <c r="H6" s="3"/>
      <c r="I6" s="3"/>
      <c r="J6" s="3"/>
      <c r="K6" s="3"/>
      <c r="L6" s="3"/>
      <c r="M6" s="3"/>
      <c r="N6" s="33"/>
      <c r="O6" s="33"/>
      <c r="P6" s="33"/>
      <c r="Q6" s="33"/>
      <c r="R6" s="33"/>
      <c r="S6" s="33"/>
      <c r="T6" s="33"/>
      <c r="U6" s="33"/>
      <c r="V6" s="33"/>
      <c r="Y6" s="35" t="s">
        <v>5</v>
      </c>
    </row>
    <row r="7" spans="1:28" ht="23.5" hidden="1" x14ac:dyDescent="0.75">
      <c r="F7" s="36"/>
      <c r="J7" s="37"/>
      <c r="K7" s="127"/>
      <c r="L7" s="127"/>
      <c r="M7" s="127"/>
      <c r="U7" s="128"/>
      <c r="V7" s="128"/>
      <c r="W7" s="4"/>
      <c r="X7" s="4"/>
      <c r="Y7" s="38"/>
    </row>
    <row r="8" spans="1:28" ht="23.5" x14ac:dyDescent="0.7">
      <c r="A8" s="119" t="s">
        <v>8</v>
      </c>
      <c r="B8" s="130" t="s">
        <v>144</v>
      </c>
      <c r="C8" s="130"/>
      <c r="D8" s="130"/>
      <c r="E8" s="130" t="s">
        <v>145</v>
      </c>
      <c r="F8" s="130"/>
      <c r="G8" s="130"/>
      <c r="H8" s="130" t="s">
        <v>146</v>
      </c>
      <c r="I8" s="130"/>
      <c r="J8" s="130"/>
      <c r="K8" s="130" t="s">
        <v>147</v>
      </c>
      <c r="L8" s="130"/>
      <c r="M8" s="130"/>
      <c r="N8" s="130" t="s">
        <v>148</v>
      </c>
      <c r="O8" s="130"/>
      <c r="P8" s="130"/>
      <c r="Q8" s="130" t="s">
        <v>149</v>
      </c>
      <c r="R8" s="130"/>
      <c r="S8" s="130"/>
      <c r="T8" s="130" t="s">
        <v>150</v>
      </c>
      <c r="U8" s="130"/>
      <c r="V8" s="130"/>
      <c r="W8" s="124" t="s">
        <v>16</v>
      </c>
      <c r="X8" s="124"/>
      <c r="Y8" s="119" t="s">
        <v>17</v>
      </c>
    </row>
    <row r="9" spans="1:28" s="7" customFormat="1" ht="47" x14ac:dyDescent="0.35">
      <c r="A9" s="129"/>
      <c r="B9" s="5" t="s">
        <v>18</v>
      </c>
      <c r="C9" s="6" t="s">
        <v>19</v>
      </c>
      <c r="D9" s="6" t="s">
        <v>20</v>
      </c>
      <c r="E9" s="5" t="s">
        <v>18</v>
      </c>
      <c r="F9" s="6" t="s">
        <v>19</v>
      </c>
      <c r="G9" s="6" t="s">
        <v>20</v>
      </c>
      <c r="H9" s="5" t="s">
        <v>18</v>
      </c>
      <c r="I9" s="6" t="s">
        <v>19</v>
      </c>
      <c r="J9" s="6" t="s">
        <v>20</v>
      </c>
      <c r="K9" s="5" t="s">
        <v>18</v>
      </c>
      <c r="L9" s="6" t="s">
        <v>19</v>
      </c>
      <c r="M9" s="6" t="s">
        <v>20</v>
      </c>
      <c r="N9" s="5" t="s">
        <v>18</v>
      </c>
      <c r="O9" s="6" t="s">
        <v>19</v>
      </c>
      <c r="P9" s="6" t="s">
        <v>20</v>
      </c>
      <c r="Q9" s="5" t="s">
        <v>18</v>
      </c>
      <c r="R9" s="6" t="s">
        <v>19</v>
      </c>
      <c r="S9" s="6" t="s">
        <v>20</v>
      </c>
      <c r="T9" s="5" t="s">
        <v>18</v>
      </c>
      <c r="U9" s="6" t="s">
        <v>19</v>
      </c>
      <c r="V9" s="6" t="s">
        <v>20</v>
      </c>
      <c r="W9" s="6" t="s">
        <v>21</v>
      </c>
      <c r="X9" s="6" t="s">
        <v>22</v>
      </c>
      <c r="Y9" s="120"/>
    </row>
    <row r="10" spans="1:28" ht="23.5" x14ac:dyDescent="0.75">
      <c r="A10" s="8" t="s">
        <v>23</v>
      </c>
      <c r="B10" s="9"/>
      <c r="C10" s="10">
        <v>0</v>
      </c>
      <c r="D10" s="10">
        <v>0</v>
      </c>
      <c r="E10" s="9"/>
      <c r="F10" s="10">
        <v>0</v>
      </c>
      <c r="G10" s="10">
        <v>0</v>
      </c>
      <c r="H10" s="9"/>
      <c r="I10" s="10">
        <v>0</v>
      </c>
      <c r="J10" s="10">
        <v>0</v>
      </c>
      <c r="K10" s="9"/>
      <c r="L10" s="10">
        <v>0</v>
      </c>
      <c r="M10" s="10">
        <v>0</v>
      </c>
      <c r="N10" s="9"/>
      <c r="O10" s="10">
        <v>0</v>
      </c>
      <c r="P10" s="10">
        <v>0</v>
      </c>
      <c r="Q10" s="9"/>
      <c r="R10" s="10">
        <v>0</v>
      </c>
      <c r="S10" s="10">
        <v>0</v>
      </c>
      <c r="T10" s="9"/>
      <c r="U10" s="10">
        <v>0</v>
      </c>
      <c r="V10" s="10">
        <v>0</v>
      </c>
      <c r="W10" s="11">
        <f>L10-I10</f>
        <v>0</v>
      </c>
      <c r="X10" s="12">
        <f>IF(I10&lt;=0,100,((L10-I10)/I10)*100)</f>
        <v>100</v>
      </c>
      <c r="Y10" s="10"/>
      <c r="Z10" s="4">
        <v>0</v>
      </c>
    </row>
    <row r="11" spans="1:28" ht="23.5" x14ac:dyDescent="0.75">
      <c r="A11" s="90"/>
      <c r="B11" s="91"/>
      <c r="C11" s="92">
        <v>0</v>
      </c>
      <c r="D11" s="92">
        <v>0</v>
      </c>
      <c r="E11" s="91"/>
      <c r="F11" s="92">
        <v>0</v>
      </c>
      <c r="G11" s="92">
        <v>0</v>
      </c>
      <c r="H11" s="91"/>
      <c r="I11" s="92">
        <v>0</v>
      </c>
      <c r="J11" s="92">
        <v>0</v>
      </c>
      <c r="K11" s="91"/>
      <c r="L11" s="92">
        <v>0</v>
      </c>
      <c r="M11" s="92">
        <v>0</v>
      </c>
      <c r="N11" s="91"/>
      <c r="O11" s="92">
        <v>0</v>
      </c>
      <c r="P11" s="92">
        <v>0</v>
      </c>
      <c r="Q11" s="91"/>
      <c r="R11" s="92">
        <v>0</v>
      </c>
      <c r="S11" s="92">
        <v>0</v>
      </c>
      <c r="T11" s="91"/>
      <c r="U11" s="92">
        <v>0</v>
      </c>
      <c r="V11" s="92">
        <v>0</v>
      </c>
      <c r="W11" s="39">
        <f t="shared" ref="W11:W12" si="0">L11-I11</f>
        <v>0</v>
      </c>
      <c r="X11" s="71">
        <f t="shared" ref="X11:X12" si="1">IF(I11&lt;=0,100,((L11-I11)/I11)*100)</f>
        <v>100</v>
      </c>
      <c r="Y11" s="93"/>
      <c r="Z11" s="4">
        <v>1</v>
      </c>
      <c r="AB11" s="4">
        <v>1</v>
      </c>
    </row>
    <row r="12" spans="1:28" s="26" customFormat="1" ht="23.5" x14ac:dyDescent="0.7">
      <c r="A12" s="20"/>
      <c r="B12" s="13"/>
      <c r="C12" s="23">
        <v>0</v>
      </c>
      <c r="D12" s="23">
        <v>0</v>
      </c>
      <c r="E12" s="25"/>
      <c r="F12" s="23">
        <v>0</v>
      </c>
      <c r="G12" s="23">
        <v>0</v>
      </c>
      <c r="H12" s="25"/>
      <c r="I12" s="23">
        <v>0</v>
      </c>
      <c r="J12" s="23">
        <v>0</v>
      </c>
      <c r="K12" s="25"/>
      <c r="L12" s="23">
        <v>0</v>
      </c>
      <c r="M12" s="23">
        <v>0</v>
      </c>
      <c r="N12" s="25"/>
      <c r="O12" s="23">
        <v>0</v>
      </c>
      <c r="P12" s="23">
        <v>0</v>
      </c>
      <c r="Q12" s="25"/>
      <c r="R12" s="23">
        <v>0</v>
      </c>
      <c r="S12" s="23">
        <v>0</v>
      </c>
      <c r="T12" s="25"/>
      <c r="U12" s="23">
        <v>0</v>
      </c>
      <c r="V12" s="23">
        <v>0</v>
      </c>
      <c r="W12" s="18">
        <f t="shared" si="0"/>
        <v>0</v>
      </c>
      <c r="X12" s="19">
        <f t="shared" si="1"/>
        <v>100</v>
      </c>
      <c r="Y12" s="25"/>
      <c r="Z12" s="26">
        <v>2</v>
      </c>
      <c r="AB12" s="26">
        <v>2</v>
      </c>
    </row>
    <row r="13" spans="1:28" ht="9.75" customHeight="1" x14ac:dyDescent="0.7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8"/>
      <c r="X13" s="29"/>
      <c r="Y13" s="27"/>
    </row>
    <row r="14" spans="1:28" x14ac:dyDescent="0.7">
      <c r="A14" s="30"/>
      <c r="L14" s="4" t="s">
        <v>156</v>
      </c>
      <c r="M14" s="4" t="s">
        <v>157</v>
      </c>
    </row>
    <row r="15" spans="1:28" ht="92.25" customHeight="1" x14ac:dyDescent="0.7">
      <c r="U15" s="81" t="s">
        <v>152</v>
      </c>
      <c r="V15" s="81" t="s">
        <v>153</v>
      </c>
    </row>
  </sheetData>
  <mergeCells count="18">
    <mergeCell ref="A6:G6"/>
    <mergeCell ref="W8:X8"/>
    <mergeCell ref="Y8:Y9"/>
    <mergeCell ref="K7:M7"/>
    <mergeCell ref="U7:V7"/>
    <mergeCell ref="A8:A9"/>
    <mergeCell ref="B8:D8"/>
    <mergeCell ref="E8:G8"/>
    <mergeCell ref="H8:J8"/>
    <mergeCell ref="K8:M8"/>
    <mergeCell ref="N8:P8"/>
    <mergeCell ref="Q8:S8"/>
    <mergeCell ref="T8:V8"/>
    <mergeCell ref="A1:Y1"/>
    <mergeCell ref="A2:Y2"/>
    <mergeCell ref="A3:Y3"/>
    <mergeCell ref="A4:E4"/>
    <mergeCell ref="A5:E5"/>
  </mergeCells>
  <printOptions horizontalCentered="1"/>
  <pageMargins left="0.19600000000000001" right="0.19600000000000001" top="0.39300000000000002" bottom="0.39300000000000002" header="0.23599999999999999" footer="0.23599999999999999"/>
  <pageSetup paperSize="5" scale="68" orientation="landscape"/>
  <headerFooter alignWithMargins="0">
    <oddHeader>&amp;R&amp;"Arial,ธรรมดา"&amp;10หน้าที่ 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B30"/>
  <sheetViews>
    <sheetView topLeftCell="V1" workbookViewId="0">
      <selection sqref="A1:Y1"/>
    </sheetView>
  </sheetViews>
  <sheetFormatPr defaultRowHeight="14.5" outlineLevelRow="5" outlineLevelCol="1" x14ac:dyDescent="0.35"/>
  <cols>
    <col min="1" max="1" width="52.08984375" customWidth="1"/>
    <col min="2" max="2" width="13.7265625" customWidth="1" outlineLevel="1"/>
    <col min="3" max="4" width="17.7265625" customWidth="1" outlineLevel="1"/>
    <col min="5" max="5" width="13.7265625" customWidth="1" outlineLevel="1"/>
    <col min="6" max="7" width="17.7265625" customWidth="1" outlineLevel="1"/>
    <col min="8" max="8" width="13.7265625" customWidth="1" outlineLevel="1"/>
    <col min="9" max="10" width="17.7265625" customWidth="1" outlineLevel="1"/>
    <col min="11" max="11" width="13.7265625" customWidth="1" outlineLevel="1"/>
    <col min="12" max="13" width="17.7265625" customWidth="1"/>
    <col min="14" max="14" width="13.7265625" customWidth="1" outlineLevel="1"/>
    <col min="15" max="16" width="17.7265625" customWidth="1" outlineLevel="1"/>
    <col min="17" max="17" width="13.7265625" customWidth="1" outlineLevel="1"/>
    <col min="18" max="19" width="17.7265625" customWidth="1" outlineLevel="1"/>
    <col min="20" max="20" width="13.7265625" customWidth="1" outlineLevel="1"/>
    <col min="21" max="23" width="17.7265625" customWidth="1" outlineLevel="1"/>
    <col min="24" max="24" width="10.7265625" customWidth="1" outlineLevel="1"/>
    <col min="25" max="25" width="70.7265625" customWidth="1"/>
  </cols>
  <sheetData>
    <row r="1" spans="1:28" s="1" customFormat="1" ht="26" x14ac:dyDescent="0.8">
      <c r="A1" s="117" t="s">
        <v>154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</row>
    <row r="2" spans="1:28" s="1" customFormat="1" ht="26" x14ac:dyDescent="0.8">
      <c r="A2" s="117" t="s">
        <v>155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</row>
    <row r="3" spans="1:28" s="1" customFormat="1" ht="26" x14ac:dyDescent="0.8">
      <c r="A3" s="118" t="s">
        <v>45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</row>
    <row r="4" spans="1:28" s="1" customFormat="1" ht="26" hidden="1" x14ac:dyDescent="0.8">
      <c r="A4" s="2"/>
    </row>
    <row r="5" spans="1:28" s="1" customFormat="1" ht="26" x14ac:dyDescent="0.8">
      <c r="A5" s="126"/>
      <c r="B5" s="126"/>
      <c r="C5" s="126"/>
      <c r="D5" s="126"/>
      <c r="E5" s="126"/>
      <c r="F5" s="3"/>
      <c r="G5" s="3"/>
      <c r="Y5" s="34" t="s">
        <v>31</v>
      </c>
    </row>
    <row r="6" spans="1:28" s="1" customFormat="1" ht="26" x14ac:dyDescent="0.8">
      <c r="A6" s="126"/>
      <c r="B6" s="126"/>
      <c r="C6" s="126"/>
      <c r="D6" s="126"/>
      <c r="E6" s="126"/>
      <c r="F6" s="126"/>
      <c r="G6" s="126"/>
      <c r="Y6" s="35" t="s">
        <v>5</v>
      </c>
      <c r="Z6" s="40"/>
    </row>
    <row r="7" spans="1:28" s="4" customFormat="1" ht="23.5" hidden="1" x14ac:dyDescent="0.7">
      <c r="A7" s="3"/>
    </row>
    <row r="8" spans="1:28" s="4" customFormat="1" ht="23.5" x14ac:dyDescent="0.75">
      <c r="A8" s="119" t="s">
        <v>46</v>
      </c>
      <c r="B8" s="133" t="s">
        <v>144</v>
      </c>
      <c r="C8" s="134"/>
      <c r="D8" s="135"/>
      <c r="E8" s="133" t="s">
        <v>145</v>
      </c>
      <c r="F8" s="134"/>
      <c r="G8" s="135"/>
      <c r="H8" s="121" t="s">
        <v>146</v>
      </c>
      <c r="I8" s="122"/>
      <c r="J8" s="123"/>
      <c r="K8" s="133" t="s">
        <v>147</v>
      </c>
      <c r="L8" s="134"/>
      <c r="M8" s="135"/>
      <c r="N8" s="133" t="s">
        <v>148</v>
      </c>
      <c r="O8" s="134"/>
      <c r="P8" s="135"/>
      <c r="Q8" s="133" t="s">
        <v>149</v>
      </c>
      <c r="R8" s="134"/>
      <c r="S8" s="135"/>
      <c r="T8" s="133" t="s">
        <v>150</v>
      </c>
      <c r="U8" s="134"/>
      <c r="V8" s="135"/>
      <c r="W8" s="124" t="s">
        <v>16</v>
      </c>
      <c r="X8" s="124"/>
      <c r="Y8" s="119" t="s">
        <v>17</v>
      </c>
    </row>
    <row r="9" spans="1:28" s="4" customFormat="1" ht="47" x14ac:dyDescent="0.7">
      <c r="A9" s="120"/>
      <c r="B9" s="5" t="s">
        <v>18</v>
      </c>
      <c r="C9" s="6" t="s">
        <v>19</v>
      </c>
      <c r="D9" s="6" t="s">
        <v>20</v>
      </c>
      <c r="E9" s="5" t="s">
        <v>18</v>
      </c>
      <c r="F9" s="6" t="s">
        <v>19</v>
      </c>
      <c r="G9" s="6" t="s">
        <v>20</v>
      </c>
      <c r="H9" s="5" t="s">
        <v>18</v>
      </c>
      <c r="I9" s="6" t="s">
        <v>19</v>
      </c>
      <c r="J9" s="6" t="s">
        <v>20</v>
      </c>
      <c r="K9" s="5" t="s">
        <v>18</v>
      </c>
      <c r="L9" s="6" t="s">
        <v>19</v>
      </c>
      <c r="M9" s="6" t="s">
        <v>20</v>
      </c>
      <c r="N9" s="5" t="s">
        <v>18</v>
      </c>
      <c r="O9" s="6" t="s">
        <v>19</v>
      </c>
      <c r="P9" s="6" t="s">
        <v>20</v>
      </c>
      <c r="Q9" s="5" t="s">
        <v>18</v>
      </c>
      <c r="R9" s="6" t="s">
        <v>19</v>
      </c>
      <c r="S9" s="6" t="s">
        <v>20</v>
      </c>
      <c r="T9" s="5" t="s">
        <v>18</v>
      </c>
      <c r="U9" s="6" t="s">
        <v>19</v>
      </c>
      <c r="V9" s="6" t="s">
        <v>20</v>
      </c>
      <c r="W9" s="6" t="s">
        <v>21</v>
      </c>
      <c r="X9" s="6" t="s">
        <v>22</v>
      </c>
      <c r="Y9" s="120"/>
    </row>
    <row r="10" spans="1:28" s="4" customFormat="1" ht="23.5" x14ac:dyDescent="0.7">
      <c r="A10" s="41" t="s">
        <v>23</v>
      </c>
      <c r="B10" s="42"/>
      <c r="C10" s="11"/>
      <c r="D10" s="11"/>
      <c r="E10" s="42"/>
      <c r="F10" s="11"/>
      <c r="G10" s="11"/>
      <c r="H10" s="42"/>
      <c r="I10" s="11"/>
      <c r="J10" s="11"/>
      <c r="K10" s="42"/>
      <c r="L10" s="11"/>
      <c r="M10" s="11"/>
      <c r="N10" s="42"/>
      <c r="O10" s="11"/>
      <c r="P10" s="11"/>
      <c r="Q10" s="42"/>
      <c r="R10" s="11"/>
      <c r="S10" s="11"/>
      <c r="T10" s="42"/>
      <c r="U10" s="11"/>
      <c r="V10" s="11"/>
      <c r="W10" s="11">
        <f>L10-I10</f>
        <v>0</v>
      </c>
      <c r="X10" s="12">
        <f>IF(I10&lt;=0,100,((L10-I10)/I10)*100)</f>
        <v>100</v>
      </c>
      <c r="Y10" s="43"/>
      <c r="Z10" s="4">
        <v>0</v>
      </c>
    </row>
    <row r="11" spans="1:28" s="47" customFormat="1" ht="23.5" x14ac:dyDescent="0.65">
      <c r="A11" s="44"/>
      <c r="B11" s="45"/>
      <c r="C11" s="15">
        <v>0</v>
      </c>
      <c r="D11" s="15">
        <v>0</v>
      </c>
      <c r="E11" s="45"/>
      <c r="F11" s="15">
        <v>0</v>
      </c>
      <c r="G11" s="15">
        <v>0</v>
      </c>
      <c r="H11" s="45"/>
      <c r="I11" s="15">
        <v>0</v>
      </c>
      <c r="J11" s="15">
        <v>0</v>
      </c>
      <c r="K11" s="45"/>
      <c r="L11" s="15">
        <v>0</v>
      </c>
      <c r="M11" s="15">
        <v>0</v>
      </c>
      <c r="N11" s="45"/>
      <c r="O11" s="15">
        <v>0</v>
      </c>
      <c r="P11" s="15">
        <v>0</v>
      </c>
      <c r="Q11" s="45"/>
      <c r="R11" s="15">
        <v>0</v>
      </c>
      <c r="S11" s="15">
        <v>0</v>
      </c>
      <c r="T11" s="45"/>
      <c r="U11" s="15">
        <v>0</v>
      </c>
      <c r="V11" s="15">
        <v>0</v>
      </c>
      <c r="W11" s="15">
        <f t="shared" ref="W11:W24" si="0">L11-I11</f>
        <v>0</v>
      </c>
      <c r="X11" s="16">
        <f t="shared" ref="X11:X25" si="1">IF(I11&lt;=0,100,((L11-I11)/I11)*100)</f>
        <v>100</v>
      </c>
      <c r="Y11" s="46"/>
      <c r="Z11" s="47">
        <v>1</v>
      </c>
    </row>
    <row r="12" spans="1:28" s="47" customFormat="1" ht="23.5" x14ac:dyDescent="0.65">
      <c r="A12" s="48"/>
      <c r="B12" s="45"/>
      <c r="C12" s="15">
        <v>0</v>
      </c>
      <c r="D12" s="15">
        <v>0</v>
      </c>
      <c r="E12" s="45"/>
      <c r="F12" s="15">
        <v>0</v>
      </c>
      <c r="G12" s="15">
        <v>0</v>
      </c>
      <c r="H12" s="45"/>
      <c r="I12" s="15">
        <v>0</v>
      </c>
      <c r="J12" s="15">
        <v>0</v>
      </c>
      <c r="K12" s="45"/>
      <c r="L12" s="15">
        <v>0</v>
      </c>
      <c r="M12" s="15">
        <v>0</v>
      </c>
      <c r="N12" s="45"/>
      <c r="O12" s="15">
        <v>0</v>
      </c>
      <c r="P12" s="15">
        <v>0</v>
      </c>
      <c r="Q12" s="45"/>
      <c r="R12" s="15">
        <v>0</v>
      </c>
      <c r="S12" s="15">
        <v>0</v>
      </c>
      <c r="T12" s="45"/>
      <c r="U12" s="15">
        <v>0</v>
      </c>
      <c r="V12" s="15">
        <v>0</v>
      </c>
      <c r="W12" s="15">
        <f t="shared" si="0"/>
        <v>0</v>
      </c>
      <c r="X12" s="16">
        <f t="shared" si="1"/>
        <v>100</v>
      </c>
      <c r="Y12" s="46"/>
      <c r="Z12" s="47">
        <v>2</v>
      </c>
    </row>
    <row r="13" spans="1:28" s="47" customFormat="1" ht="23.5" x14ac:dyDescent="0.65">
      <c r="A13" s="49"/>
      <c r="B13" s="45"/>
      <c r="C13" s="15">
        <v>0</v>
      </c>
      <c r="D13" s="15">
        <v>0</v>
      </c>
      <c r="E13" s="45"/>
      <c r="F13" s="15">
        <v>0</v>
      </c>
      <c r="G13" s="15">
        <v>0</v>
      </c>
      <c r="H13" s="45"/>
      <c r="I13" s="15">
        <v>0</v>
      </c>
      <c r="J13" s="15">
        <v>0</v>
      </c>
      <c r="K13" s="45"/>
      <c r="L13" s="15">
        <v>0</v>
      </c>
      <c r="M13" s="15">
        <v>0</v>
      </c>
      <c r="N13" s="45"/>
      <c r="O13" s="15">
        <v>0</v>
      </c>
      <c r="P13" s="15">
        <v>0</v>
      </c>
      <c r="Q13" s="45"/>
      <c r="R13" s="15">
        <v>0</v>
      </c>
      <c r="S13" s="15">
        <v>0</v>
      </c>
      <c r="T13" s="45"/>
      <c r="U13" s="15">
        <v>0</v>
      </c>
      <c r="V13" s="15">
        <v>0</v>
      </c>
      <c r="W13" s="15">
        <f t="shared" si="0"/>
        <v>0</v>
      </c>
      <c r="X13" s="16">
        <f t="shared" si="1"/>
        <v>100</v>
      </c>
      <c r="Y13" s="46"/>
      <c r="Z13" s="47">
        <v>3</v>
      </c>
    </row>
    <row r="14" spans="1:28" s="47" customFormat="1" ht="23.5" x14ac:dyDescent="0.65">
      <c r="A14" s="50"/>
      <c r="B14" s="45"/>
      <c r="C14" s="15">
        <v>0</v>
      </c>
      <c r="D14" s="15">
        <v>0</v>
      </c>
      <c r="E14" s="45"/>
      <c r="F14" s="15">
        <v>0</v>
      </c>
      <c r="G14" s="15">
        <v>0</v>
      </c>
      <c r="H14" s="45"/>
      <c r="I14" s="15">
        <v>0</v>
      </c>
      <c r="J14" s="15">
        <v>0</v>
      </c>
      <c r="K14" s="45"/>
      <c r="L14" s="15">
        <v>0</v>
      </c>
      <c r="M14" s="15">
        <v>0</v>
      </c>
      <c r="N14" s="45"/>
      <c r="O14" s="15">
        <v>0</v>
      </c>
      <c r="P14" s="15">
        <v>0</v>
      </c>
      <c r="Q14" s="45"/>
      <c r="R14" s="15">
        <v>0</v>
      </c>
      <c r="S14" s="15">
        <v>0</v>
      </c>
      <c r="T14" s="45"/>
      <c r="U14" s="15">
        <v>0</v>
      </c>
      <c r="V14" s="15">
        <v>0</v>
      </c>
      <c r="W14" s="15">
        <f t="shared" si="0"/>
        <v>0</v>
      </c>
      <c r="X14" s="16">
        <f t="shared" si="1"/>
        <v>100</v>
      </c>
      <c r="Y14" s="46"/>
      <c r="Z14" s="47">
        <v>4</v>
      </c>
      <c r="AB14" s="47">
        <v>1</v>
      </c>
    </row>
    <row r="15" spans="1:28" s="47" customFormat="1" ht="23" outlineLevel="1" x14ac:dyDescent="0.65">
      <c r="A15" s="51"/>
      <c r="B15" s="115"/>
      <c r="C15" s="53">
        <v>0</v>
      </c>
      <c r="D15" s="53">
        <v>0</v>
      </c>
      <c r="E15" s="52"/>
      <c r="F15" s="53">
        <v>0</v>
      </c>
      <c r="G15" s="53">
        <v>0</v>
      </c>
      <c r="H15" s="52"/>
      <c r="I15" s="53">
        <v>0</v>
      </c>
      <c r="J15" s="53">
        <v>0</v>
      </c>
      <c r="K15" s="52"/>
      <c r="L15" s="53">
        <v>0</v>
      </c>
      <c r="M15" s="53">
        <v>0</v>
      </c>
      <c r="N15" s="115"/>
      <c r="O15" s="53">
        <v>0</v>
      </c>
      <c r="P15" s="53">
        <v>0</v>
      </c>
      <c r="Q15" s="115"/>
      <c r="R15" s="53">
        <v>0</v>
      </c>
      <c r="S15" s="53">
        <v>0</v>
      </c>
      <c r="T15" s="52"/>
      <c r="U15" s="53">
        <v>0</v>
      </c>
      <c r="V15" s="53">
        <v>0</v>
      </c>
      <c r="W15" s="53">
        <f t="shared" si="0"/>
        <v>0</v>
      </c>
      <c r="X15" s="54">
        <f t="shared" si="1"/>
        <v>100</v>
      </c>
      <c r="Y15" s="55"/>
      <c r="AB15" s="47">
        <v>1</v>
      </c>
    </row>
    <row r="16" spans="1:28" s="47" customFormat="1" ht="23" outlineLevel="2" x14ac:dyDescent="0.65">
      <c r="A16" s="56"/>
      <c r="B16" s="57"/>
      <c r="C16" s="58">
        <v>0</v>
      </c>
      <c r="D16" s="58">
        <v>0</v>
      </c>
      <c r="E16" s="57"/>
      <c r="F16" s="58">
        <v>0</v>
      </c>
      <c r="G16" s="58">
        <v>0</v>
      </c>
      <c r="H16" s="57"/>
      <c r="I16" s="58">
        <v>0</v>
      </c>
      <c r="J16" s="58">
        <v>0</v>
      </c>
      <c r="K16" s="57"/>
      <c r="L16" s="58">
        <v>0</v>
      </c>
      <c r="M16" s="58">
        <v>0</v>
      </c>
      <c r="N16" s="57"/>
      <c r="O16" s="58">
        <v>0</v>
      </c>
      <c r="P16" s="58">
        <v>0</v>
      </c>
      <c r="Q16" s="57"/>
      <c r="R16" s="58">
        <v>0</v>
      </c>
      <c r="S16" s="58">
        <v>0</v>
      </c>
      <c r="T16" s="57"/>
      <c r="U16" s="58">
        <v>0</v>
      </c>
      <c r="V16" s="58">
        <v>0</v>
      </c>
      <c r="W16" s="58">
        <f t="shared" si="0"/>
        <v>0</v>
      </c>
      <c r="X16" s="59">
        <f t="shared" si="1"/>
        <v>100</v>
      </c>
      <c r="Y16" s="60"/>
      <c r="Z16" s="47">
        <v>5</v>
      </c>
      <c r="AB16" s="47">
        <v>2</v>
      </c>
    </row>
    <row r="17" spans="1:28" s="47" customFormat="1" ht="23" outlineLevel="3" x14ac:dyDescent="0.65">
      <c r="A17" s="61"/>
      <c r="B17" s="52"/>
      <c r="C17" s="23"/>
      <c r="D17" s="23"/>
      <c r="E17" s="52"/>
      <c r="F17" s="23"/>
      <c r="G17" s="23"/>
      <c r="H17" s="52"/>
      <c r="I17" s="23"/>
      <c r="J17" s="23"/>
      <c r="K17" s="52"/>
      <c r="L17" s="23"/>
      <c r="M17" s="23"/>
      <c r="N17" s="115"/>
      <c r="O17" s="23"/>
      <c r="P17" s="23"/>
      <c r="Q17" s="115"/>
      <c r="R17" s="23"/>
      <c r="S17" s="23"/>
      <c r="T17" s="52"/>
      <c r="U17" s="23"/>
      <c r="V17" s="23"/>
      <c r="W17" s="23">
        <f t="shared" si="0"/>
        <v>0</v>
      </c>
      <c r="X17" s="24">
        <f t="shared" si="1"/>
        <v>100</v>
      </c>
      <c r="Y17" s="63"/>
      <c r="AB17" s="47">
        <v>2</v>
      </c>
    </row>
    <row r="18" spans="1:28" s="47" customFormat="1" ht="23" outlineLevel="3" x14ac:dyDescent="0.65">
      <c r="A18" s="64"/>
      <c r="B18" s="65"/>
      <c r="C18" s="66"/>
      <c r="D18" s="66"/>
      <c r="E18" s="65"/>
      <c r="F18" s="66"/>
      <c r="G18" s="66"/>
      <c r="H18" s="65"/>
      <c r="I18" s="66"/>
      <c r="J18" s="66"/>
      <c r="K18" s="65"/>
      <c r="L18" s="66"/>
      <c r="M18" s="66"/>
      <c r="N18" s="65"/>
      <c r="O18" s="66"/>
      <c r="P18" s="66"/>
      <c r="Q18" s="65"/>
      <c r="R18" s="66"/>
      <c r="S18" s="66"/>
      <c r="T18" s="65"/>
      <c r="U18" s="66"/>
      <c r="V18" s="66"/>
      <c r="W18" s="66">
        <f t="shared" si="0"/>
        <v>0</v>
      </c>
      <c r="X18" s="67">
        <f t="shared" si="1"/>
        <v>100</v>
      </c>
      <c r="Y18" s="68"/>
      <c r="AB18" s="47">
        <v>2</v>
      </c>
    </row>
    <row r="19" spans="1:28" s="47" customFormat="1" ht="23.5" outlineLevel="2" x14ac:dyDescent="0.65">
      <c r="A19" s="69"/>
      <c r="B19" s="70"/>
      <c r="C19" s="39">
        <v>0</v>
      </c>
      <c r="D19" s="39">
        <v>0</v>
      </c>
      <c r="E19" s="70"/>
      <c r="F19" s="39">
        <v>0</v>
      </c>
      <c r="G19" s="39">
        <v>0</v>
      </c>
      <c r="H19" s="70"/>
      <c r="I19" s="39">
        <v>0</v>
      </c>
      <c r="J19" s="39">
        <v>0</v>
      </c>
      <c r="K19" s="70"/>
      <c r="L19" s="39">
        <v>0</v>
      </c>
      <c r="M19" s="39">
        <v>0</v>
      </c>
      <c r="N19" s="70"/>
      <c r="O19" s="39">
        <v>0</v>
      </c>
      <c r="P19" s="39">
        <v>0</v>
      </c>
      <c r="Q19" s="70"/>
      <c r="R19" s="39">
        <v>0</v>
      </c>
      <c r="S19" s="39">
        <v>0</v>
      </c>
      <c r="T19" s="70"/>
      <c r="U19" s="39">
        <v>0</v>
      </c>
      <c r="V19" s="39">
        <v>0</v>
      </c>
      <c r="W19" s="39">
        <f t="shared" si="0"/>
        <v>0</v>
      </c>
      <c r="X19" s="71">
        <f t="shared" si="1"/>
        <v>100</v>
      </c>
      <c r="Y19" s="72"/>
      <c r="Z19" s="47">
        <v>6</v>
      </c>
      <c r="AB19" s="47">
        <v>3</v>
      </c>
    </row>
    <row r="20" spans="1:28" s="47" customFormat="1" ht="23" outlineLevel="3" x14ac:dyDescent="0.65">
      <c r="A20" s="73"/>
      <c r="B20" s="62"/>
      <c r="C20" s="23">
        <v>0</v>
      </c>
      <c r="D20" s="23">
        <v>0</v>
      </c>
      <c r="E20" s="62"/>
      <c r="F20" s="23">
        <v>0</v>
      </c>
      <c r="G20" s="23">
        <v>0</v>
      </c>
      <c r="H20" s="62"/>
      <c r="I20" s="23">
        <v>0</v>
      </c>
      <c r="J20" s="23">
        <v>0</v>
      </c>
      <c r="K20" s="62"/>
      <c r="L20" s="23">
        <v>0</v>
      </c>
      <c r="M20" s="23">
        <v>0</v>
      </c>
      <c r="N20" s="62"/>
      <c r="O20" s="23">
        <v>0</v>
      </c>
      <c r="P20" s="23">
        <v>0</v>
      </c>
      <c r="Q20" s="62"/>
      <c r="R20" s="23">
        <v>0</v>
      </c>
      <c r="S20" s="23">
        <v>0</v>
      </c>
      <c r="T20" s="62"/>
      <c r="U20" s="23">
        <v>0</v>
      </c>
      <c r="V20" s="23">
        <v>0</v>
      </c>
      <c r="W20" s="23">
        <f t="shared" si="0"/>
        <v>0</v>
      </c>
      <c r="X20" s="24">
        <f t="shared" si="1"/>
        <v>100</v>
      </c>
      <c r="Y20" s="63"/>
      <c r="Z20" s="47">
        <v>7</v>
      </c>
      <c r="AB20" s="47">
        <v>4</v>
      </c>
    </row>
    <row r="21" spans="1:28" s="47" customFormat="1" ht="23.5" outlineLevel="3" x14ac:dyDescent="0.65">
      <c r="A21" s="74"/>
      <c r="B21" s="45"/>
      <c r="C21" s="15">
        <v>0</v>
      </c>
      <c r="D21" s="15">
        <v>0</v>
      </c>
      <c r="E21" s="45"/>
      <c r="F21" s="15">
        <v>0</v>
      </c>
      <c r="G21" s="15">
        <v>0</v>
      </c>
      <c r="H21" s="45"/>
      <c r="I21" s="15">
        <v>0</v>
      </c>
      <c r="J21" s="15">
        <v>0</v>
      </c>
      <c r="K21" s="45"/>
      <c r="L21" s="15">
        <v>0</v>
      </c>
      <c r="M21" s="15">
        <v>0</v>
      </c>
      <c r="N21" s="45"/>
      <c r="O21" s="15">
        <v>0</v>
      </c>
      <c r="P21" s="15">
        <v>0</v>
      </c>
      <c r="Q21" s="45"/>
      <c r="R21" s="15">
        <v>0</v>
      </c>
      <c r="S21" s="15">
        <v>0</v>
      </c>
      <c r="T21" s="45"/>
      <c r="U21" s="15">
        <v>0</v>
      </c>
      <c r="V21" s="15">
        <v>0</v>
      </c>
      <c r="W21" s="15">
        <f t="shared" si="0"/>
        <v>0</v>
      </c>
      <c r="X21" s="16">
        <f t="shared" si="1"/>
        <v>100</v>
      </c>
      <c r="Y21" s="46"/>
      <c r="Z21" s="47">
        <v>8</v>
      </c>
      <c r="AB21" s="47">
        <v>5</v>
      </c>
    </row>
    <row r="22" spans="1:28" s="47" customFormat="1" ht="23.5" outlineLevel="4" x14ac:dyDescent="0.65">
      <c r="A22" s="75"/>
      <c r="B22" s="45"/>
      <c r="C22" s="15">
        <v>0</v>
      </c>
      <c r="D22" s="15">
        <v>0</v>
      </c>
      <c r="E22" s="45"/>
      <c r="F22" s="15">
        <v>0</v>
      </c>
      <c r="G22" s="15">
        <v>0</v>
      </c>
      <c r="H22" s="45"/>
      <c r="I22" s="15">
        <v>0</v>
      </c>
      <c r="J22" s="15">
        <v>0</v>
      </c>
      <c r="K22" s="45"/>
      <c r="L22" s="15">
        <v>0</v>
      </c>
      <c r="M22" s="15">
        <v>0</v>
      </c>
      <c r="N22" s="45"/>
      <c r="O22" s="15">
        <v>0</v>
      </c>
      <c r="Q22" s="45"/>
      <c r="R22" s="15">
        <v>0</v>
      </c>
      <c r="S22" s="15">
        <v>0</v>
      </c>
      <c r="T22" s="45"/>
      <c r="U22" s="15">
        <v>0</v>
      </c>
      <c r="V22" s="15">
        <v>0</v>
      </c>
      <c r="W22" s="15">
        <f t="shared" si="0"/>
        <v>0</v>
      </c>
      <c r="X22" s="16">
        <f t="shared" si="1"/>
        <v>100</v>
      </c>
      <c r="Y22" s="46"/>
      <c r="Z22" s="47">
        <v>9</v>
      </c>
      <c r="AB22" s="47">
        <v>6</v>
      </c>
    </row>
    <row r="23" spans="1:28" s="47" customFormat="1" ht="23.5" outlineLevel="4" x14ac:dyDescent="0.65">
      <c r="A23" s="114"/>
      <c r="B23" s="45"/>
      <c r="C23" s="15">
        <v>0</v>
      </c>
      <c r="D23" s="15">
        <v>0</v>
      </c>
      <c r="E23" s="45"/>
      <c r="F23" s="15">
        <v>0</v>
      </c>
      <c r="G23" s="15">
        <v>0</v>
      </c>
      <c r="H23" s="45"/>
      <c r="I23" s="15">
        <v>0</v>
      </c>
      <c r="J23" s="15">
        <v>0</v>
      </c>
      <c r="K23" s="45"/>
      <c r="L23" s="15">
        <v>0</v>
      </c>
      <c r="M23" s="15">
        <v>0</v>
      </c>
      <c r="N23" s="45"/>
      <c r="O23" s="15">
        <v>0</v>
      </c>
      <c r="P23" s="15">
        <v>0</v>
      </c>
      <c r="Q23" s="45"/>
      <c r="R23" s="15">
        <v>0</v>
      </c>
      <c r="S23" s="15">
        <v>0</v>
      </c>
      <c r="T23" s="45"/>
      <c r="U23" s="15">
        <v>0</v>
      </c>
      <c r="V23" s="15">
        <v>0</v>
      </c>
      <c r="W23" s="15">
        <f t="shared" si="0"/>
        <v>0</v>
      </c>
      <c r="X23" s="16">
        <f t="shared" si="1"/>
        <v>100</v>
      </c>
      <c r="Y23" s="46"/>
      <c r="Z23" s="47">
        <v>10</v>
      </c>
      <c r="AB23" s="47">
        <v>6</v>
      </c>
    </row>
    <row r="24" spans="1:28" s="47" customFormat="1" ht="23.5" outlineLevel="4" x14ac:dyDescent="0.65">
      <c r="A24" s="75"/>
      <c r="B24" s="45"/>
      <c r="C24" s="15">
        <v>0</v>
      </c>
      <c r="D24" s="15">
        <v>0</v>
      </c>
      <c r="E24" s="45"/>
      <c r="F24" s="15">
        <v>0</v>
      </c>
      <c r="G24" s="15">
        <v>0</v>
      </c>
      <c r="H24" s="45"/>
      <c r="I24" s="15">
        <v>0</v>
      </c>
      <c r="J24" s="15">
        <v>0</v>
      </c>
      <c r="K24" s="45"/>
      <c r="L24" s="15">
        <v>0</v>
      </c>
      <c r="M24" s="15">
        <v>0</v>
      </c>
      <c r="N24" s="45"/>
      <c r="O24" s="15">
        <v>0</v>
      </c>
      <c r="P24" s="15">
        <v>0</v>
      </c>
      <c r="Q24" s="45"/>
      <c r="R24" s="15">
        <v>0</v>
      </c>
      <c r="S24" s="15">
        <v>0</v>
      </c>
      <c r="T24" s="45"/>
      <c r="U24" s="15">
        <v>0</v>
      </c>
      <c r="V24" s="15">
        <v>0</v>
      </c>
      <c r="W24" s="15">
        <f t="shared" si="0"/>
        <v>0</v>
      </c>
      <c r="X24" s="16">
        <f t="shared" si="1"/>
        <v>100</v>
      </c>
      <c r="Y24" s="63"/>
      <c r="Z24" s="47">
        <v>11</v>
      </c>
      <c r="AB24" s="47">
        <v>6</v>
      </c>
    </row>
    <row r="25" spans="1:28" s="77" customFormat="1" ht="23" outlineLevel="5" x14ac:dyDescent="0.65">
      <c r="A25" s="76"/>
      <c r="B25" s="115"/>
      <c r="C25" s="23">
        <v>0</v>
      </c>
      <c r="D25" s="23">
        <v>0</v>
      </c>
      <c r="E25" s="115"/>
      <c r="F25" s="23">
        <v>0</v>
      </c>
      <c r="G25" s="23">
        <v>0</v>
      </c>
      <c r="H25" s="115"/>
      <c r="I25" s="23">
        <v>0</v>
      </c>
      <c r="J25" s="23">
        <v>0</v>
      </c>
      <c r="K25" s="62"/>
      <c r="L25" s="23">
        <v>0</v>
      </c>
      <c r="M25" s="23">
        <v>0</v>
      </c>
      <c r="N25" s="115"/>
      <c r="O25" s="23">
        <v>0</v>
      </c>
      <c r="P25" s="23">
        <v>0</v>
      </c>
      <c r="Q25" s="115"/>
      <c r="R25" s="23">
        <v>0</v>
      </c>
      <c r="S25" s="23">
        <v>0</v>
      </c>
      <c r="T25" s="23"/>
      <c r="U25" s="23">
        <v>0</v>
      </c>
      <c r="V25" s="23">
        <v>0</v>
      </c>
      <c r="W25" s="23">
        <f>L25-I25</f>
        <v>0</v>
      </c>
      <c r="X25" s="24">
        <f t="shared" si="1"/>
        <v>100</v>
      </c>
      <c r="Y25" s="63"/>
      <c r="Z25" s="77">
        <v>12</v>
      </c>
      <c r="AB25" s="77">
        <v>7</v>
      </c>
    </row>
    <row r="26" spans="1:28" s="4" customFormat="1" ht="9.75" customHeight="1" x14ac:dyDescent="0.7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8"/>
      <c r="X26" s="29"/>
      <c r="Y26" s="27"/>
    </row>
    <row r="27" spans="1:28" x14ac:dyDescent="0.35">
      <c r="L27" t="s">
        <v>156</v>
      </c>
      <c r="M27" t="s">
        <v>157</v>
      </c>
    </row>
    <row r="28" spans="1:28" x14ac:dyDescent="0.35">
      <c r="A28">
        <v>1</v>
      </c>
      <c r="B28">
        <v>2</v>
      </c>
      <c r="C28">
        <v>3</v>
      </c>
      <c r="D28">
        <v>4</v>
      </c>
      <c r="E28">
        <v>5</v>
      </c>
      <c r="F28">
        <v>6</v>
      </c>
      <c r="G28">
        <v>7</v>
      </c>
      <c r="H28">
        <v>8</v>
      </c>
      <c r="I28">
        <v>9</v>
      </c>
      <c r="J28">
        <v>10</v>
      </c>
      <c r="K28">
        <v>11</v>
      </c>
      <c r="L28">
        <v>12</v>
      </c>
      <c r="M28">
        <v>13</v>
      </c>
      <c r="N28">
        <v>14</v>
      </c>
      <c r="O28">
        <v>15</v>
      </c>
      <c r="P28">
        <v>16</v>
      </c>
      <c r="Q28">
        <v>17</v>
      </c>
      <c r="R28">
        <v>18</v>
      </c>
      <c r="S28">
        <v>19</v>
      </c>
      <c r="T28">
        <v>20</v>
      </c>
      <c r="U28">
        <v>21</v>
      </c>
      <c r="V28">
        <v>22</v>
      </c>
      <c r="W28">
        <v>23</v>
      </c>
      <c r="X28">
        <v>24</v>
      </c>
      <c r="Y28">
        <v>25</v>
      </c>
    </row>
    <row r="30" spans="1:28" ht="72.5" x14ac:dyDescent="0.35">
      <c r="U30" s="81" t="s">
        <v>152</v>
      </c>
      <c r="V30" s="81" t="s">
        <v>153</v>
      </c>
    </row>
  </sheetData>
  <mergeCells count="15">
    <mergeCell ref="Y8:Y9"/>
    <mergeCell ref="A1:Y1"/>
    <mergeCell ref="A2:Y2"/>
    <mergeCell ref="A3:Y3"/>
    <mergeCell ref="A8:A9"/>
    <mergeCell ref="B8:D8"/>
    <mergeCell ref="E8:G8"/>
    <mergeCell ref="H8:J8"/>
    <mergeCell ref="K8:M8"/>
    <mergeCell ref="N8:P8"/>
    <mergeCell ref="Q8:S8"/>
    <mergeCell ref="T8:V8"/>
    <mergeCell ref="W8:X8"/>
    <mergeCell ref="A5:E5"/>
    <mergeCell ref="A6:G6"/>
  </mergeCells>
  <printOptions horizontalCentered="1"/>
  <pageMargins left="0.19600000000000001" right="0.19600000000000001" top="0.19600000000000001" bottom="0.19600000000000001" header="0.23599999999999999" footer="0.23599999999999999"/>
  <pageSetup paperSize="5" scale="68" orientation="landscape"/>
  <headerFooter alignWithMargins="0">
    <oddHeader>&amp;R&amp;"Arial,ธรรมดา"&amp;10หน้าที่ 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B16"/>
  <sheetViews>
    <sheetView topLeftCell="V1" workbookViewId="0">
      <selection sqref="A1:Y1"/>
    </sheetView>
  </sheetViews>
  <sheetFormatPr defaultColWidth="9.08984375" defaultRowHeight="23" outlineLevelCol="1" x14ac:dyDescent="0.7"/>
  <cols>
    <col min="1" max="1" width="51.7265625" style="4" customWidth="1"/>
    <col min="2" max="2" width="13.7265625" style="4" customWidth="1" outlineLevel="1"/>
    <col min="3" max="4" width="17.7265625" style="4" customWidth="1" outlineLevel="1"/>
    <col min="5" max="5" width="13.7265625" style="4" customWidth="1" outlineLevel="1"/>
    <col min="6" max="7" width="17.7265625" style="4" customWidth="1" outlineLevel="1"/>
    <col min="8" max="8" width="13.7265625" style="4" customWidth="1" outlineLevel="1"/>
    <col min="9" max="10" width="17.7265625" style="4" customWidth="1" outlineLevel="1"/>
    <col min="11" max="11" width="13.7265625" style="4" customWidth="1" outlineLevel="1"/>
    <col min="12" max="13" width="17.7265625" style="4" customWidth="1"/>
    <col min="14" max="14" width="13.7265625" style="4" customWidth="1" outlineLevel="1"/>
    <col min="15" max="16" width="17.7265625" style="4" customWidth="1" outlineLevel="1"/>
    <col min="17" max="17" width="13.7265625" style="4" customWidth="1" outlineLevel="1"/>
    <col min="18" max="19" width="17.7265625" style="4" customWidth="1" outlineLevel="1"/>
    <col min="20" max="20" width="13.7265625" style="4" customWidth="1" outlineLevel="1"/>
    <col min="21" max="22" width="17.7265625" style="4" customWidth="1" outlineLevel="1"/>
    <col min="23" max="23" width="17.7265625" customWidth="1" outlineLevel="1"/>
    <col min="24" max="24" width="10.7265625" customWidth="1" outlineLevel="1"/>
    <col min="25" max="25" width="75.7265625" style="4" customWidth="1"/>
    <col min="26" max="26" width="9.08984375" style="4" customWidth="1"/>
    <col min="27" max="16384" width="9.08984375" style="4"/>
  </cols>
  <sheetData>
    <row r="1" spans="1:28" s="1" customFormat="1" ht="26" x14ac:dyDescent="0.8">
      <c r="A1" s="117" t="s">
        <v>154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</row>
    <row r="2" spans="1:28" s="1" customFormat="1" ht="26" x14ac:dyDescent="0.8">
      <c r="A2" s="117" t="s">
        <v>155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</row>
    <row r="3" spans="1:28" s="1" customFormat="1" ht="26" x14ac:dyDescent="0.8">
      <c r="A3" s="118" t="s">
        <v>45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</row>
    <row r="4" spans="1:28" s="1" customFormat="1" ht="26" hidden="1" x14ac:dyDescent="0.8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1"/>
      <c r="O4" s="31"/>
      <c r="P4" s="31"/>
      <c r="Q4" s="31"/>
      <c r="R4" s="31"/>
      <c r="S4" s="31"/>
      <c r="T4" s="31"/>
      <c r="U4" s="31"/>
      <c r="V4" s="31"/>
      <c r="Y4" s="32" t="s">
        <v>31</v>
      </c>
    </row>
    <row r="5" spans="1:28" s="1" customFormat="1" ht="26" x14ac:dyDescent="0.8">
      <c r="A5" s="126"/>
      <c r="B5" s="126"/>
      <c r="C5" s="126"/>
      <c r="D5" s="126"/>
      <c r="E5" s="126"/>
      <c r="F5" s="3"/>
      <c r="G5" s="3"/>
      <c r="H5" s="3"/>
      <c r="I5" s="3"/>
      <c r="J5" s="3"/>
      <c r="K5" s="3"/>
      <c r="L5" s="3"/>
      <c r="M5" s="3"/>
      <c r="N5" s="33"/>
      <c r="O5" s="33"/>
      <c r="P5" s="33"/>
      <c r="Q5" s="33"/>
      <c r="R5" s="33"/>
      <c r="S5" s="33"/>
      <c r="T5" s="33"/>
      <c r="U5" s="33"/>
      <c r="V5" s="33"/>
      <c r="Y5" s="34" t="s">
        <v>31</v>
      </c>
    </row>
    <row r="6" spans="1:28" s="1" customFormat="1" ht="26" x14ac:dyDescent="0.8">
      <c r="A6" s="126"/>
      <c r="B6" s="126"/>
      <c r="C6" s="126"/>
      <c r="D6" s="126"/>
      <c r="E6" s="126"/>
      <c r="F6" s="126"/>
      <c r="G6" s="126"/>
      <c r="H6" s="3"/>
      <c r="I6" s="3"/>
      <c r="J6" s="3"/>
      <c r="K6" s="3"/>
      <c r="L6" s="3"/>
      <c r="M6" s="3"/>
      <c r="N6" s="33"/>
      <c r="O6" s="33"/>
      <c r="P6" s="33"/>
      <c r="Q6" s="33"/>
      <c r="R6" s="33"/>
      <c r="S6" s="33"/>
      <c r="T6" s="33"/>
      <c r="U6" s="33"/>
      <c r="V6" s="33"/>
      <c r="Y6" s="35" t="s">
        <v>5</v>
      </c>
      <c r="Z6" s="1" t="s">
        <v>6</v>
      </c>
      <c r="AB6" s="1" t="s">
        <v>7</v>
      </c>
    </row>
    <row r="7" spans="1:28" ht="23.5" hidden="1" x14ac:dyDescent="0.7">
      <c r="A7" s="126"/>
      <c r="B7" s="126"/>
      <c r="C7" s="126"/>
      <c r="D7" s="126"/>
      <c r="E7" s="126"/>
      <c r="F7" s="126"/>
      <c r="G7" s="126"/>
      <c r="J7" s="37"/>
      <c r="K7" s="127"/>
      <c r="L7" s="127"/>
      <c r="M7" s="127"/>
      <c r="U7" s="128"/>
      <c r="V7" s="128"/>
      <c r="W7" s="4"/>
      <c r="X7" s="4"/>
      <c r="Y7" s="38"/>
    </row>
    <row r="8" spans="1:28" ht="23.5" x14ac:dyDescent="0.7">
      <c r="A8" s="131" t="s">
        <v>33</v>
      </c>
      <c r="B8" s="130" t="s">
        <v>144</v>
      </c>
      <c r="C8" s="130"/>
      <c r="D8" s="130"/>
      <c r="E8" s="130" t="s">
        <v>145</v>
      </c>
      <c r="F8" s="130"/>
      <c r="G8" s="130"/>
      <c r="H8" s="130" t="s">
        <v>146</v>
      </c>
      <c r="I8" s="130"/>
      <c r="J8" s="130"/>
      <c r="K8" s="130" t="s">
        <v>147</v>
      </c>
      <c r="L8" s="130"/>
      <c r="M8" s="130"/>
      <c r="N8" s="130" t="s">
        <v>148</v>
      </c>
      <c r="O8" s="130"/>
      <c r="P8" s="130"/>
      <c r="Q8" s="130" t="s">
        <v>149</v>
      </c>
      <c r="R8" s="130"/>
      <c r="S8" s="130"/>
      <c r="T8" s="130" t="s">
        <v>150</v>
      </c>
      <c r="U8" s="130"/>
      <c r="V8" s="130"/>
      <c r="W8" s="124" t="s">
        <v>16</v>
      </c>
      <c r="X8" s="124"/>
      <c r="Y8" s="119" t="s">
        <v>17</v>
      </c>
    </row>
    <row r="9" spans="1:28" s="7" customFormat="1" ht="47" x14ac:dyDescent="0.35">
      <c r="A9" s="132"/>
      <c r="B9" s="5" t="s">
        <v>18</v>
      </c>
      <c r="C9" s="6" t="s">
        <v>19</v>
      </c>
      <c r="D9" s="6" t="s">
        <v>20</v>
      </c>
      <c r="E9" s="5" t="s">
        <v>18</v>
      </c>
      <c r="F9" s="6" t="s">
        <v>19</v>
      </c>
      <c r="G9" s="6" t="s">
        <v>20</v>
      </c>
      <c r="H9" s="5" t="s">
        <v>18</v>
      </c>
      <c r="I9" s="6" t="s">
        <v>19</v>
      </c>
      <c r="J9" s="6" t="s">
        <v>20</v>
      </c>
      <c r="K9" s="5" t="s">
        <v>18</v>
      </c>
      <c r="L9" s="6" t="s">
        <v>19</v>
      </c>
      <c r="M9" s="6" t="s">
        <v>20</v>
      </c>
      <c r="N9" s="5" t="s">
        <v>18</v>
      </c>
      <c r="O9" s="6" t="s">
        <v>19</v>
      </c>
      <c r="P9" s="6" t="s">
        <v>20</v>
      </c>
      <c r="Q9" s="5" t="s">
        <v>18</v>
      </c>
      <c r="R9" s="6" t="s">
        <v>19</v>
      </c>
      <c r="S9" s="6" t="s">
        <v>20</v>
      </c>
      <c r="T9" s="5" t="s">
        <v>18</v>
      </c>
      <c r="U9" s="6" t="s">
        <v>19</v>
      </c>
      <c r="V9" s="6" t="s">
        <v>20</v>
      </c>
      <c r="W9" s="6" t="s">
        <v>21</v>
      </c>
      <c r="X9" s="6" t="s">
        <v>22</v>
      </c>
      <c r="Y9" s="120"/>
    </row>
    <row r="10" spans="1:28" ht="23.5" x14ac:dyDescent="0.75">
      <c r="A10" s="8" t="s">
        <v>23</v>
      </c>
      <c r="B10" s="9"/>
      <c r="C10" s="10">
        <v>0</v>
      </c>
      <c r="D10" s="10">
        <v>0</v>
      </c>
      <c r="E10" s="9"/>
      <c r="F10" s="10">
        <v>0</v>
      </c>
      <c r="G10" s="10">
        <v>0</v>
      </c>
      <c r="H10" s="9"/>
      <c r="I10" s="10">
        <v>0</v>
      </c>
      <c r="J10" s="10">
        <v>0</v>
      </c>
      <c r="K10" s="9"/>
      <c r="L10" s="10">
        <v>0</v>
      </c>
      <c r="M10" s="10">
        <v>0</v>
      </c>
      <c r="N10" s="9"/>
      <c r="O10" s="10">
        <v>0</v>
      </c>
      <c r="P10" s="10">
        <v>0</v>
      </c>
      <c r="Q10" s="9"/>
      <c r="R10" s="10">
        <v>0</v>
      </c>
      <c r="S10" s="10">
        <v>0</v>
      </c>
      <c r="T10" s="9"/>
      <c r="U10" s="10">
        <v>0</v>
      </c>
      <c r="V10" s="10">
        <v>0</v>
      </c>
      <c r="W10" s="11">
        <f>L10-I10</f>
        <v>0</v>
      </c>
      <c r="X10" s="12">
        <f>IF(I10&lt;=0,100,((L10-I10)/I10)*100)</f>
        <v>100</v>
      </c>
      <c r="Y10" s="78"/>
      <c r="Z10" s="4">
        <v>0</v>
      </c>
    </row>
    <row r="11" spans="1:28" ht="23.5" x14ac:dyDescent="0.75">
      <c r="A11" s="95"/>
      <c r="B11" s="91"/>
      <c r="C11" s="92">
        <v>0</v>
      </c>
      <c r="D11" s="92">
        <v>0</v>
      </c>
      <c r="E11" s="91"/>
      <c r="F11" s="92">
        <v>0</v>
      </c>
      <c r="G11" s="92">
        <v>0</v>
      </c>
      <c r="H11" s="91"/>
      <c r="I11" s="92">
        <v>0</v>
      </c>
      <c r="J11" s="92">
        <v>0</v>
      </c>
      <c r="K11" s="91"/>
      <c r="L11" s="92">
        <v>0</v>
      </c>
      <c r="M11" s="92">
        <v>0</v>
      </c>
      <c r="N11" s="91"/>
      <c r="O11" s="92">
        <v>0</v>
      </c>
      <c r="P11" s="92">
        <v>0</v>
      </c>
      <c r="Q11" s="91"/>
      <c r="R11" s="92">
        <v>0</v>
      </c>
      <c r="S11" s="92">
        <v>0</v>
      </c>
      <c r="T11" s="91"/>
      <c r="U11" s="92">
        <v>0</v>
      </c>
      <c r="V11" s="92">
        <v>0</v>
      </c>
      <c r="W11" s="39">
        <f t="shared" ref="W11:W13" si="0">L11-I11</f>
        <v>0</v>
      </c>
      <c r="X11" s="71">
        <f t="shared" ref="X11:X13" si="1">IF(I11&lt;=0,100,((L11-I11)/I11)*100)</f>
        <v>100</v>
      </c>
      <c r="Y11" s="96"/>
      <c r="Z11" s="4">
        <v>1</v>
      </c>
      <c r="AB11" s="4">
        <v>1</v>
      </c>
    </row>
    <row r="12" spans="1:28" ht="23.5" x14ac:dyDescent="0.75">
      <c r="A12" s="48"/>
      <c r="B12" s="13"/>
      <c r="C12" s="14">
        <v>0</v>
      </c>
      <c r="D12" s="14">
        <v>0</v>
      </c>
      <c r="E12" s="13"/>
      <c r="F12" s="14">
        <v>0</v>
      </c>
      <c r="G12" s="14">
        <v>0</v>
      </c>
      <c r="H12" s="13"/>
      <c r="I12" s="14">
        <v>0</v>
      </c>
      <c r="J12" s="14">
        <v>0</v>
      </c>
      <c r="K12" s="13"/>
      <c r="L12" s="14">
        <v>0</v>
      </c>
      <c r="M12" s="14">
        <v>0</v>
      </c>
      <c r="N12" s="13"/>
      <c r="O12" s="14">
        <v>0</v>
      </c>
      <c r="P12" s="14">
        <v>0</v>
      </c>
      <c r="Q12" s="13"/>
      <c r="R12" s="14">
        <v>0</v>
      </c>
      <c r="S12" s="14">
        <v>0</v>
      </c>
      <c r="T12" s="13"/>
      <c r="U12" s="14">
        <v>0</v>
      </c>
      <c r="V12" s="14">
        <v>0</v>
      </c>
      <c r="W12" s="15">
        <f t="shared" si="0"/>
        <v>0</v>
      </c>
      <c r="X12" s="16">
        <f t="shared" si="1"/>
        <v>100</v>
      </c>
      <c r="Y12" s="79"/>
      <c r="Z12" s="4">
        <v>2</v>
      </c>
      <c r="AB12" s="4">
        <v>2</v>
      </c>
    </row>
    <row r="13" spans="1:28" ht="23.5" x14ac:dyDescent="0.75">
      <c r="A13" s="80"/>
      <c r="B13" s="13"/>
      <c r="C13" s="23">
        <v>0</v>
      </c>
      <c r="D13" s="23">
        <v>0</v>
      </c>
      <c r="E13" s="25"/>
      <c r="F13" s="23">
        <v>0</v>
      </c>
      <c r="G13" s="23">
        <v>0</v>
      </c>
      <c r="H13" s="25"/>
      <c r="I13" s="23">
        <v>0</v>
      </c>
      <c r="J13" s="23">
        <v>0</v>
      </c>
      <c r="K13" s="25"/>
      <c r="L13" s="23">
        <v>0</v>
      </c>
      <c r="M13" s="23">
        <v>0</v>
      </c>
      <c r="N13" s="25"/>
      <c r="O13" s="23">
        <v>0</v>
      </c>
      <c r="P13" s="23">
        <v>0</v>
      </c>
      <c r="Q13" s="25"/>
      <c r="R13" s="23">
        <v>0</v>
      </c>
      <c r="S13" s="23">
        <v>0</v>
      </c>
      <c r="T13" s="25"/>
      <c r="U13" s="23">
        <v>0</v>
      </c>
      <c r="V13" s="23">
        <v>0</v>
      </c>
      <c r="W13" s="15">
        <f t="shared" si="0"/>
        <v>0</v>
      </c>
      <c r="X13" s="16">
        <f t="shared" si="1"/>
        <v>100</v>
      </c>
      <c r="Y13" s="79"/>
      <c r="Z13" s="4">
        <v>3</v>
      </c>
      <c r="AB13" s="4">
        <v>3</v>
      </c>
    </row>
    <row r="14" spans="1:28" ht="9.75" customHeight="1" x14ac:dyDescent="0.7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8"/>
      <c r="X14" s="29"/>
      <c r="Y14" s="27"/>
    </row>
    <row r="15" spans="1:28" x14ac:dyDescent="0.7">
      <c r="A15" s="30"/>
      <c r="L15" s="4" t="s">
        <v>156</v>
      </c>
      <c r="M15" s="4" t="s">
        <v>157</v>
      </c>
    </row>
    <row r="16" spans="1:28" ht="76" x14ac:dyDescent="0.7">
      <c r="U16" s="81" t="s">
        <v>152</v>
      </c>
      <c r="V16" s="81" t="s">
        <v>153</v>
      </c>
    </row>
  </sheetData>
  <mergeCells count="18">
    <mergeCell ref="A1:Y1"/>
    <mergeCell ref="A2:Y2"/>
    <mergeCell ref="A3:Y3"/>
    <mergeCell ref="A5:E5"/>
    <mergeCell ref="A6:G6"/>
    <mergeCell ref="A7:G7"/>
    <mergeCell ref="K7:M7"/>
    <mergeCell ref="U7:V7"/>
    <mergeCell ref="Q8:S8"/>
    <mergeCell ref="T8:V8"/>
    <mergeCell ref="W8:X8"/>
    <mergeCell ref="Y8:Y9"/>
    <mergeCell ref="A8:A9"/>
    <mergeCell ref="B8:D8"/>
    <mergeCell ref="E8:G8"/>
    <mergeCell ref="H8:J8"/>
    <mergeCell ref="K8:M8"/>
    <mergeCell ref="N8:P8"/>
  </mergeCells>
  <printOptions horizontalCentered="1"/>
  <pageMargins left="0.19600000000000001" right="0.19600000000000001" top="0.39300000000000002" bottom="0.39300000000000002" header="0.23599999999999999" footer="0.23599999999999999"/>
  <pageSetup paperSize="5" scale="68" orientation="landscape"/>
  <headerFooter alignWithMargins="0">
    <oddHeader>&amp;R&amp;"Arial,ธรรมดา"&amp;10หน้าที่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2F9F4-8B11-4A16-91EC-9CAC63F5FF16}">
  <sheetPr codeName="Sheet2">
    <outlinePr summaryBelow="0"/>
  </sheetPr>
  <dimension ref="A1:AC32"/>
  <sheetViews>
    <sheetView topLeftCell="A5" workbookViewId="0">
      <selection sqref="A1:Y1"/>
    </sheetView>
  </sheetViews>
  <sheetFormatPr defaultColWidth="9.08984375" defaultRowHeight="23" outlineLevelRow="2" outlineLevelCol="1" x14ac:dyDescent="0.7"/>
  <cols>
    <col min="1" max="1" width="51.7265625" style="4" customWidth="1"/>
    <col min="2" max="2" width="13.7265625" style="4" hidden="1" customWidth="1" outlineLevel="1"/>
    <col min="3" max="4" width="17.7265625" style="4" hidden="1" customWidth="1" outlineLevel="1"/>
    <col min="5" max="5" width="13.7265625" style="4" hidden="1" customWidth="1" outlineLevel="1"/>
    <col min="6" max="7" width="17.7265625" style="4" hidden="1" customWidth="1" outlineLevel="1"/>
    <col min="8" max="8" width="13.7265625" style="4" customWidth="1" collapsed="1"/>
    <col min="9" max="10" width="17.7265625" style="4" customWidth="1"/>
    <col min="11" max="11" width="13.7265625" style="4" customWidth="1"/>
    <col min="12" max="13" width="17.7265625" style="4" customWidth="1"/>
    <col min="14" max="14" width="13.7265625" style="4" hidden="1" customWidth="1" outlineLevel="1"/>
    <col min="15" max="16" width="17.7265625" style="4" hidden="1" customWidth="1" outlineLevel="1"/>
    <col min="17" max="17" width="13.7265625" style="4" hidden="1" customWidth="1" outlineLevel="1"/>
    <col min="18" max="19" width="17.7265625" style="4" hidden="1" customWidth="1" outlineLevel="1"/>
    <col min="20" max="20" width="13.7265625" style="4" hidden="1" customWidth="1" outlineLevel="1"/>
    <col min="21" max="22" width="17.7265625" style="4" hidden="1" customWidth="1" outlineLevel="1"/>
    <col min="23" max="23" width="17.7265625" customWidth="1" collapsed="1"/>
    <col min="24" max="24" width="10.7265625" customWidth="1"/>
    <col min="25" max="25" width="75.7265625" style="4" customWidth="1"/>
    <col min="26" max="26" width="0" style="4" hidden="1" customWidth="1"/>
    <col min="27" max="27" width="9.08984375" style="4" customWidth="1"/>
    <col min="28" max="28" width="0" style="4" hidden="1" customWidth="1"/>
    <col min="29" max="29" width="254.7265625" style="4" hidden="1" customWidth="1"/>
    <col min="30" max="30" width="9.08984375" style="4" customWidth="1"/>
    <col min="31" max="16384" width="9.08984375" style="4"/>
  </cols>
  <sheetData>
    <row r="1" spans="1:29" s="1" customFormat="1" ht="26" x14ac:dyDescent="0.8">
      <c r="A1" s="116" t="s">
        <v>30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AC1" s="37" t="s">
        <v>30</v>
      </c>
    </row>
    <row r="2" spans="1:29" s="1" customFormat="1" ht="26" x14ac:dyDescent="0.8">
      <c r="A2" s="116" t="s">
        <v>1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AC2" s="37"/>
    </row>
    <row r="3" spans="1:29" s="1" customFormat="1" ht="26" x14ac:dyDescent="0.8">
      <c r="A3" s="118" t="s">
        <v>2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</row>
    <row r="4" spans="1:29" s="1" customFormat="1" ht="26" hidden="1" x14ac:dyDescent="0.8">
      <c r="A4" s="125"/>
      <c r="B4" s="125"/>
      <c r="C4" s="125"/>
      <c r="D4" s="125"/>
      <c r="E4" s="125"/>
      <c r="F4" s="2"/>
      <c r="G4" s="2"/>
      <c r="H4" s="2"/>
      <c r="I4" s="2"/>
      <c r="J4" s="2"/>
      <c r="K4" s="2"/>
      <c r="L4" s="2"/>
      <c r="M4" s="2"/>
      <c r="N4" s="31"/>
      <c r="O4" s="31"/>
      <c r="P4" s="31"/>
      <c r="Q4" s="31"/>
      <c r="R4" s="31"/>
      <c r="S4" s="31"/>
      <c r="T4" s="31"/>
      <c r="U4" s="31"/>
      <c r="V4" s="31"/>
      <c r="Y4" s="32" t="s">
        <v>31</v>
      </c>
    </row>
    <row r="5" spans="1:29" s="1" customFormat="1" ht="26" x14ac:dyDescent="0.8">
      <c r="A5" s="126" t="s">
        <v>3</v>
      </c>
      <c r="B5" s="126"/>
      <c r="C5" s="126"/>
      <c r="D5" s="126"/>
      <c r="E5" s="126"/>
      <c r="F5" s="3"/>
      <c r="G5" s="3"/>
      <c r="H5" s="3"/>
      <c r="I5" s="3"/>
      <c r="J5" s="3"/>
      <c r="K5" s="3"/>
      <c r="L5" s="3"/>
      <c r="M5" s="3"/>
      <c r="N5" s="33"/>
      <c r="O5" s="33"/>
      <c r="P5" s="33"/>
      <c r="Q5" s="33"/>
      <c r="R5" s="33"/>
      <c r="S5" s="33"/>
      <c r="T5" s="33"/>
      <c r="U5" s="33"/>
      <c r="V5" s="33"/>
      <c r="Y5" s="34" t="s">
        <v>31</v>
      </c>
    </row>
    <row r="6" spans="1:29" s="1" customFormat="1" ht="26" x14ac:dyDescent="0.8">
      <c r="A6" s="126" t="s">
        <v>4</v>
      </c>
      <c r="B6" s="126"/>
      <c r="C6" s="126"/>
      <c r="D6" s="126"/>
      <c r="E6" s="126"/>
      <c r="F6" s="126"/>
      <c r="G6" s="126"/>
      <c r="H6" s="3"/>
      <c r="I6" s="3"/>
      <c r="J6" s="3"/>
      <c r="K6" s="3"/>
      <c r="L6" s="3"/>
      <c r="M6" s="3"/>
      <c r="N6" s="33"/>
      <c r="O6" s="33"/>
      <c r="P6" s="33"/>
      <c r="Q6" s="33"/>
      <c r="R6" s="33"/>
      <c r="S6" s="33"/>
      <c r="T6" s="33"/>
      <c r="U6" s="33"/>
      <c r="V6" s="33"/>
      <c r="Y6" s="35" t="s">
        <v>5</v>
      </c>
    </row>
    <row r="7" spans="1:29" ht="23.5" hidden="1" x14ac:dyDescent="0.75">
      <c r="F7" s="36"/>
      <c r="J7" s="37"/>
      <c r="K7" s="127"/>
      <c r="L7" s="127"/>
      <c r="M7" s="127"/>
      <c r="U7" s="128"/>
      <c r="V7" s="128"/>
      <c r="W7" s="4"/>
      <c r="X7" s="4"/>
      <c r="Y7" s="38"/>
    </row>
    <row r="8" spans="1:29" ht="23.5" x14ac:dyDescent="0.7">
      <c r="A8" s="119" t="s">
        <v>8</v>
      </c>
      <c r="B8" s="130" t="s">
        <v>9</v>
      </c>
      <c r="C8" s="130"/>
      <c r="D8" s="130"/>
      <c r="E8" s="130" t="s">
        <v>10</v>
      </c>
      <c r="F8" s="130"/>
      <c r="G8" s="130"/>
      <c r="H8" s="130" t="s">
        <v>11</v>
      </c>
      <c r="I8" s="130"/>
      <c r="J8" s="130"/>
      <c r="K8" s="130" t="s">
        <v>12</v>
      </c>
      <c r="L8" s="130"/>
      <c r="M8" s="130"/>
      <c r="N8" s="130" t="s">
        <v>13</v>
      </c>
      <c r="O8" s="130"/>
      <c r="P8" s="130"/>
      <c r="Q8" s="130" t="s">
        <v>14</v>
      </c>
      <c r="R8" s="130"/>
      <c r="S8" s="130"/>
      <c r="T8" s="130" t="s">
        <v>15</v>
      </c>
      <c r="U8" s="130"/>
      <c r="V8" s="130"/>
      <c r="W8" s="124" t="s">
        <v>16</v>
      </c>
      <c r="X8" s="124"/>
      <c r="Y8" s="119" t="s">
        <v>17</v>
      </c>
    </row>
    <row r="9" spans="1:29" s="7" customFormat="1" ht="47" x14ac:dyDescent="0.35">
      <c r="A9" s="129"/>
      <c r="B9" s="5" t="s">
        <v>18</v>
      </c>
      <c r="C9" s="6" t="s">
        <v>19</v>
      </c>
      <c r="D9" s="6" t="s">
        <v>20</v>
      </c>
      <c r="E9" s="5" t="s">
        <v>18</v>
      </c>
      <c r="F9" s="6" t="s">
        <v>19</v>
      </c>
      <c r="G9" s="6" t="s">
        <v>20</v>
      </c>
      <c r="H9" s="5" t="s">
        <v>18</v>
      </c>
      <c r="I9" s="6" t="s">
        <v>19</v>
      </c>
      <c r="J9" s="6" t="s">
        <v>20</v>
      </c>
      <c r="K9" s="5" t="s">
        <v>18</v>
      </c>
      <c r="L9" s="6" t="s">
        <v>19</v>
      </c>
      <c r="M9" s="6" t="s">
        <v>20</v>
      </c>
      <c r="N9" s="5" t="s">
        <v>18</v>
      </c>
      <c r="O9" s="6" t="s">
        <v>19</v>
      </c>
      <c r="P9" s="6" t="s">
        <v>20</v>
      </c>
      <c r="Q9" s="5" t="s">
        <v>18</v>
      </c>
      <c r="R9" s="6" t="s">
        <v>19</v>
      </c>
      <c r="S9" s="6" t="s">
        <v>20</v>
      </c>
      <c r="T9" s="5" t="s">
        <v>18</v>
      </c>
      <c r="U9" s="6" t="s">
        <v>19</v>
      </c>
      <c r="V9" s="6" t="s">
        <v>20</v>
      </c>
      <c r="W9" s="6" t="s">
        <v>21</v>
      </c>
      <c r="X9" s="6" t="s">
        <v>22</v>
      </c>
      <c r="Y9" s="120"/>
    </row>
    <row r="10" spans="1:29" ht="23.5" x14ac:dyDescent="0.75">
      <c r="A10" s="8" t="s">
        <v>23</v>
      </c>
      <c r="B10" s="9"/>
      <c r="C10" s="10">
        <f>SUMIF(Z10:Z11,1,C10:C11)</f>
        <v>78.187300000000008</v>
      </c>
      <c r="D10" s="10">
        <f>SUMIF(Z10:Z11,1,D10:D11)</f>
        <v>0</v>
      </c>
      <c r="E10" s="9"/>
      <c r="F10" s="10">
        <f>SUMIF(Z10:Z11,1,F10:F11)</f>
        <v>35.546900000000001</v>
      </c>
      <c r="G10" s="10">
        <f>SUMIF(Z10:Z11,1,G10:G11)</f>
        <v>0</v>
      </c>
      <c r="H10" s="9"/>
      <c r="I10" s="10">
        <f>SUMIF(Z10:Z11,1,I10:I11)</f>
        <v>47.223799999999997</v>
      </c>
      <c r="J10" s="10">
        <f>SUMIF(Z10:Z11,1,J10:J11)</f>
        <v>0</v>
      </c>
      <c r="K10" s="9"/>
      <c r="L10" s="10">
        <f>SUMIF(Z10:Z11,1,L10:L11)</f>
        <v>120.9599</v>
      </c>
      <c r="M10" s="10">
        <f>SUMIF(Z10:Z11,1,M10:M11)</f>
        <v>0</v>
      </c>
      <c r="N10" s="9"/>
      <c r="O10" s="10">
        <f>SUMIF(Z10:Z11,1,O10:O11)</f>
        <v>32.579700000000003</v>
      </c>
      <c r="P10" s="10">
        <f>SUMIF(Z10:Z11,1,P10:P11)</f>
        <v>0</v>
      </c>
      <c r="Q10" s="9"/>
      <c r="R10" s="10">
        <f>SUMIF(Z10:Z11,1,R10:R11)</f>
        <v>31.9894</v>
      </c>
      <c r="S10" s="10">
        <f>SUMIF(Z10:Z11,1,S10:S11)</f>
        <v>0</v>
      </c>
      <c r="T10" s="9"/>
      <c r="U10" s="10">
        <f>SUMIF(Z10:Z11,1,U10:U11)</f>
        <v>164.2818</v>
      </c>
      <c r="V10" s="10">
        <f>SUMIF(Z10:Z11,1,V10:V11)</f>
        <v>0</v>
      </c>
      <c r="W10" s="11">
        <f>L10-I10</f>
        <v>73.736100000000008</v>
      </c>
      <c r="X10" s="12">
        <f>IF(I10&lt;=0,100,((L10-I10)/I10)*100)</f>
        <v>156.1418183204232</v>
      </c>
      <c r="Y10" s="10"/>
      <c r="Z10" s="4">
        <v>0</v>
      </c>
    </row>
    <row r="11" spans="1:29" ht="23.5" outlineLevel="1" x14ac:dyDescent="0.75">
      <c r="A11" s="90" t="s">
        <v>25</v>
      </c>
      <c r="B11" s="91"/>
      <c r="C11" s="92">
        <f>SUMIF(Z11:Z14,2,C11:C14)</f>
        <v>78.187300000000008</v>
      </c>
      <c r="D11" s="92">
        <f>SUMIF(Z11:Z14,2,D11:D14)</f>
        <v>0</v>
      </c>
      <c r="E11" s="91"/>
      <c r="F11" s="92">
        <f>SUMIF(Z11:Z14,2,F11:F14)</f>
        <v>35.546900000000001</v>
      </c>
      <c r="G11" s="92">
        <f>SUMIF(Z11:Z14,2,G11:G14)</f>
        <v>0</v>
      </c>
      <c r="H11" s="91"/>
      <c r="I11" s="92">
        <f>SUMIF(Z11:Z14,2,I11:I14)</f>
        <v>47.223799999999997</v>
      </c>
      <c r="J11" s="92">
        <f>SUMIF(Z11:Z14,2,J11:J14)</f>
        <v>0</v>
      </c>
      <c r="K11" s="91"/>
      <c r="L11" s="92">
        <f>SUMIF(Z11:Z14,2,L11:L14)</f>
        <v>120.9599</v>
      </c>
      <c r="M11" s="92">
        <f>SUMIF(Z11:Z14,2,M11:M14)</f>
        <v>0</v>
      </c>
      <c r="N11" s="91"/>
      <c r="O11" s="92">
        <f>SUMIF(Z11:Z14,2,O11:O14)</f>
        <v>32.579700000000003</v>
      </c>
      <c r="P11" s="92">
        <f>SUMIF(Z11:Z14,2,P11:P14)</f>
        <v>0</v>
      </c>
      <c r="Q11" s="91"/>
      <c r="R11" s="92">
        <f>SUMIF(Z11:Z14,2,R11:R14)</f>
        <v>31.9894</v>
      </c>
      <c r="S11" s="92">
        <f>SUMIF(Z11:Z14,2,S11:S14)</f>
        <v>0</v>
      </c>
      <c r="T11" s="91"/>
      <c r="U11" s="92">
        <f>SUMIF(Z11:Z14,2,U11:U14)</f>
        <v>164.2818</v>
      </c>
      <c r="V11" s="92">
        <f>SUMIF(Z11:Z14,2,V11:V14)</f>
        <v>0</v>
      </c>
      <c r="W11" s="39">
        <f>L11-I11</f>
        <v>73.736100000000008</v>
      </c>
      <c r="X11" s="71">
        <f>IF(I11&lt;=0,100,((L11-I11)/I11)*100)</f>
        <v>156.1418183204232</v>
      </c>
      <c r="Y11" s="93"/>
      <c r="Z11" s="4">
        <v>1</v>
      </c>
      <c r="AB11" s="4">
        <v>1</v>
      </c>
    </row>
    <row r="12" spans="1:29" s="26" customFormat="1" ht="23.5" outlineLevel="2" x14ac:dyDescent="0.7">
      <c r="A12" s="20" t="s">
        <v>29</v>
      </c>
      <c r="B12" s="13"/>
      <c r="C12" s="23">
        <v>43.264000000000003</v>
      </c>
      <c r="D12" s="23">
        <v>0</v>
      </c>
      <c r="E12" s="25"/>
      <c r="F12" s="23">
        <v>15.151199999999999</v>
      </c>
      <c r="G12" s="23">
        <v>0</v>
      </c>
      <c r="H12" s="25"/>
      <c r="I12" s="23">
        <v>16.4025</v>
      </c>
      <c r="J12" s="23">
        <v>0</v>
      </c>
      <c r="K12" s="25"/>
      <c r="L12" s="23">
        <v>17.509</v>
      </c>
      <c r="M12" s="23">
        <v>0</v>
      </c>
      <c r="N12" s="25"/>
      <c r="O12" s="23">
        <v>18.102599999999999</v>
      </c>
      <c r="P12" s="23">
        <v>0</v>
      </c>
      <c r="Q12" s="25"/>
      <c r="R12" s="23">
        <v>18.719899999999999</v>
      </c>
      <c r="S12" s="23">
        <v>0</v>
      </c>
      <c r="T12" s="25"/>
      <c r="U12" s="23">
        <v>143.3586</v>
      </c>
      <c r="V12" s="23">
        <v>0</v>
      </c>
      <c r="W12" s="18">
        <f>L12-I12</f>
        <v>1.1065000000000005</v>
      </c>
      <c r="X12" s="19">
        <f>IF(I12&lt;=0,100,((L12-I12)/I12)*100)</f>
        <v>6.7459228776101234</v>
      </c>
      <c r="Y12" s="25"/>
      <c r="Z12" s="26">
        <v>2</v>
      </c>
      <c r="AB12" s="26">
        <v>2</v>
      </c>
    </row>
    <row r="13" spans="1:29" ht="23.5" outlineLevel="2" x14ac:dyDescent="0.7">
      <c r="A13" s="20" t="s">
        <v>26</v>
      </c>
      <c r="B13" s="13"/>
      <c r="C13" s="23">
        <v>12.1738</v>
      </c>
      <c r="D13" s="23">
        <v>0</v>
      </c>
      <c r="E13" s="25"/>
      <c r="F13" s="23">
        <v>9.7348999999999997</v>
      </c>
      <c r="G13" s="23">
        <v>0</v>
      </c>
      <c r="H13" s="25"/>
      <c r="I13" s="23">
        <v>11.7677</v>
      </c>
      <c r="J13" s="23">
        <v>0</v>
      </c>
      <c r="K13" s="25"/>
      <c r="L13" s="23">
        <v>14.4771</v>
      </c>
      <c r="M13" s="23">
        <v>0</v>
      </c>
      <c r="N13" s="25"/>
      <c r="O13" s="23">
        <v>14.4771</v>
      </c>
      <c r="P13" s="23">
        <v>0</v>
      </c>
      <c r="Q13" s="25"/>
      <c r="R13" s="23">
        <v>13.269500000000001</v>
      </c>
      <c r="S13" s="23">
        <v>0</v>
      </c>
      <c r="T13" s="25"/>
      <c r="U13" s="23">
        <v>20.923200000000001</v>
      </c>
      <c r="V13" s="23">
        <v>0</v>
      </c>
      <c r="W13" s="18">
        <f>L13-I13</f>
        <v>2.7094000000000005</v>
      </c>
      <c r="X13" s="19">
        <f>IF(I13&lt;=0,100,((L13-I13)/I13)*100)</f>
        <v>23.024040381722859</v>
      </c>
      <c r="Y13" s="25"/>
      <c r="Z13" s="26">
        <v>2</v>
      </c>
      <c r="AB13" s="26">
        <v>2</v>
      </c>
    </row>
    <row r="14" spans="1:29" ht="23.5" outlineLevel="2" x14ac:dyDescent="0.7">
      <c r="A14" s="20" t="s">
        <v>27</v>
      </c>
      <c r="B14" s="13"/>
      <c r="C14" s="23">
        <v>22.749500000000001</v>
      </c>
      <c r="D14" s="23">
        <v>0</v>
      </c>
      <c r="E14" s="25"/>
      <c r="F14" s="23">
        <v>10.6608</v>
      </c>
      <c r="G14" s="23">
        <v>0</v>
      </c>
      <c r="H14" s="25"/>
      <c r="I14" s="23">
        <v>19.053599999999999</v>
      </c>
      <c r="J14" s="23">
        <v>0</v>
      </c>
      <c r="K14" s="25"/>
      <c r="L14" s="23">
        <v>88.973799999999997</v>
      </c>
      <c r="M14" s="23">
        <v>0</v>
      </c>
      <c r="N14" s="25"/>
      <c r="O14" s="23">
        <v>0</v>
      </c>
      <c r="P14" s="23">
        <v>0</v>
      </c>
      <c r="Q14" s="25"/>
      <c r="R14" s="23">
        <v>0</v>
      </c>
      <c r="S14" s="23">
        <v>0</v>
      </c>
      <c r="T14" s="25"/>
      <c r="U14" s="23">
        <v>0</v>
      </c>
      <c r="V14" s="23">
        <v>0</v>
      </c>
      <c r="W14" s="18">
        <f>L14-I14</f>
        <v>69.920199999999994</v>
      </c>
      <c r="X14" s="19">
        <f>IF(I14&lt;=0,100,((L14-I14)/I14)*100)</f>
        <v>366.96582273166223</v>
      </c>
      <c r="Y14" s="25"/>
      <c r="Z14" s="26">
        <v>2</v>
      </c>
      <c r="AB14" s="26">
        <v>2</v>
      </c>
    </row>
    <row r="15" spans="1:29" ht="10" customHeight="1" x14ac:dyDescent="0.7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8"/>
      <c r="X15" s="29"/>
      <c r="Y15" s="27"/>
    </row>
    <row r="16" spans="1:29" x14ac:dyDescent="0.7"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5" x14ac:dyDescent="0.7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5" x14ac:dyDescent="0.7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5" x14ac:dyDescent="0.7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5" x14ac:dyDescent="0.7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5" x14ac:dyDescent="0.7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5" x14ac:dyDescent="0.7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Y22"/>
    </row>
    <row r="23" spans="1:25" x14ac:dyDescent="0.7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Y23"/>
    </row>
    <row r="24" spans="1:25" x14ac:dyDescent="0.7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Y24"/>
    </row>
    <row r="25" spans="1:25" x14ac:dyDescent="0.7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Y25"/>
    </row>
    <row r="26" spans="1:25" x14ac:dyDescent="0.7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Y26"/>
    </row>
    <row r="27" spans="1:25" x14ac:dyDescent="0.7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Y27"/>
    </row>
    <row r="28" spans="1:25" x14ac:dyDescent="0.7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Y28"/>
    </row>
    <row r="29" spans="1:25" x14ac:dyDescent="0.7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Y29"/>
    </row>
    <row r="30" spans="1:25" x14ac:dyDescent="0.7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Y30"/>
    </row>
    <row r="31" spans="1:25" x14ac:dyDescent="0.7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Y31"/>
    </row>
    <row r="32" spans="1:25" x14ac:dyDescent="0.7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Y32"/>
    </row>
  </sheetData>
  <mergeCells count="18">
    <mergeCell ref="W8:X8"/>
    <mergeCell ref="Y8:Y9"/>
    <mergeCell ref="A6:G6"/>
    <mergeCell ref="K7:M7"/>
    <mergeCell ref="U7:V7"/>
    <mergeCell ref="A8:A9"/>
    <mergeCell ref="B8:D8"/>
    <mergeCell ref="E8:G8"/>
    <mergeCell ref="H8:J8"/>
    <mergeCell ref="K8:M8"/>
    <mergeCell ref="N8:P8"/>
    <mergeCell ref="Q8:S8"/>
    <mergeCell ref="T8:V8"/>
    <mergeCell ref="A1:Y1"/>
    <mergeCell ref="A2:Y2"/>
    <mergeCell ref="A3:Y3"/>
    <mergeCell ref="A4:E4"/>
    <mergeCell ref="A5:E5"/>
  </mergeCells>
  <printOptions horizontalCentered="1"/>
  <pageMargins left="0.19685039370078741" right="0.19685039370078741" top="0.39370078740157483" bottom="0.39370078740157483" header="0.23622047244094491" footer="0.23622047244094491"/>
  <pageSetup paperSize="5" scale="68" orientation="landscape"/>
  <headerFooter alignWithMargins="0">
    <oddHeader>&amp;R&amp;"Arial,ธรรมดา"&amp;10หน้าที่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1653C-0B6E-4825-A6B6-28ECA65E2BBD}">
  <sheetPr codeName="Sheet3">
    <outlinePr summaryBelow="0"/>
  </sheetPr>
  <dimension ref="A1:AC33"/>
  <sheetViews>
    <sheetView topLeftCell="A9" workbookViewId="0">
      <selection sqref="A1:Y1"/>
    </sheetView>
  </sheetViews>
  <sheetFormatPr defaultColWidth="9.08984375" defaultRowHeight="23" outlineLevelRow="3" outlineLevelCol="1" x14ac:dyDescent="0.7"/>
  <cols>
    <col min="1" max="1" width="51.7265625" style="4" customWidth="1"/>
    <col min="2" max="2" width="13.7265625" style="4" hidden="1" customWidth="1" outlineLevel="1"/>
    <col min="3" max="4" width="17.7265625" style="4" hidden="1" customWidth="1" outlineLevel="1"/>
    <col min="5" max="5" width="13.7265625" style="4" hidden="1" customWidth="1" outlineLevel="1"/>
    <col min="6" max="7" width="17.7265625" style="4" hidden="1" customWidth="1" outlineLevel="1"/>
    <col min="8" max="8" width="13.7265625" style="4" customWidth="1" collapsed="1"/>
    <col min="9" max="10" width="17.7265625" style="4" customWidth="1"/>
    <col min="11" max="11" width="13.7265625" style="4" customWidth="1"/>
    <col min="12" max="13" width="17.7265625" style="4" customWidth="1"/>
    <col min="14" max="14" width="13.7265625" style="4" hidden="1" customWidth="1" outlineLevel="1"/>
    <col min="15" max="16" width="17.7265625" style="4" hidden="1" customWidth="1" outlineLevel="1"/>
    <col min="17" max="17" width="13.7265625" style="4" hidden="1" customWidth="1" outlineLevel="1"/>
    <col min="18" max="19" width="17.7265625" style="4" hidden="1" customWidth="1" outlineLevel="1"/>
    <col min="20" max="20" width="13.7265625" style="4" hidden="1" customWidth="1" outlineLevel="1"/>
    <col min="21" max="22" width="17.7265625" style="4" hidden="1" customWidth="1" outlineLevel="1"/>
    <col min="23" max="23" width="17.7265625" customWidth="1" collapsed="1"/>
    <col min="24" max="24" width="10.7265625" customWidth="1"/>
    <col min="25" max="25" width="75.7265625" style="4" customWidth="1"/>
    <col min="26" max="26" width="0" style="4" hidden="1" customWidth="1"/>
    <col min="27" max="27" width="9.08984375" style="4" customWidth="1"/>
    <col min="28" max="28" width="0" style="4" hidden="1" customWidth="1"/>
    <col min="29" max="29" width="254.7265625" style="4" hidden="1" customWidth="1"/>
    <col min="30" max="30" width="9.08984375" style="4" customWidth="1"/>
    <col min="31" max="16384" width="9.08984375" style="4"/>
  </cols>
  <sheetData>
    <row r="1" spans="1:29" s="1" customFormat="1" ht="26" x14ac:dyDescent="0.8">
      <c r="A1" s="116" t="s">
        <v>32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AC1" s="37" t="s">
        <v>32</v>
      </c>
    </row>
    <row r="2" spans="1:29" s="1" customFormat="1" ht="26" x14ac:dyDescent="0.8">
      <c r="A2" s="116" t="s">
        <v>1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AC2" s="37"/>
    </row>
    <row r="3" spans="1:29" s="1" customFormat="1" ht="26" x14ac:dyDescent="0.8">
      <c r="A3" s="118" t="s">
        <v>2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</row>
    <row r="4" spans="1:29" s="1" customFormat="1" ht="26" hidden="1" x14ac:dyDescent="0.8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1"/>
      <c r="O4" s="31"/>
      <c r="P4" s="31"/>
      <c r="Q4" s="31"/>
      <c r="R4" s="31"/>
      <c r="S4" s="31"/>
      <c r="T4" s="31"/>
      <c r="U4" s="31"/>
      <c r="V4" s="31"/>
      <c r="Y4" s="32" t="s">
        <v>31</v>
      </c>
    </row>
    <row r="5" spans="1:29" s="1" customFormat="1" ht="26" x14ac:dyDescent="0.8">
      <c r="A5" s="126" t="s">
        <v>3</v>
      </c>
      <c r="B5" s="126"/>
      <c r="C5" s="126"/>
      <c r="D5" s="126"/>
      <c r="E5" s="126"/>
      <c r="F5" s="3"/>
      <c r="G5" s="3"/>
      <c r="H5" s="3"/>
      <c r="I5" s="3"/>
      <c r="J5" s="3"/>
      <c r="K5" s="3"/>
      <c r="L5" s="3"/>
      <c r="M5" s="3"/>
      <c r="N5" s="33"/>
      <c r="O5" s="33"/>
      <c r="P5" s="33"/>
      <c r="Q5" s="33"/>
      <c r="R5" s="33"/>
      <c r="S5" s="33"/>
      <c r="T5" s="33"/>
      <c r="U5" s="33"/>
      <c r="V5" s="33"/>
      <c r="Y5" s="34" t="s">
        <v>31</v>
      </c>
    </row>
    <row r="6" spans="1:29" s="1" customFormat="1" ht="26" x14ac:dyDescent="0.8">
      <c r="A6" s="126" t="s">
        <v>4</v>
      </c>
      <c r="B6" s="126"/>
      <c r="C6" s="126"/>
      <c r="D6" s="126"/>
      <c r="E6" s="126"/>
      <c r="F6" s="126"/>
      <c r="G6" s="126"/>
      <c r="H6" s="3"/>
      <c r="I6" s="3"/>
      <c r="J6" s="3"/>
      <c r="K6" s="3"/>
      <c r="L6" s="3"/>
      <c r="M6" s="3"/>
      <c r="N6" s="33"/>
      <c r="O6" s="33"/>
      <c r="P6" s="33"/>
      <c r="Q6" s="33"/>
      <c r="R6" s="33"/>
      <c r="S6" s="33"/>
      <c r="T6" s="33"/>
      <c r="U6" s="33"/>
      <c r="V6" s="33"/>
      <c r="Y6" s="35" t="s">
        <v>5</v>
      </c>
      <c r="Z6" s="1" t="s">
        <v>6</v>
      </c>
      <c r="AB6" s="1" t="s">
        <v>7</v>
      </c>
    </row>
    <row r="7" spans="1:29" ht="23.5" hidden="1" x14ac:dyDescent="0.7">
      <c r="A7" s="126"/>
      <c r="B7" s="126"/>
      <c r="C7" s="126"/>
      <c r="D7" s="126"/>
      <c r="E7" s="126"/>
      <c r="F7" s="126"/>
      <c r="G7" s="126"/>
      <c r="J7" s="37"/>
      <c r="K7" s="127"/>
      <c r="L7" s="127"/>
      <c r="M7" s="127"/>
      <c r="U7" s="128"/>
      <c r="V7" s="128"/>
      <c r="W7" s="4"/>
      <c r="X7" s="4"/>
      <c r="Y7" s="38"/>
    </row>
    <row r="8" spans="1:29" ht="23.5" x14ac:dyDescent="0.7">
      <c r="A8" s="131" t="s">
        <v>33</v>
      </c>
      <c r="B8" s="130" t="s">
        <v>9</v>
      </c>
      <c r="C8" s="130"/>
      <c r="D8" s="130"/>
      <c r="E8" s="130" t="s">
        <v>10</v>
      </c>
      <c r="F8" s="130"/>
      <c r="G8" s="130"/>
      <c r="H8" s="130" t="s">
        <v>11</v>
      </c>
      <c r="I8" s="130"/>
      <c r="J8" s="130"/>
      <c r="K8" s="130" t="s">
        <v>12</v>
      </c>
      <c r="L8" s="130"/>
      <c r="M8" s="130"/>
      <c r="N8" s="130" t="s">
        <v>13</v>
      </c>
      <c r="O8" s="130"/>
      <c r="P8" s="130"/>
      <c r="Q8" s="130" t="s">
        <v>14</v>
      </c>
      <c r="R8" s="130"/>
      <c r="S8" s="130"/>
      <c r="T8" s="130" t="s">
        <v>15</v>
      </c>
      <c r="U8" s="130"/>
      <c r="V8" s="130"/>
      <c r="W8" s="124" t="s">
        <v>16</v>
      </c>
      <c r="X8" s="124"/>
      <c r="Y8" s="119" t="s">
        <v>17</v>
      </c>
    </row>
    <row r="9" spans="1:29" s="7" customFormat="1" ht="47" x14ac:dyDescent="0.35">
      <c r="A9" s="132"/>
      <c r="B9" s="5" t="s">
        <v>18</v>
      </c>
      <c r="C9" s="6" t="s">
        <v>19</v>
      </c>
      <c r="D9" s="6" t="s">
        <v>20</v>
      </c>
      <c r="E9" s="5" t="s">
        <v>18</v>
      </c>
      <c r="F9" s="6" t="s">
        <v>19</v>
      </c>
      <c r="G9" s="6" t="s">
        <v>20</v>
      </c>
      <c r="H9" s="5" t="s">
        <v>18</v>
      </c>
      <c r="I9" s="6" t="s">
        <v>19</v>
      </c>
      <c r="J9" s="6" t="s">
        <v>20</v>
      </c>
      <c r="K9" s="5" t="s">
        <v>18</v>
      </c>
      <c r="L9" s="6" t="s">
        <v>19</v>
      </c>
      <c r="M9" s="6" t="s">
        <v>20</v>
      </c>
      <c r="N9" s="5" t="s">
        <v>18</v>
      </c>
      <c r="O9" s="6" t="s">
        <v>19</v>
      </c>
      <c r="P9" s="6" t="s">
        <v>20</v>
      </c>
      <c r="Q9" s="5" t="s">
        <v>18</v>
      </c>
      <c r="R9" s="6" t="s">
        <v>19</v>
      </c>
      <c r="S9" s="6" t="s">
        <v>20</v>
      </c>
      <c r="T9" s="5" t="s">
        <v>18</v>
      </c>
      <c r="U9" s="6" t="s">
        <v>19</v>
      </c>
      <c r="V9" s="6" t="s">
        <v>20</v>
      </c>
      <c r="W9" s="6" t="s">
        <v>21</v>
      </c>
      <c r="X9" s="6" t="s">
        <v>22</v>
      </c>
      <c r="Y9" s="120"/>
    </row>
    <row r="10" spans="1:29" ht="23.5" x14ac:dyDescent="0.75">
      <c r="A10" s="8" t="s">
        <v>23</v>
      </c>
      <c r="B10" s="9"/>
      <c r="C10" s="10">
        <f>SUMIF(Z10:Z17,1,C10:C17)</f>
        <v>78.187299999999993</v>
      </c>
      <c r="D10" s="10">
        <f>SUMIF(Z10:Z17,1,D10:D17)</f>
        <v>0</v>
      </c>
      <c r="E10" s="9"/>
      <c r="F10" s="10">
        <f>SUMIF(Z10:Z17,1,F10:F17)</f>
        <v>35.546899999999994</v>
      </c>
      <c r="G10" s="10">
        <f>SUMIF(Z10:Z17,1,G10:G17)</f>
        <v>0</v>
      </c>
      <c r="H10" s="9"/>
      <c r="I10" s="10">
        <f>SUMIF(Z10:Z17,1,I10:I17)</f>
        <v>47.223799999999997</v>
      </c>
      <c r="J10" s="10">
        <f>SUMIF(Z10:Z17,1,J10:J17)</f>
        <v>0</v>
      </c>
      <c r="K10" s="9"/>
      <c r="L10" s="10">
        <f>SUMIF(Z10:Z17,1,L10:L17)</f>
        <v>120.95989999999999</v>
      </c>
      <c r="M10" s="10">
        <f>SUMIF(Z10:Z17,1,M10:M17)</f>
        <v>0</v>
      </c>
      <c r="N10" s="9"/>
      <c r="O10" s="10">
        <f>SUMIF(Z10:Z17,1,O10:O17)</f>
        <v>32.579700000000003</v>
      </c>
      <c r="P10" s="10">
        <f>SUMIF(Z10:Z17,1,P10:P17)</f>
        <v>0</v>
      </c>
      <c r="Q10" s="9"/>
      <c r="R10" s="10">
        <f>SUMIF(Z10:Z17,1,R10:R17)</f>
        <v>31.9894</v>
      </c>
      <c r="S10" s="10">
        <f>SUMIF(Z10:Z17,1,S10:S17)</f>
        <v>0</v>
      </c>
      <c r="T10" s="9"/>
      <c r="U10" s="10">
        <f>SUMIF(Z10:Z17,1,U10:U17)</f>
        <v>164.2818</v>
      </c>
      <c r="V10" s="10">
        <f>SUMIF(Z10:Z17,1,V10:V17)</f>
        <v>0</v>
      </c>
      <c r="W10" s="11">
        <f t="shared" ref="W10:W21" si="0">L10-I10</f>
        <v>73.736099999999993</v>
      </c>
      <c r="X10" s="12">
        <f t="shared" ref="X10:X21" si="1">IF(I10&lt;=0,100,((L10-I10)/I10)*100)</f>
        <v>156.14181832042317</v>
      </c>
      <c r="Y10" s="78"/>
      <c r="Z10" s="4">
        <v>0</v>
      </c>
    </row>
    <row r="11" spans="1:29" ht="23.5" outlineLevel="1" x14ac:dyDescent="0.75">
      <c r="A11" s="95" t="s">
        <v>34</v>
      </c>
      <c r="B11" s="91"/>
      <c r="C11" s="92">
        <f>SUMIF(Z11:Z12,2,C11:C12)</f>
        <v>44.727800000000002</v>
      </c>
      <c r="D11" s="92">
        <f>SUMIF(Z11:Z12,2,D11:D12)</f>
        <v>0</v>
      </c>
      <c r="E11" s="91"/>
      <c r="F11" s="92">
        <f>SUMIF(Z11:Z12,2,F11:F12)</f>
        <v>15.714</v>
      </c>
      <c r="G11" s="92">
        <f>SUMIF(Z11:Z12,2,G11:G12)</f>
        <v>0</v>
      </c>
      <c r="H11" s="91"/>
      <c r="I11" s="92">
        <f>SUMIF(Z11:Z12,2,I11:I12)</f>
        <v>17.775700000000001</v>
      </c>
      <c r="J11" s="92">
        <f>SUMIF(Z11:Z12,2,J11:J12)</f>
        <v>0</v>
      </c>
      <c r="K11" s="91"/>
      <c r="L11" s="92">
        <f>SUMIF(Z11:Z12,2,L11:L12)</f>
        <v>18.992899999999999</v>
      </c>
      <c r="M11" s="92">
        <f>SUMIF(Z11:Z12,2,M11:M12)</f>
        <v>0</v>
      </c>
      <c r="N11" s="91"/>
      <c r="O11" s="92">
        <f>SUMIF(Z11:Z12,2,O11:O12)</f>
        <v>19.586500000000001</v>
      </c>
      <c r="P11" s="92">
        <f>SUMIF(Z11:Z12,2,P11:P12)</f>
        <v>0</v>
      </c>
      <c r="Q11" s="91"/>
      <c r="R11" s="92">
        <f>SUMIF(Z11:Z12,2,R11:R12)</f>
        <v>20.203800000000001</v>
      </c>
      <c r="S11" s="92">
        <f>SUMIF(Z11:Z12,2,S11:S12)</f>
        <v>0</v>
      </c>
      <c r="T11" s="91"/>
      <c r="U11" s="92">
        <f>SUMIF(Z11:Z12,2,U11:U12)</f>
        <v>144.8425</v>
      </c>
      <c r="V11" s="92">
        <f>SUMIF(Z11:Z12,2,V11:V12)</f>
        <v>0</v>
      </c>
      <c r="W11" s="39">
        <f t="shared" si="0"/>
        <v>1.2171999999999983</v>
      </c>
      <c r="X11" s="71">
        <f t="shared" si="1"/>
        <v>6.8475503074421722</v>
      </c>
      <c r="Y11" s="96"/>
      <c r="Z11" s="4">
        <v>1</v>
      </c>
      <c r="AB11" s="4">
        <v>1</v>
      </c>
    </row>
    <row r="12" spans="1:29" ht="23.5" outlineLevel="2" x14ac:dyDescent="0.75">
      <c r="A12" s="48" t="s">
        <v>35</v>
      </c>
      <c r="B12" s="13"/>
      <c r="C12" s="14">
        <f>SUMIF(Z12:Z13,3,C12:C13)</f>
        <v>44.727800000000002</v>
      </c>
      <c r="D12" s="14">
        <f>SUMIF(Z12:Z13,3,D12:D13)</f>
        <v>0</v>
      </c>
      <c r="E12" s="13"/>
      <c r="F12" s="14">
        <f>SUMIF(Z12:Z13,3,F12:F13)</f>
        <v>15.714</v>
      </c>
      <c r="G12" s="14">
        <f>SUMIF(Z12:Z13,3,G12:G13)</f>
        <v>0</v>
      </c>
      <c r="H12" s="13"/>
      <c r="I12" s="14">
        <f>SUMIF(Z12:Z13,3,I12:I13)</f>
        <v>17.775700000000001</v>
      </c>
      <c r="J12" s="14">
        <f>SUMIF(Z12:Z13,3,J12:J13)</f>
        <v>0</v>
      </c>
      <c r="K12" s="13"/>
      <c r="L12" s="14">
        <f>SUMIF(Z12:Z13,3,L12:L13)</f>
        <v>18.992899999999999</v>
      </c>
      <c r="M12" s="14">
        <f>SUMIF(Z12:Z13,3,M12:M13)</f>
        <v>0</v>
      </c>
      <c r="N12" s="13"/>
      <c r="O12" s="14">
        <f>SUMIF(Z12:Z13,3,O12:O13)</f>
        <v>19.586500000000001</v>
      </c>
      <c r="P12" s="14">
        <f>SUMIF(Z12:Z13,3,P12:P13)</f>
        <v>0</v>
      </c>
      <c r="Q12" s="13"/>
      <c r="R12" s="14">
        <f>SUMIF(Z12:Z13,3,R12:R13)</f>
        <v>20.203800000000001</v>
      </c>
      <c r="S12" s="14">
        <f>SUMIF(Z12:Z13,3,S12:S13)</f>
        <v>0</v>
      </c>
      <c r="T12" s="13"/>
      <c r="U12" s="14">
        <f>SUMIF(Z12:Z13,3,U12:U13)</f>
        <v>144.8425</v>
      </c>
      <c r="V12" s="14">
        <f>SUMIF(Z12:Z13,3,V12:V13)</f>
        <v>0</v>
      </c>
      <c r="W12" s="15">
        <f t="shared" si="0"/>
        <v>1.2171999999999983</v>
      </c>
      <c r="X12" s="16">
        <f t="shared" si="1"/>
        <v>6.8475503074421722</v>
      </c>
      <c r="Y12" s="79"/>
      <c r="Z12" s="4">
        <v>2</v>
      </c>
      <c r="AB12" s="4">
        <v>2</v>
      </c>
      <c r="AC12" s="26"/>
    </row>
    <row r="13" spans="1:29" ht="41" outlineLevel="3" x14ac:dyDescent="0.75">
      <c r="A13" s="80" t="s">
        <v>36</v>
      </c>
      <c r="B13" s="13"/>
      <c r="C13" s="23">
        <v>44.727800000000002</v>
      </c>
      <c r="D13" s="23">
        <v>0</v>
      </c>
      <c r="E13" s="25"/>
      <c r="F13" s="23">
        <v>15.714</v>
      </c>
      <c r="G13" s="23">
        <v>0</v>
      </c>
      <c r="H13" s="25"/>
      <c r="I13" s="23">
        <v>17.775700000000001</v>
      </c>
      <c r="J13" s="23">
        <v>0</v>
      </c>
      <c r="K13" s="25"/>
      <c r="L13" s="23">
        <v>18.992899999999999</v>
      </c>
      <c r="M13" s="23">
        <v>0</v>
      </c>
      <c r="N13" s="25"/>
      <c r="O13" s="23">
        <v>19.586500000000001</v>
      </c>
      <c r="P13" s="23">
        <v>0</v>
      </c>
      <c r="Q13" s="25"/>
      <c r="R13" s="23">
        <v>20.203800000000001</v>
      </c>
      <c r="S13" s="23">
        <v>0</v>
      </c>
      <c r="T13" s="25"/>
      <c r="U13" s="23">
        <v>144.8425</v>
      </c>
      <c r="V13" s="23">
        <v>0</v>
      </c>
      <c r="W13" s="15">
        <f t="shared" si="0"/>
        <v>1.2171999999999983</v>
      </c>
      <c r="X13" s="16">
        <f t="shared" si="1"/>
        <v>6.8475503074421722</v>
      </c>
      <c r="Y13" s="79"/>
      <c r="Z13" s="4">
        <v>3</v>
      </c>
      <c r="AB13" s="4">
        <v>3</v>
      </c>
    </row>
    <row r="14" spans="1:29" ht="23.5" outlineLevel="1" x14ac:dyDescent="0.75">
      <c r="A14" s="95" t="s">
        <v>37</v>
      </c>
      <c r="B14" s="91"/>
      <c r="C14" s="92">
        <f>SUMIF(Z14:Z15,2,C14:C15)</f>
        <v>25.1891</v>
      </c>
      <c r="D14" s="92">
        <f>SUMIF(Z14:Z15,2,D14:D15)</f>
        <v>0</v>
      </c>
      <c r="E14" s="91"/>
      <c r="F14" s="92">
        <f>SUMIF(Z14:Z15,2,F14:F15)</f>
        <v>13.414999999999999</v>
      </c>
      <c r="G14" s="92">
        <f>SUMIF(Z14:Z15,2,G14:G15)</f>
        <v>0</v>
      </c>
      <c r="H14" s="91"/>
      <c r="I14" s="92">
        <f>SUMIF(Z14:Z15,2,I14:I15)</f>
        <v>21.8078</v>
      </c>
      <c r="J14" s="92">
        <f>SUMIF(Z14:Z15,2,J14:J15)</f>
        <v>0</v>
      </c>
      <c r="K14" s="91"/>
      <c r="L14" s="92">
        <f>SUMIF(Z14:Z15,2,L14:L15)</f>
        <v>92.025700000000001</v>
      </c>
      <c r="M14" s="92">
        <f>SUMIF(Z14:Z15,2,M14:M15)</f>
        <v>0</v>
      </c>
      <c r="N14" s="91"/>
      <c r="O14" s="92">
        <f>SUMIF(Z14:Z15,2,O14:O15)</f>
        <v>3.5872999999999999</v>
      </c>
      <c r="P14" s="92">
        <f>SUMIF(Z14:Z15,2,P14:P15)</f>
        <v>0</v>
      </c>
      <c r="Q14" s="91"/>
      <c r="R14" s="92">
        <f>SUMIF(Z14:Z15,2,R14:R15)</f>
        <v>3.5872999999999999</v>
      </c>
      <c r="S14" s="92">
        <f>SUMIF(Z14:Z15,2,S14:S15)</f>
        <v>0</v>
      </c>
      <c r="T14" s="91"/>
      <c r="U14" s="92">
        <f>SUMIF(Z14:Z15,2,U14:U15)</f>
        <v>3.5872999999999999</v>
      </c>
      <c r="V14" s="92">
        <f>SUMIF(Z14:Z15,2,V14:V15)</f>
        <v>0</v>
      </c>
      <c r="W14" s="39">
        <f t="shared" si="0"/>
        <v>70.2179</v>
      </c>
      <c r="X14" s="71">
        <f t="shared" si="1"/>
        <v>321.98525298287768</v>
      </c>
      <c r="Y14" s="96"/>
      <c r="Z14" s="4">
        <v>1</v>
      </c>
      <c r="AB14" s="4">
        <v>1</v>
      </c>
    </row>
    <row r="15" spans="1:29" ht="23.5" outlineLevel="2" x14ac:dyDescent="0.75">
      <c r="A15" s="48" t="s">
        <v>38</v>
      </c>
      <c r="B15" s="13"/>
      <c r="C15" s="14">
        <f>SUMIF(Z15:Z16,3,C15:C16)</f>
        <v>25.1891</v>
      </c>
      <c r="D15" s="14">
        <f>SUMIF(Z15:Z16,3,D15:D16)</f>
        <v>0</v>
      </c>
      <c r="E15" s="13"/>
      <c r="F15" s="14">
        <f>SUMIF(Z15:Z16,3,F15:F16)</f>
        <v>13.414999999999999</v>
      </c>
      <c r="G15" s="14">
        <f>SUMIF(Z15:Z16,3,G15:G16)</f>
        <v>0</v>
      </c>
      <c r="H15" s="13"/>
      <c r="I15" s="14">
        <f>SUMIF(Z15:Z16,3,I15:I16)</f>
        <v>21.8078</v>
      </c>
      <c r="J15" s="14">
        <f>SUMIF(Z15:Z16,3,J15:J16)</f>
        <v>0</v>
      </c>
      <c r="K15" s="13"/>
      <c r="L15" s="14">
        <f>SUMIF(Z15:Z16,3,L15:L16)</f>
        <v>92.025700000000001</v>
      </c>
      <c r="M15" s="14">
        <f>SUMIF(Z15:Z16,3,M15:M16)</f>
        <v>0</v>
      </c>
      <c r="N15" s="13"/>
      <c r="O15" s="14">
        <f>SUMIF(Z15:Z16,3,O15:O16)</f>
        <v>3.5872999999999999</v>
      </c>
      <c r="P15" s="14">
        <f>SUMIF(Z15:Z16,3,P15:P16)</f>
        <v>0</v>
      </c>
      <c r="Q15" s="13"/>
      <c r="R15" s="14">
        <f>SUMIF(Z15:Z16,3,R15:R16)</f>
        <v>3.5872999999999999</v>
      </c>
      <c r="S15" s="14">
        <f>SUMIF(Z15:Z16,3,S15:S16)</f>
        <v>0</v>
      </c>
      <c r="T15" s="13"/>
      <c r="U15" s="14">
        <f>SUMIF(Z15:Z16,3,U15:U16)</f>
        <v>3.5872999999999999</v>
      </c>
      <c r="V15" s="14">
        <f>SUMIF(Z15:Z16,3,V15:V16)</f>
        <v>0</v>
      </c>
      <c r="W15" s="15">
        <f t="shared" si="0"/>
        <v>70.2179</v>
      </c>
      <c r="X15" s="16">
        <f t="shared" si="1"/>
        <v>321.98525298287768</v>
      </c>
      <c r="Y15" s="79"/>
      <c r="Z15" s="4">
        <v>2</v>
      </c>
      <c r="AB15" s="4">
        <v>2</v>
      </c>
    </row>
    <row r="16" spans="1:29" ht="23.5" outlineLevel="3" x14ac:dyDescent="0.75">
      <c r="A16" s="80" t="s">
        <v>38</v>
      </c>
      <c r="B16" s="13"/>
      <c r="C16" s="23">
        <v>25.1891</v>
      </c>
      <c r="D16" s="23">
        <v>0</v>
      </c>
      <c r="E16" s="25"/>
      <c r="F16" s="23">
        <v>13.414999999999999</v>
      </c>
      <c r="G16" s="23">
        <v>0</v>
      </c>
      <c r="H16" s="25"/>
      <c r="I16" s="23">
        <v>21.8078</v>
      </c>
      <c r="J16" s="23">
        <v>0</v>
      </c>
      <c r="K16" s="25"/>
      <c r="L16" s="23">
        <v>92.025700000000001</v>
      </c>
      <c r="M16" s="23">
        <v>0</v>
      </c>
      <c r="N16" s="25"/>
      <c r="O16" s="23">
        <v>3.5872999999999999</v>
      </c>
      <c r="P16" s="23">
        <v>0</v>
      </c>
      <c r="Q16" s="25"/>
      <c r="R16" s="23">
        <v>3.5872999999999999</v>
      </c>
      <c r="S16" s="23">
        <v>0</v>
      </c>
      <c r="T16" s="25"/>
      <c r="U16" s="23">
        <v>3.5872999999999999</v>
      </c>
      <c r="V16" s="23">
        <v>0</v>
      </c>
      <c r="W16" s="15">
        <f t="shared" si="0"/>
        <v>70.2179</v>
      </c>
      <c r="X16" s="16">
        <f t="shared" si="1"/>
        <v>321.98525298287768</v>
      </c>
      <c r="Y16" s="79"/>
      <c r="Z16" s="4">
        <v>3</v>
      </c>
      <c r="AB16" s="4">
        <v>3</v>
      </c>
    </row>
    <row r="17" spans="1:28" ht="23.5" outlineLevel="1" x14ac:dyDescent="0.75">
      <c r="A17" s="95" t="s">
        <v>39</v>
      </c>
      <c r="B17" s="91"/>
      <c r="C17" s="92">
        <f>SUMIF(Z17:Z20,2,C17:C20)</f>
        <v>8.2704000000000004</v>
      </c>
      <c r="D17" s="92">
        <f>SUMIF(Z17:Z20,2,D17:D20)</f>
        <v>0</v>
      </c>
      <c r="E17" s="91"/>
      <c r="F17" s="92">
        <f>SUMIF(Z17:Z20,2,F17:F20)</f>
        <v>6.4178999999999995</v>
      </c>
      <c r="G17" s="92">
        <f>SUMIF(Z17:Z20,2,G17:G20)</f>
        <v>0</v>
      </c>
      <c r="H17" s="91"/>
      <c r="I17" s="92">
        <f>SUMIF(Z17:Z20,2,I17:I20)</f>
        <v>7.6402999999999999</v>
      </c>
      <c r="J17" s="92">
        <f>SUMIF(Z17:Z20,2,J17:J20)</f>
        <v>0</v>
      </c>
      <c r="K17" s="91"/>
      <c r="L17" s="92">
        <f>SUMIF(Z17:Z20,2,L17:L20)</f>
        <v>9.9413</v>
      </c>
      <c r="M17" s="92">
        <f>SUMIF(Z17:Z20,2,M17:M20)</f>
        <v>0</v>
      </c>
      <c r="N17" s="91"/>
      <c r="O17" s="92">
        <f>SUMIF(Z17:Z20,2,O17:O20)</f>
        <v>9.405899999999999</v>
      </c>
      <c r="P17" s="92">
        <f>SUMIF(Z17:Z20,2,P17:P20)</f>
        <v>0</v>
      </c>
      <c r="Q17" s="91"/>
      <c r="R17" s="92">
        <f>SUMIF(Z17:Z20,2,R17:R20)</f>
        <v>8.1982999999999997</v>
      </c>
      <c r="S17" s="92">
        <f>SUMIF(Z17:Z20,2,S17:S20)</f>
        <v>0</v>
      </c>
      <c r="T17" s="91"/>
      <c r="U17" s="92">
        <f>SUMIF(Z17:Z20,2,U17:U20)</f>
        <v>15.852</v>
      </c>
      <c r="V17" s="92">
        <f>SUMIF(Z17:Z20,2,V17:V20)</f>
        <v>0</v>
      </c>
      <c r="W17" s="39">
        <f t="shared" si="0"/>
        <v>2.3010000000000002</v>
      </c>
      <c r="X17" s="71">
        <f t="shared" si="1"/>
        <v>30.11661845739042</v>
      </c>
      <c r="Y17" s="96"/>
      <c r="Z17" s="4">
        <v>1</v>
      </c>
      <c r="AB17" s="4">
        <v>1</v>
      </c>
    </row>
    <row r="18" spans="1:28" ht="23.5" outlineLevel="2" x14ac:dyDescent="0.75">
      <c r="A18" s="48" t="s">
        <v>40</v>
      </c>
      <c r="B18" s="13"/>
      <c r="C18" s="14">
        <f>SUMIF(Z18:Z19,3,C18:C19)</f>
        <v>2.6547000000000001</v>
      </c>
      <c r="D18" s="14">
        <f>SUMIF(Z18:Z19,3,D18:D19)</f>
        <v>0</v>
      </c>
      <c r="E18" s="13"/>
      <c r="F18" s="14">
        <f>SUMIF(Z18:Z19,3,F18:F19)</f>
        <v>2.7839999999999998</v>
      </c>
      <c r="G18" s="14">
        <f>SUMIF(Z18:Z19,3,G18:G19)</f>
        <v>0</v>
      </c>
      <c r="H18" s="13"/>
      <c r="I18" s="14">
        <f>SUMIF(Z18:Z19,3,I18:I19)</f>
        <v>2.7839999999999998</v>
      </c>
      <c r="J18" s="14">
        <f>SUMIF(Z18:Z19,3,J18:J19)</f>
        <v>0</v>
      </c>
      <c r="K18" s="13"/>
      <c r="L18" s="14">
        <f>SUMIF(Z18:Z19,3,L18:L19)</f>
        <v>2.7839999999999998</v>
      </c>
      <c r="M18" s="14">
        <f>SUMIF(Z18:Z19,3,M18:M19)</f>
        <v>0</v>
      </c>
      <c r="N18" s="13"/>
      <c r="O18" s="14">
        <f>SUMIF(Z18:Z19,3,O18:O19)</f>
        <v>2.7839999999999998</v>
      </c>
      <c r="P18" s="14">
        <f>SUMIF(Z18:Z19,3,P18:P19)</f>
        <v>0</v>
      </c>
      <c r="Q18" s="13"/>
      <c r="R18" s="14">
        <f>SUMIF(Z18:Z19,3,R18:R19)</f>
        <v>2.7839999999999998</v>
      </c>
      <c r="S18" s="14">
        <f>SUMIF(Z18:Z19,3,S18:S19)</f>
        <v>0</v>
      </c>
      <c r="T18" s="13"/>
      <c r="U18" s="14">
        <f>SUMIF(Z18:Z19,3,U18:U19)</f>
        <v>8.3520000000000003</v>
      </c>
      <c r="V18" s="14">
        <f>SUMIF(Z18:Z19,3,V18:V19)</f>
        <v>0</v>
      </c>
      <c r="W18" s="15">
        <f t="shared" si="0"/>
        <v>0</v>
      </c>
      <c r="X18" s="16">
        <f t="shared" si="1"/>
        <v>0</v>
      </c>
      <c r="Y18" s="79"/>
      <c r="Z18" s="4">
        <v>2</v>
      </c>
      <c r="AB18" s="4">
        <v>2</v>
      </c>
    </row>
    <row r="19" spans="1:28" ht="41" outlineLevel="3" x14ac:dyDescent="0.75">
      <c r="A19" s="80" t="s">
        <v>41</v>
      </c>
      <c r="B19" s="13"/>
      <c r="C19" s="23">
        <v>2.6547000000000001</v>
      </c>
      <c r="D19" s="23">
        <v>0</v>
      </c>
      <c r="E19" s="25"/>
      <c r="F19" s="23">
        <v>2.7839999999999998</v>
      </c>
      <c r="G19" s="23">
        <v>0</v>
      </c>
      <c r="H19" s="25"/>
      <c r="I19" s="23">
        <v>2.7839999999999998</v>
      </c>
      <c r="J19" s="23">
        <v>0</v>
      </c>
      <c r="K19" s="25"/>
      <c r="L19" s="23">
        <v>2.7839999999999998</v>
      </c>
      <c r="M19" s="23">
        <v>0</v>
      </c>
      <c r="N19" s="25"/>
      <c r="O19" s="23">
        <v>2.7839999999999998</v>
      </c>
      <c r="P19" s="23">
        <v>0</v>
      </c>
      <c r="Q19" s="25"/>
      <c r="R19" s="23">
        <v>2.7839999999999998</v>
      </c>
      <c r="S19" s="23">
        <v>0</v>
      </c>
      <c r="T19" s="25"/>
      <c r="U19" s="23">
        <v>8.3520000000000003</v>
      </c>
      <c r="V19" s="23">
        <v>0</v>
      </c>
      <c r="W19" s="15">
        <f t="shared" si="0"/>
        <v>0</v>
      </c>
      <c r="X19" s="16">
        <f t="shared" si="1"/>
        <v>0</v>
      </c>
      <c r="Y19" s="79"/>
      <c r="Z19" s="4">
        <v>3</v>
      </c>
      <c r="AB19" s="4">
        <v>3</v>
      </c>
    </row>
    <row r="20" spans="1:28" ht="23.5" outlineLevel="2" x14ac:dyDescent="0.75">
      <c r="A20" s="48" t="s">
        <v>42</v>
      </c>
      <c r="B20" s="13"/>
      <c r="C20" s="14">
        <f>SUMIF(Z20:Z21,3,C20:C21)</f>
        <v>5.6157000000000004</v>
      </c>
      <c r="D20" s="14">
        <f>SUMIF(Z20:Z21,3,D20:D21)</f>
        <v>0</v>
      </c>
      <c r="E20" s="13"/>
      <c r="F20" s="14">
        <f>SUMIF(Z20:Z21,3,F20:F21)</f>
        <v>3.6339000000000001</v>
      </c>
      <c r="G20" s="14">
        <f>SUMIF(Z20:Z21,3,G20:G21)</f>
        <v>0</v>
      </c>
      <c r="H20" s="13"/>
      <c r="I20" s="14">
        <f>SUMIF(Z20:Z21,3,I20:I21)</f>
        <v>4.8563000000000001</v>
      </c>
      <c r="J20" s="14">
        <f>SUMIF(Z20:Z21,3,J20:J21)</f>
        <v>0</v>
      </c>
      <c r="K20" s="13"/>
      <c r="L20" s="14">
        <f>SUMIF(Z20:Z21,3,L20:L21)</f>
        <v>7.1573000000000002</v>
      </c>
      <c r="M20" s="14">
        <f>SUMIF(Z20:Z21,3,M20:M21)</f>
        <v>0</v>
      </c>
      <c r="N20" s="13"/>
      <c r="O20" s="14">
        <f>SUMIF(Z20:Z21,3,O20:O21)</f>
        <v>6.6219000000000001</v>
      </c>
      <c r="P20" s="14">
        <f>SUMIF(Z20:Z21,3,P20:P21)</f>
        <v>0</v>
      </c>
      <c r="Q20" s="13"/>
      <c r="R20" s="14">
        <f>SUMIF(Z20:Z21,3,R20:R21)</f>
        <v>5.4142999999999999</v>
      </c>
      <c r="S20" s="14">
        <f>SUMIF(Z20:Z21,3,S20:S21)</f>
        <v>0</v>
      </c>
      <c r="T20" s="13"/>
      <c r="U20" s="14">
        <f>SUMIF(Z20:Z21,3,U20:U21)</f>
        <v>7.5</v>
      </c>
      <c r="V20" s="14">
        <f>SUMIF(Z20:Z21,3,V20:V21)</f>
        <v>0</v>
      </c>
      <c r="W20" s="15">
        <f t="shared" si="0"/>
        <v>2.3010000000000002</v>
      </c>
      <c r="X20" s="16">
        <f t="shared" si="1"/>
        <v>47.38175153923769</v>
      </c>
      <c r="Y20" s="79"/>
      <c r="Z20" s="4">
        <v>2</v>
      </c>
      <c r="AB20" s="4">
        <v>2</v>
      </c>
    </row>
    <row r="21" spans="1:28" ht="41" outlineLevel="3" x14ac:dyDescent="0.75">
      <c r="A21" s="80" t="s">
        <v>43</v>
      </c>
      <c r="B21" s="13"/>
      <c r="C21" s="23">
        <v>5.6157000000000004</v>
      </c>
      <c r="D21" s="23">
        <v>0</v>
      </c>
      <c r="E21" s="25"/>
      <c r="F21" s="23">
        <v>3.6339000000000001</v>
      </c>
      <c r="G21" s="23">
        <v>0</v>
      </c>
      <c r="H21" s="25"/>
      <c r="I21" s="23">
        <v>4.8563000000000001</v>
      </c>
      <c r="J21" s="23">
        <v>0</v>
      </c>
      <c r="K21" s="25"/>
      <c r="L21" s="23">
        <v>7.1573000000000002</v>
      </c>
      <c r="M21" s="23">
        <v>0</v>
      </c>
      <c r="N21" s="25"/>
      <c r="O21" s="23">
        <v>6.6219000000000001</v>
      </c>
      <c r="P21" s="23">
        <v>0</v>
      </c>
      <c r="Q21" s="25"/>
      <c r="R21" s="23">
        <v>5.4142999999999999</v>
      </c>
      <c r="S21" s="23">
        <v>0</v>
      </c>
      <c r="T21" s="25"/>
      <c r="U21" s="23">
        <v>7.5</v>
      </c>
      <c r="V21" s="23">
        <v>0</v>
      </c>
      <c r="W21" s="15">
        <f t="shared" si="0"/>
        <v>2.3010000000000002</v>
      </c>
      <c r="X21" s="16">
        <f t="shared" si="1"/>
        <v>47.38175153923769</v>
      </c>
      <c r="Y21" s="79"/>
      <c r="Z21" s="4">
        <v>3</v>
      </c>
      <c r="AB21" s="4">
        <v>3</v>
      </c>
    </row>
    <row r="22" spans="1:28" ht="10" customHeight="1" x14ac:dyDescent="0.7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8"/>
      <c r="X22" s="29"/>
      <c r="Y22" s="27"/>
    </row>
    <row r="23" spans="1:28" x14ac:dyDescent="0.7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Y23"/>
    </row>
    <row r="24" spans="1:28" x14ac:dyDescent="0.7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Y24"/>
    </row>
    <row r="25" spans="1:28" x14ac:dyDescent="0.7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Y25"/>
    </row>
    <row r="26" spans="1:28" x14ac:dyDescent="0.7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Y26"/>
    </row>
    <row r="27" spans="1:28" x14ac:dyDescent="0.7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Y27"/>
    </row>
    <row r="28" spans="1:28" x14ac:dyDescent="0.7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Y28"/>
    </row>
    <row r="29" spans="1:28" x14ac:dyDescent="0.7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Y29"/>
    </row>
    <row r="30" spans="1:28" x14ac:dyDescent="0.7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Y30"/>
    </row>
    <row r="31" spans="1:28" x14ac:dyDescent="0.7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Y31"/>
    </row>
    <row r="32" spans="1:28" x14ac:dyDescent="0.7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Y32"/>
    </row>
    <row r="33" spans="2:25" x14ac:dyDescent="0.7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Y33"/>
    </row>
  </sheetData>
  <mergeCells count="18">
    <mergeCell ref="W8:X8"/>
    <mergeCell ref="Y8:Y9"/>
    <mergeCell ref="A7:G7"/>
    <mergeCell ref="K7:M7"/>
    <mergeCell ref="U7:V7"/>
    <mergeCell ref="A8:A9"/>
    <mergeCell ref="B8:D8"/>
    <mergeCell ref="E8:G8"/>
    <mergeCell ref="H8:J8"/>
    <mergeCell ref="K8:M8"/>
    <mergeCell ref="N8:P8"/>
    <mergeCell ref="Q8:S8"/>
    <mergeCell ref="T8:V8"/>
    <mergeCell ref="A1:Y1"/>
    <mergeCell ref="A2:Y2"/>
    <mergeCell ref="A3:Y3"/>
    <mergeCell ref="A5:E5"/>
    <mergeCell ref="A6:G6"/>
  </mergeCells>
  <printOptions horizontalCentered="1"/>
  <pageMargins left="0.19685039370078741" right="0.19685039370078741" top="0.39370078740157483" bottom="0.39370078740157483" header="0.23622047244094491" footer="0.23622047244094491"/>
  <pageSetup paperSize="5" scale="68" orientation="landscape"/>
  <headerFooter alignWithMargins="0">
    <oddHeader>&amp;R&amp;"Arial,ธรรมดา"&amp;10หน้าที่ 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C04D-7A1A-4D7B-9870-9DB0D1F75110}">
  <sheetPr codeName="Sheet4">
    <outlinePr summaryBelow="0"/>
  </sheetPr>
  <dimension ref="A1:AC29"/>
  <sheetViews>
    <sheetView topLeftCell="A13" workbookViewId="0">
      <selection activeCell="A22" sqref="A22"/>
    </sheetView>
  </sheetViews>
  <sheetFormatPr defaultColWidth="9.08984375" defaultRowHeight="23" outlineLevelRow="7" outlineLevelCol="1" x14ac:dyDescent="0.7"/>
  <cols>
    <col min="1" max="1" width="52.08984375" customWidth="1"/>
    <col min="2" max="2" width="13.7265625" hidden="1" customWidth="1" outlineLevel="1"/>
    <col min="3" max="4" width="17.7265625" hidden="1" customWidth="1" outlineLevel="1"/>
    <col min="5" max="5" width="13.7265625" hidden="1" customWidth="1" outlineLevel="1"/>
    <col min="6" max="7" width="17.7265625" hidden="1" customWidth="1" outlineLevel="1"/>
    <col min="8" max="8" width="13.7265625" customWidth="1" collapsed="1"/>
    <col min="9" max="10" width="17.7265625" customWidth="1"/>
    <col min="11" max="11" width="13.7265625" customWidth="1"/>
    <col min="12" max="13" width="17.7265625" customWidth="1"/>
    <col min="14" max="14" width="13.7265625" hidden="1" customWidth="1" outlineLevel="1"/>
    <col min="15" max="16" width="17.7265625" hidden="1" customWidth="1" outlineLevel="1"/>
    <col min="17" max="17" width="13.7265625" hidden="1" customWidth="1" outlineLevel="1"/>
    <col min="18" max="19" width="17.7265625" hidden="1" customWidth="1" outlineLevel="1"/>
    <col min="20" max="20" width="13.7265625" hidden="1" customWidth="1" outlineLevel="1"/>
    <col min="21" max="22" width="17.7265625" hidden="1" customWidth="1" outlineLevel="1"/>
    <col min="23" max="23" width="17.7265625" customWidth="1" collapsed="1"/>
    <col min="24" max="24" width="10.7265625" customWidth="1"/>
    <col min="25" max="25" width="70.7265625" customWidth="1"/>
    <col min="26" max="26" width="0" hidden="1" customWidth="1"/>
    <col min="27" max="27" width="9.08984375" customWidth="1"/>
    <col min="28" max="28" width="0" hidden="1" customWidth="1"/>
    <col min="29" max="29" width="254.7265625" style="4" hidden="1" customWidth="1"/>
    <col min="30" max="30" width="9.08984375" customWidth="1"/>
  </cols>
  <sheetData>
    <row r="1" spans="1:29" s="1" customFormat="1" ht="26" x14ac:dyDescent="0.8">
      <c r="A1" s="116" t="s">
        <v>44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AC1" s="37" t="s">
        <v>44</v>
      </c>
    </row>
    <row r="2" spans="1:29" s="1" customFormat="1" ht="26" x14ac:dyDescent="0.8">
      <c r="A2" s="116" t="s">
        <v>1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AC2" s="37"/>
    </row>
    <row r="3" spans="1:29" s="1" customFormat="1" ht="26" x14ac:dyDescent="0.8">
      <c r="A3" s="118" t="s">
        <v>45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</row>
    <row r="4" spans="1:29" s="1" customFormat="1" ht="26" hidden="1" x14ac:dyDescent="0.8">
      <c r="A4" s="2"/>
    </row>
    <row r="5" spans="1:29" s="1" customFormat="1" ht="26" x14ac:dyDescent="0.8">
      <c r="A5" s="126" t="s">
        <v>3</v>
      </c>
      <c r="B5" s="126"/>
      <c r="C5" s="126"/>
      <c r="D5" s="126"/>
      <c r="E5" s="126"/>
      <c r="F5" s="3"/>
      <c r="G5" s="3"/>
      <c r="Y5" s="34" t="s">
        <v>31</v>
      </c>
    </row>
    <row r="6" spans="1:29" s="1" customFormat="1" ht="26" x14ac:dyDescent="0.8">
      <c r="A6" s="126" t="s">
        <v>4</v>
      </c>
      <c r="B6" s="126"/>
      <c r="C6" s="126"/>
      <c r="D6" s="126"/>
      <c r="E6" s="126"/>
      <c r="F6" s="126"/>
      <c r="G6" s="126"/>
      <c r="Y6" s="35" t="s">
        <v>5</v>
      </c>
      <c r="Z6" s="40"/>
    </row>
    <row r="7" spans="1:29" s="4" customFormat="1" ht="23.5" hidden="1" x14ac:dyDescent="0.7">
      <c r="A7" s="3"/>
    </row>
    <row r="8" spans="1:29" s="4" customFormat="1" ht="23.5" x14ac:dyDescent="0.75">
      <c r="A8" s="119" t="s">
        <v>46</v>
      </c>
      <c r="B8" s="133" t="s">
        <v>9</v>
      </c>
      <c r="C8" s="134"/>
      <c r="D8" s="135"/>
      <c r="E8" s="133" t="s">
        <v>10</v>
      </c>
      <c r="F8" s="134"/>
      <c r="G8" s="135"/>
      <c r="H8" s="121" t="s">
        <v>11</v>
      </c>
      <c r="I8" s="122"/>
      <c r="J8" s="123"/>
      <c r="K8" s="133" t="s">
        <v>12</v>
      </c>
      <c r="L8" s="134"/>
      <c r="M8" s="135"/>
      <c r="N8" s="133" t="s">
        <v>13</v>
      </c>
      <c r="O8" s="134"/>
      <c r="P8" s="135"/>
      <c r="Q8" s="133" t="s">
        <v>14</v>
      </c>
      <c r="R8" s="134"/>
      <c r="S8" s="135"/>
      <c r="T8" s="133" t="s">
        <v>15</v>
      </c>
      <c r="U8" s="134"/>
      <c r="V8" s="135"/>
      <c r="W8" s="124" t="s">
        <v>16</v>
      </c>
      <c r="X8" s="124"/>
      <c r="Y8" s="119" t="s">
        <v>17</v>
      </c>
    </row>
    <row r="9" spans="1:29" s="4" customFormat="1" ht="47" x14ac:dyDescent="0.7">
      <c r="A9" s="120"/>
      <c r="B9" s="5" t="s">
        <v>18</v>
      </c>
      <c r="C9" s="6" t="s">
        <v>19</v>
      </c>
      <c r="D9" s="6" t="s">
        <v>20</v>
      </c>
      <c r="E9" s="5" t="s">
        <v>18</v>
      </c>
      <c r="F9" s="6" t="s">
        <v>19</v>
      </c>
      <c r="G9" s="6" t="s">
        <v>20</v>
      </c>
      <c r="H9" s="5" t="s">
        <v>18</v>
      </c>
      <c r="I9" s="6" t="s">
        <v>19</v>
      </c>
      <c r="J9" s="6" t="s">
        <v>20</v>
      </c>
      <c r="K9" s="5" t="s">
        <v>18</v>
      </c>
      <c r="L9" s="6" t="s">
        <v>19</v>
      </c>
      <c r="M9" s="6" t="s">
        <v>20</v>
      </c>
      <c r="N9" s="5" t="s">
        <v>18</v>
      </c>
      <c r="O9" s="6" t="s">
        <v>19</v>
      </c>
      <c r="P9" s="6" t="s">
        <v>20</v>
      </c>
      <c r="Q9" s="5" t="s">
        <v>18</v>
      </c>
      <c r="R9" s="6" t="s">
        <v>19</v>
      </c>
      <c r="S9" s="6" t="s">
        <v>20</v>
      </c>
      <c r="T9" s="5" t="s">
        <v>18</v>
      </c>
      <c r="U9" s="6" t="s">
        <v>19</v>
      </c>
      <c r="V9" s="6" t="s">
        <v>20</v>
      </c>
      <c r="W9" s="6" t="s">
        <v>21</v>
      </c>
      <c r="X9" s="6" t="s">
        <v>22</v>
      </c>
      <c r="Y9" s="120"/>
      <c r="AC9" s="7"/>
    </row>
    <row r="10" spans="1:29" s="4" customFormat="1" ht="23.5" x14ac:dyDescent="0.7">
      <c r="A10" s="41" t="s">
        <v>23</v>
      </c>
      <c r="B10" s="42"/>
      <c r="C10" s="11">
        <f>SUMIF(Z10:Z11,1,C10:C11)</f>
        <v>44.727800000000002</v>
      </c>
      <c r="D10" s="11">
        <f>SUMIF(Z10:Z11,1,D10:D11)</f>
        <v>0</v>
      </c>
      <c r="E10" s="42"/>
      <c r="F10" s="11">
        <f>SUMIF(Z10:Z11,1,F10:F11)</f>
        <v>15.713999999999999</v>
      </c>
      <c r="G10" s="11">
        <f>SUMIF(Z10:Z11,1,G10:G11)</f>
        <v>0</v>
      </c>
      <c r="H10" s="42"/>
      <c r="I10" s="11">
        <f>SUMIF(Z10:Z11,1,I10:I11)</f>
        <v>17.775700000000001</v>
      </c>
      <c r="J10" s="11">
        <f>SUMIF(Z10:Z11,1,J10:J11)</f>
        <v>0</v>
      </c>
      <c r="K10" s="42"/>
      <c r="L10" s="11">
        <f>SUMIF(Z10:Z11,1,L10:L11)</f>
        <v>18.992899999999999</v>
      </c>
      <c r="M10" s="11">
        <f>SUMIF(Z10:Z11,1,M10:M11)</f>
        <v>0</v>
      </c>
      <c r="N10" s="42"/>
      <c r="O10" s="11">
        <f>SUMIF(Z10:Z11,1,O10:O11)</f>
        <v>19.586499999999997</v>
      </c>
      <c r="P10" s="11">
        <f>SUMIF(Z10:Z11,1,P10:P11)</f>
        <v>0</v>
      </c>
      <c r="Q10" s="42"/>
      <c r="R10" s="11">
        <f>SUMIF(Z10:Z11,1,R10:R11)</f>
        <v>20.203799999999998</v>
      </c>
      <c r="S10" s="11">
        <f>SUMIF(Z10:Z11,1,S10:S11)</f>
        <v>0</v>
      </c>
      <c r="T10" s="42"/>
      <c r="U10" s="11">
        <f>SUMIF(Z10:Z11,1,U10:U11)</f>
        <v>144.8425</v>
      </c>
      <c r="V10" s="11">
        <f>SUMIF(Z10:Z11,1,V10:V11)</f>
        <v>0</v>
      </c>
      <c r="W10" s="11">
        <f t="shared" ref="W10:W26" si="0">L10-I10</f>
        <v>1.2171999999999983</v>
      </c>
      <c r="X10" s="12">
        <f t="shared" ref="X10:X26" si="1">IF(I10&lt;=0,100,((L10-I10)/I10)*100)</f>
        <v>6.8475503074421722</v>
      </c>
      <c r="Y10" s="43"/>
      <c r="Z10" s="4">
        <v>0</v>
      </c>
    </row>
    <row r="11" spans="1:29" s="47" customFormat="1" ht="23.5" x14ac:dyDescent="0.7">
      <c r="A11" s="44" t="s">
        <v>34</v>
      </c>
      <c r="B11" s="45"/>
      <c r="C11" s="15">
        <f>SUMIF(Z11:Z12,2,C11:C12)</f>
        <v>44.727800000000002</v>
      </c>
      <c r="D11" s="15">
        <f>SUMIF(Z11:Z12,2,D11:D12)</f>
        <v>0</v>
      </c>
      <c r="E11" s="45"/>
      <c r="F11" s="15">
        <f>SUMIF(Z11:Z12,2,F11:F12)</f>
        <v>15.713999999999999</v>
      </c>
      <c r="G11" s="15">
        <f>SUMIF(Z11:Z12,2,G11:G12)</f>
        <v>0</v>
      </c>
      <c r="H11" s="45"/>
      <c r="I11" s="15">
        <f>SUMIF(Z11:Z12,2,I11:I12)</f>
        <v>17.775700000000001</v>
      </c>
      <c r="J11" s="15">
        <f>SUMIF(Z11:Z12,2,J11:J12)</f>
        <v>0</v>
      </c>
      <c r="K11" s="45"/>
      <c r="L11" s="15">
        <f>SUMIF(Z11:Z12,2,L11:L12)</f>
        <v>18.992899999999999</v>
      </c>
      <c r="M11" s="15">
        <f>SUMIF(Z11:Z12,2,M11:M12)</f>
        <v>0</v>
      </c>
      <c r="N11" s="45"/>
      <c r="O11" s="15">
        <f>SUMIF(Z11:Z12,2,O11:O12)</f>
        <v>19.586499999999997</v>
      </c>
      <c r="P11" s="15">
        <f>SUMIF(Z11:Z12,2,P11:P12)</f>
        <v>0</v>
      </c>
      <c r="Q11" s="45"/>
      <c r="R11" s="15">
        <f>SUMIF(Z11:Z12,2,R11:R12)</f>
        <v>20.203799999999998</v>
      </c>
      <c r="S11" s="15">
        <f>SUMIF(Z11:Z12,2,S11:S12)</f>
        <v>0</v>
      </c>
      <c r="T11" s="45"/>
      <c r="U11" s="15">
        <f>SUMIF(Z11:Z12,2,U11:U12)</f>
        <v>144.8425</v>
      </c>
      <c r="V11" s="15">
        <f>SUMIF(Z11:Z12,2,V11:V12)</f>
        <v>0</v>
      </c>
      <c r="W11" s="15">
        <f t="shared" si="0"/>
        <v>1.2171999999999983</v>
      </c>
      <c r="X11" s="16">
        <f t="shared" si="1"/>
        <v>6.8475503074421722</v>
      </c>
      <c r="Y11" s="46"/>
      <c r="Z11" s="47">
        <v>1</v>
      </c>
      <c r="AC11" s="4"/>
    </row>
    <row r="12" spans="1:29" s="47" customFormat="1" ht="23.5" x14ac:dyDescent="0.7">
      <c r="A12" s="48" t="s">
        <v>35</v>
      </c>
      <c r="B12" s="45"/>
      <c r="C12" s="15">
        <f>SUMIF(Z12:Z13,3,C12:C13)</f>
        <v>44.727800000000002</v>
      </c>
      <c r="D12" s="15">
        <f>SUMIF(Z12:Z13,3,D12:D13)</f>
        <v>0</v>
      </c>
      <c r="E12" s="45"/>
      <c r="F12" s="15">
        <f>SUMIF(Z12:Z13,3,F12:F13)</f>
        <v>15.713999999999999</v>
      </c>
      <c r="G12" s="15">
        <f>SUMIF(Z12:Z13,3,G12:G13)</f>
        <v>0</v>
      </c>
      <c r="H12" s="45"/>
      <c r="I12" s="15">
        <f>SUMIF(Z12:Z13,3,I12:I13)</f>
        <v>17.775700000000001</v>
      </c>
      <c r="J12" s="15">
        <f>SUMIF(Z12:Z13,3,J12:J13)</f>
        <v>0</v>
      </c>
      <c r="K12" s="45"/>
      <c r="L12" s="15">
        <f>SUMIF(Z12:Z13,3,L12:L13)</f>
        <v>18.992899999999999</v>
      </c>
      <c r="M12" s="15">
        <f>SUMIF(Z12:Z13,3,M12:M13)</f>
        <v>0</v>
      </c>
      <c r="N12" s="45"/>
      <c r="O12" s="15">
        <f>SUMIF(Z12:Z13,3,O12:O13)</f>
        <v>19.586499999999997</v>
      </c>
      <c r="P12" s="15">
        <f>SUMIF(Z12:Z13,3,P12:P13)</f>
        <v>0</v>
      </c>
      <c r="Q12" s="45"/>
      <c r="R12" s="15">
        <f>SUMIF(Z12:Z13,3,R12:R13)</f>
        <v>20.203799999999998</v>
      </c>
      <c r="S12" s="15">
        <f>SUMIF(Z12:Z13,3,S12:S13)</f>
        <v>0</v>
      </c>
      <c r="T12" s="45"/>
      <c r="U12" s="15">
        <f>SUMIF(Z12:Z13,3,U12:U13)</f>
        <v>144.8425</v>
      </c>
      <c r="V12" s="15">
        <f>SUMIF(Z12:Z13,3,V12:V13)</f>
        <v>0</v>
      </c>
      <c r="W12" s="15">
        <f t="shared" si="0"/>
        <v>1.2171999999999983</v>
      </c>
      <c r="X12" s="16">
        <f t="shared" si="1"/>
        <v>6.8475503074421722</v>
      </c>
      <c r="Y12" s="46"/>
      <c r="Z12" s="47">
        <v>2</v>
      </c>
      <c r="AC12" s="26"/>
    </row>
    <row r="13" spans="1:29" s="47" customFormat="1" ht="41" x14ac:dyDescent="0.7">
      <c r="A13" s="49" t="s">
        <v>36</v>
      </c>
      <c r="B13" s="45"/>
      <c r="C13" s="15">
        <f>SUMIF(Z13:Z14,4,C13:C14)</f>
        <v>44.727800000000002</v>
      </c>
      <c r="D13" s="15">
        <f>SUMIF(Z13:Z14,4,D13:D14)</f>
        <v>0</v>
      </c>
      <c r="E13" s="45"/>
      <c r="F13" s="15">
        <f>SUMIF(Z13:Z14,4,F13:F14)</f>
        <v>15.713999999999999</v>
      </c>
      <c r="G13" s="15">
        <f>SUMIF(Z13:Z14,4,G13:G14)</f>
        <v>0</v>
      </c>
      <c r="H13" s="45"/>
      <c r="I13" s="15">
        <f>SUMIF(Z13:Z14,4,I13:I14)</f>
        <v>17.775700000000001</v>
      </c>
      <c r="J13" s="15">
        <f>SUMIF(Z13:Z14,4,J13:J14)</f>
        <v>0</v>
      </c>
      <c r="K13" s="45"/>
      <c r="L13" s="15">
        <f>SUMIF(Z13:Z14,4,L13:L14)</f>
        <v>18.992899999999999</v>
      </c>
      <c r="M13" s="15">
        <f>SUMIF(Z13:Z14,4,M13:M14)</f>
        <v>0</v>
      </c>
      <c r="N13" s="45"/>
      <c r="O13" s="15">
        <f>SUMIF(Z13:Z14,4,O13:O14)</f>
        <v>19.586499999999997</v>
      </c>
      <c r="P13" s="15">
        <f>SUMIF(Z13:Z14,4,P13:P14)</f>
        <v>0</v>
      </c>
      <c r="Q13" s="45"/>
      <c r="R13" s="15">
        <f>SUMIF(Z13:Z14,4,R13:R14)</f>
        <v>20.203799999999998</v>
      </c>
      <c r="S13" s="15">
        <f>SUMIF(Z13:Z14,4,S13:S14)</f>
        <v>0</v>
      </c>
      <c r="T13" s="45"/>
      <c r="U13" s="15">
        <f>SUMIF(Z13:Z14,4,U13:U14)</f>
        <v>144.8425</v>
      </c>
      <c r="V13" s="15">
        <f>SUMIF(Z13:Z14,4,V13:V14)</f>
        <v>0</v>
      </c>
      <c r="W13" s="15">
        <f t="shared" si="0"/>
        <v>1.2171999999999983</v>
      </c>
      <c r="X13" s="16">
        <f t="shared" si="1"/>
        <v>6.8475503074421722</v>
      </c>
      <c r="Y13" s="46"/>
      <c r="Z13" s="47">
        <v>3</v>
      </c>
      <c r="AC13" s="4"/>
    </row>
    <row r="14" spans="1:29" s="47" customFormat="1" ht="41" outlineLevel="1" x14ac:dyDescent="0.7">
      <c r="A14" s="50" t="s">
        <v>47</v>
      </c>
      <c r="B14" s="45"/>
      <c r="C14" s="15">
        <f>SUMIF(Z14:Z15,5,C14:C15)</f>
        <v>44.727800000000002</v>
      </c>
      <c r="D14" s="15">
        <f>SUMIF(Z14:Z15,5,D14:D15)</f>
        <v>0</v>
      </c>
      <c r="E14" s="45"/>
      <c r="F14" s="15">
        <f>SUMIF(Z14:Z15,5,F14:F15)</f>
        <v>15.713999999999999</v>
      </c>
      <c r="G14" s="15">
        <f>SUMIF(Z14:Z15,5,G14:G15)</f>
        <v>0</v>
      </c>
      <c r="H14" s="45"/>
      <c r="I14" s="15">
        <f>SUMIF(Z14:Z15,5,I14:I15)</f>
        <v>17.775700000000001</v>
      </c>
      <c r="J14" s="15">
        <f>SUMIF(Z14:Z15,5,J14:J15)</f>
        <v>0</v>
      </c>
      <c r="K14" s="45"/>
      <c r="L14" s="15">
        <f>SUMIF(Z14:Z15,5,L14:L15)</f>
        <v>18.992899999999999</v>
      </c>
      <c r="M14" s="15">
        <f>SUMIF(Z14:Z15,5,M14:M15)</f>
        <v>0</v>
      </c>
      <c r="N14" s="45"/>
      <c r="O14" s="15">
        <f>SUMIF(Z14:Z15,5,O14:O15)</f>
        <v>19.586499999999997</v>
      </c>
      <c r="P14" s="15">
        <f>SUMIF(Z14:Z15,5,P14:P15)</f>
        <v>0</v>
      </c>
      <c r="Q14" s="45"/>
      <c r="R14" s="15">
        <f>SUMIF(Z14:Z15,5,R14:R15)</f>
        <v>20.203799999999998</v>
      </c>
      <c r="S14" s="15">
        <f>SUMIF(Z14:Z15,5,S14:S15)</f>
        <v>0</v>
      </c>
      <c r="T14" s="45"/>
      <c r="U14" s="15">
        <f>SUMIF(Z14:Z15,5,U14:U15)</f>
        <v>144.8425</v>
      </c>
      <c r="V14" s="15">
        <f>SUMIF(Z14:Z15,5,V14:V15)</f>
        <v>0</v>
      </c>
      <c r="W14" s="15">
        <f t="shared" si="0"/>
        <v>1.2171999999999983</v>
      </c>
      <c r="X14" s="16">
        <f t="shared" si="1"/>
        <v>6.8475503074421722</v>
      </c>
      <c r="Y14" s="46"/>
      <c r="Z14" s="47">
        <v>4</v>
      </c>
      <c r="AB14" s="47">
        <v>1</v>
      </c>
      <c r="AC14" s="4"/>
    </row>
    <row r="15" spans="1:29" s="47" customFormat="1" ht="41" outlineLevel="2" x14ac:dyDescent="0.7">
      <c r="A15" s="56" t="s">
        <v>48</v>
      </c>
      <c r="B15" s="57"/>
      <c r="C15" s="58">
        <f>SUMIF(Z15:Z17,6,C15:C17)</f>
        <v>44.727800000000002</v>
      </c>
      <c r="D15" s="58">
        <f>SUMIF(Z15:Z17,6,D15:D17)</f>
        <v>0</v>
      </c>
      <c r="E15" s="57"/>
      <c r="F15" s="58">
        <f>SUMIF(Z15:Z17,6,F15:F17)</f>
        <v>15.713999999999999</v>
      </c>
      <c r="G15" s="58">
        <f>SUMIF(Z15:Z17,6,G15:G17)</f>
        <v>0</v>
      </c>
      <c r="H15" s="57"/>
      <c r="I15" s="58">
        <f>SUMIF(Z15:Z17,6,I15:I17)</f>
        <v>17.775700000000001</v>
      </c>
      <c r="J15" s="58">
        <f>SUMIF(Z15:Z17,6,J15:J17)</f>
        <v>0</v>
      </c>
      <c r="K15" s="57"/>
      <c r="L15" s="58">
        <f>SUMIF(Z15:Z17,6,L15:L17)</f>
        <v>18.992899999999999</v>
      </c>
      <c r="M15" s="58">
        <f>SUMIF(Z15:Z17,6,M15:M17)</f>
        <v>0</v>
      </c>
      <c r="N15" s="57"/>
      <c r="O15" s="58">
        <f>SUMIF(Z15:Z17,6,O15:O17)</f>
        <v>19.586499999999997</v>
      </c>
      <c r="P15" s="58">
        <f>SUMIF(Z15:Z17,6,P15:P17)</f>
        <v>0</v>
      </c>
      <c r="Q15" s="57"/>
      <c r="R15" s="58">
        <f>SUMIF(Z15:Z17,6,R15:R17)</f>
        <v>20.203799999999998</v>
      </c>
      <c r="S15" s="58">
        <f>SUMIF(Z15:Z17,6,S15:S17)</f>
        <v>0</v>
      </c>
      <c r="T15" s="57"/>
      <c r="U15" s="58">
        <f>SUMIF(Z15:Z17,6,U15:U17)</f>
        <v>144.8425</v>
      </c>
      <c r="V15" s="58">
        <f>SUMIF(Z15:Z17,6,V15:V17)</f>
        <v>0</v>
      </c>
      <c r="W15" s="58">
        <f t="shared" si="0"/>
        <v>1.2171999999999983</v>
      </c>
      <c r="X15" s="59">
        <f t="shared" si="1"/>
        <v>6.8475503074421722</v>
      </c>
      <c r="Y15" s="60"/>
      <c r="Z15" s="47">
        <v>5</v>
      </c>
      <c r="AB15" s="47">
        <v>2</v>
      </c>
      <c r="AC15" s="4"/>
    </row>
    <row r="16" spans="1:29" s="47" customFormat="1" outlineLevel="2" x14ac:dyDescent="0.7">
      <c r="A16" s="64" t="s">
        <v>49</v>
      </c>
      <c r="B16" s="65"/>
      <c r="C16" s="66"/>
      <c r="D16" s="66"/>
      <c r="E16" s="65"/>
      <c r="F16" s="66"/>
      <c r="G16" s="66"/>
      <c r="H16" s="65"/>
      <c r="I16" s="66"/>
      <c r="J16" s="66"/>
      <c r="K16" s="65"/>
      <c r="L16" s="66"/>
      <c r="M16" s="66"/>
      <c r="N16" s="65"/>
      <c r="O16" s="66"/>
      <c r="P16" s="66"/>
      <c r="Q16" s="65"/>
      <c r="R16" s="66"/>
      <c r="S16" s="66"/>
      <c r="T16" s="65"/>
      <c r="U16" s="66"/>
      <c r="V16" s="66"/>
      <c r="W16" s="66">
        <f t="shared" si="0"/>
        <v>0</v>
      </c>
      <c r="X16" s="67">
        <f t="shared" si="1"/>
        <v>100</v>
      </c>
      <c r="Y16" s="68"/>
      <c r="AB16" s="47">
        <v>2</v>
      </c>
      <c r="AC16" s="4"/>
    </row>
    <row r="17" spans="1:29" s="47" customFormat="1" ht="23.5" outlineLevel="3" x14ac:dyDescent="0.7">
      <c r="A17" s="69" t="s">
        <v>50</v>
      </c>
      <c r="B17" s="70"/>
      <c r="C17" s="39">
        <f>SUMIF(Z17:Z18,7,C17:C18)</f>
        <v>44.727800000000002</v>
      </c>
      <c r="D17" s="39">
        <f>SUMIF(Z17:Z18,7,D17:D18)</f>
        <v>0</v>
      </c>
      <c r="E17" s="70"/>
      <c r="F17" s="39">
        <f>SUMIF(Z17:Z18,7,F17:F18)</f>
        <v>15.713999999999999</v>
      </c>
      <c r="G17" s="39">
        <f>SUMIF(Z17:Z18,7,G17:G18)</f>
        <v>0</v>
      </c>
      <c r="H17" s="70"/>
      <c r="I17" s="39">
        <f>SUMIF(Z17:Z18,7,I17:I18)</f>
        <v>17.775700000000001</v>
      </c>
      <c r="J17" s="39">
        <f>SUMIF(Z17:Z18,7,J17:J18)</f>
        <v>0</v>
      </c>
      <c r="K17" s="70"/>
      <c r="L17" s="39">
        <f>SUMIF(Z17:Z18,7,L17:L18)</f>
        <v>18.992899999999999</v>
      </c>
      <c r="M17" s="39">
        <f>SUMIF(Z17:Z18,7,M17:M18)</f>
        <v>0</v>
      </c>
      <c r="N17" s="70"/>
      <c r="O17" s="39">
        <f>SUMIF(Z17:Z18,7,O17:O18)</f>
        <v>19.586499999999997</v>
      </c>
      <c r="P17" s="39">
        <f>SUMIF(Z17:Z18,7,P17:P18)</f>
        <v>0</v>
      </c>
      <c r="Q17" s="70"/>
      <c r="R17" s="39">
        <f>SUMIF(Z17:Z18,7,R17:R18)</f>
        <v>20.203799999999998</v>
      </c>
      <c r="S17" s="39">
        <f>SUMIF(Z17:Z18,7,S17:S18)</f>
        <v>0</v>
      </c>
      <c r="T17" s="70"/>
      <c r="U17" s="39">
        <f>SUMIF(Z17:Z18,7,U17:U18)</f>
        <v>144.8425</v>
      </c>
      <c r="V17" s="39">
        <f>SUMIF(Z17:Z18,7,V17:V18)</f>
        <v>0</v>
      </c>
      <c r="W17" s="39">
        <f t="shared" si="0"/>
        <v>1.2171999999999983</v>
      </c>
      <c r="X17" s="71">
        <f t="shared" si="1"/>
        <v>6.8475503074421722</v>
      </c>
      <c r="Y17" s="72"/>
      <c r="Z17" s="47">
        <v>6</v>
      </c>
      <c r="AB17" s="47">
        <v>3</v>
      </c>
      <c r="AC17" s="4"/>
    </row>
    <row r="18" spans="1:29" s="47" customFormat="1" outlineLevel="4" x14ac:dyDescent="0.7">
      <c r="A18" s="73" t="s">
        <v>51</v>
      </c>
      <c r="B18" s="62"/>
      <c r="C18" s="23">
        <f>SUMIF(Z18:Z23,8,C18:C23)</f>
        <v>44.727800000000002</v>
      </c>
      <c r="D18" s="23">
        <f>SUMIF(Z18:Z23,8,D18:D23)</f>
        <v>0</v>
      </c>
      <c r="E18" s="62"/>
      <c r="F18" s="23">
        <f>SUMIF(Z18:Z23,8,F18:F23)</f>
        <v>15.713999999999999</v>
      </c>
      <c r="G18" s="23">
        <f>SUMIF(Z18:Z23,8,G18:G23)</f>
        <v>0</v>
      </c>
      <c r="H18" s="62"/>
      <c r="I18" s="23">
        <f>SUMIF(Z18:Z23,8,I18:I23)</f>
        <v>17.775700000000001</v>
      </c>
      <c r="J18" s="23">
        <f>SUMIF(Z18:Z23,8,J18:J23)</f>
        <v>0</v>
      </c>
      <c r="K18" s="62"/>
      <c r="L18" s="23">
        <f>SUMIF(Z18:Z23,8,L18:L23)</f>
        <v>18.992899999999999</v>
      </c>
      <c r="M18" s="23">
        <f>SUMIF(Z18:Z23,8,M18:M23)</f>
        <v>0</v>
      </c>
      <c r="N18" s="62"/>
      <c r="O18" s="23">
        <f>SUMIF(Z18:Z23,8,O18:O23)</f>
        <v>19.586499999999997</v>
      </c>
      <c r="P18" s="23">
        <f>SUMIF(Z18:Z23,8,P18:P23)</f>
        <v>0</v>
      </c>
      <c r="Q18" s="62"/>
      <c r="R18" s="23">
        <f>SUMIF(Z18:Z23,8,R18:R23)</f>
        <v>20.203799999999998</v>
      </c>
      <c r="S18" s="23">
        <f>SUMIF(Z18:Z23,8,S18:S23)</f>
        <v>0</v>
      </c>
      <c r="T18" s="62"/>
      <c r="U18" s="23">
        <f>SUMIF(Z18:Z23,8,U18:U23)</f>
        <v>144.8425</v>
      </c>
      <c r="V18" s="23">
        <f>SUMIF(Z18:Z23,8,V18:V23)</f>
        <v>0</v>
      </c>
      <c r="W18" s="23">
        <f t="shared" si="0"/>
        <v>1.2171999999999983</v>
      </c>
      <c r="X18" s="24">
        <f t="shared" si="1"/>
        <v>6.8475503074421722</v>
      </c>
      <c r="Y18" s="63"/>
      <c r="Z18" s="47">
        <v>7</v>
      </c>
      <c r="AB18" s="47">
        <v>4</v>
      </c>
      <c r="AC18" s="4"/>
    </row>
    <row r="19" spans="1:29" s="47" customFormat="1" ht="23.5" outlineLevel="5" x14ac:dyDescent="0.7">
      <c r="A19" s="74" t="s">
        <v>52</v>
      </c>
      <c r="B19" s="45"/>
      <c r="C19" s="15">
        <f>SUMIF(Z19:Z20,9,C19:C20)</f>
        <v>43.264000000000003</v>
      </c>
      <c r="D19" s="15">
        <f>SUMIF(Z19:Z20,9,D19:D20)</f>
        <v>0</v>
      </c>
      <c r="E19" s="45"/>
      <c r="F19" s="15">
        <f>SUMIF(Z19:Z20,9,F19:F20)</f>
        <v>15.151199999999999</v>
      </c>
      <c r="G19" s="15">
        <f>SUMIF(Z19:Z20,9,G19:G20)</f>
        <v>0</v>
      </c>
      <c r="H19" s="45"/>
      <c r="I19" s="15">
        <f>SUMIF(Z19:Z20,9,I19:I20)</f>
        <v>16.4025</v>
      </c>
      <c r="J19" s="15">
        <f>SUMIF(Z19:Z20,9,J19:J20)</f>
        <v>0</v>
      </c>
      <c r="K19" s="45"/>
      <c r="L19" s="15">
        <f>SUMIF(Z19:Z20,9,L19:L20)</f>
        <v>17.509</v>
      </c>
      <c r="M19" s="15">
        <f>SUMIF(Z19:Z20,9,M19:M20)</f>
        <v>0</v>
      </c>
      <c r="N19" s="45"/>
      <c r="O19" s="15">
        <f>SUMIF(Z19:Z20,9,O19:O20)</f>
        <v>18.102599999999999</v>
      </c>
      <c r="P19" s="15">
        <f>SUMIF(Z19:Z20,9,P19:P20)</f>
        <v>0</v>
      </c>
      <c r="Q19" s="45"/>
      <c r="R19" s="15">
        <f>SUMIF(Z19:Z20,9,R19:R20)</f>
        <v>18.719899999999999</v>
      </c>
      <c r="S19" s="15">
        <f>SUMIF(Z19:Z20,9,S19:S20)</f>
        <v>0</v>
      </c>
      <c r="T19" s="45"/>
      <c r="U19" s="15">
        <f>SUMIF(Z19:Z20,9,U19:U20)</f>
        <v>143.3586</v>
      </c>
      <c r="V19" s="15">
        <f>SUMIF(Z19:Z20,9,V19:V20)</f>
        <v>0</v>
      </c>
      <c r="W19" s="15">
        <f t="shared" si="0"/>
        <v>1.1065000000000005</v>
      </c>
      <c r="X19" s="16">
        <f t="shared" si="1"/>
        <v>6.7459228776101234</v>
      </c>
      <c r="Y19" s="46"/>
      <c r="Z19" s="47">
        <v>8</v>
      </c>
      <c r="AB19" s="47">
        <v>5</v>
      </c>
      <c r="AC19" s="4"/>
    </row>
    <row r="20" spans="1:29" s="47" customFormat="1" ht="23.5" outlineLevel="6" x14ac:dyDescent="0.7">
      <c r="A20" s="75" t="s">
        <v>53</v>
      </c>
      <c r="B20" s="45"/>
      <c r="C20" s="15">
        <f>SUMIF(Z20:Z21,11,C20:C21)</f>
        <v>43.264000000000003</v>
      </c>
      <c r="D20" s="15">
        <f>SUMIF(Z20:Z21,11,D20:D21)</f>
        <v>0</v>
      </c>
      <c r="E20" s="45"/>
      <c r="F20" s="15">
        <f>SUMIF(Z20:Z21,11,F20:F21)</f>
        <v>15.151199999999999</v>
      </c>
      <c r="G20" s="15">
        <f>SUMIF(Z20:Z21,11,G20:G21)</f>
        <v>0</v>
      </c>
      <c r="H20" s="45"/>
      <c r="I20" s="15">
        <f>SUMIF(Z20:Z21,11,I20:I21)</f>
        <v>16.4025</v>
      </c>
      <c r="J20" s="15">
        <f>SUMIF(Z20:Z21,11,J20:J21)</f>
        <v>0</v>
      </c>
      <c r="K20" s="45"/>
      <c r="L20" s="15">
        <f>SUMIF(Z20:Z21,11,L20:L21)</f>
        <v>17.509</v>
      </c>
      <c r="M20" s="15">
        <f>SUMIF(Z20:Z21,11,M20:M21)</f>
        <v>0</v>
      </c>
      <c r="N20" s="45"/>
      <c r="O20" s="15">
        <f>SUMIF(Z20:Z21,11,O20:O21)</f>
        <v>18.102599999999999</v>
      </c>
      <c r="P20" s="47">
        <f>SUMIF(Z20:Z21,11,P20:P21)</f>
        <v>0</v>
      </c>
      <c r="Q20" s="45"/>
      <c r="R20" s="15">
        <f>SUMIF(Z20:Z21,11,R20:R21)</f>
        <v>18.719899999999999</v>
      </c>
      <c r="S20" s="15">
        <f>SUMIF(Z20:Z21,11,S20:S21)</f>
        <v>0</v>
      </c>
      <c r="T20" s="45"/>
      <c r="U20" s="15">
        <f>SUMIF(Z20:Z21,11,U20:U21)</f>
        <v>143.3586</v>
      </c>
      <c r="V20" s="15">
        <f>SUMIF(Z20:Z21,11,V20:V21)</f>
        <v>0</v>
      </c>
      <c r="W20" s="15">
        <f t="shared" si="0"/>
        <v>1.1065000000000005</v>
      </c>
      <c r="X20" s="16">
        <f t="shared" si="1"/>
        <v>6.7459228776101234</v>
      </c>
      <c r="Y20" s="46"/>
      <c r="Z20" s="47">
        <v>9</v>
      </c>
      <c r="AB20" s="47">
        <v>6</v>
      </c>
      <c r="AC20" s="4"/>
    </row>
    <row r="21" spans="1:29" s="47" customFormat="1" ht="23.5" outlineLevel="6" x14ac:dyDescent="0.7">
      <c r="A21" s="75" t="s">
        <v>54</v>
      </c>
      <c r="B21" s="45"/>
      <c r="C21" s="15">
        <f>SUMIF(Z21:Z22,12,C21:C22)</f>
        <v>43.264000000000003</v>
      </c>
      <c r="D21" s="15">
        <f>SUMIF(Z21:Z22,12,D21:D22)</f>
        <v>0</v>
      </c>
      <c r="E21" s="45"/>
      <c r="F21" s="15">
        <f>SUMIF(Z21:Z22,12,F21:F22)</f>
        <v>15.151199999999999</v>
      </c>
      <c r="G21" s="15">
        <f>SUMIF(Z21:Z22,12,G21:G22)</f>
        <v>0</v>
      </c>
      <c r="H21" s="45"/>
      <c r="I21" s="15">
        <f>SUMIF(Z21:Z22,12,I21:I22)</f>
        <v>16.4025</v>
      </c>
      <c r="J21" s="15">
        <f>SUMIF(Z21:Z22,12,J21:J22)</f>
        <v>0</v>
      </c>
      <c r="K21" s="45"/>
      <c r="L21" s="15">
        <f>SUMIF(Z21:Z22,12,L21:L22)</f>
        <v>17.509</v>
      </c>
      <c r="M21" s="15">
        <f>SUMIF(Z21:Z22,12,M21:M22)</f>
        <v>0</v>
      </c>
      <c r="N21" s="45"/>
      <c r="O21" s="15">
        <f>SUMIF(Z21:Z22,12,O21:O22)</f>
        <v>18.102599999999999</v>
      </c>
      <c r="P21" s="15">
        <f>SUMIF(Z21:Z22,12,P21:P22)</f>
        <v>0</v>
      </c>
      <c r="Q21" s="45"/>
      <c r="R21" s="15">
        <f>SUMIF(Z21:Z22,12,R21:R22)</f>
        <v>18.719899999999999</v>
      </c>
      <c r="S21" s="15">
        <f>SUMIF(Z21:Z22,12,S21:S22)</f>
        <v>0</v>
      </c>
      <c r="T21" s="45"/>
      <c r="U21" s="15">
        <f>SUMIF(Z21:Z22,12,U21:U22)</f>
        <v>143.3586</v>
      </c>
      <c r="V21" s="15">
        <f>SUMIF(Z21:Z22,12,V21:V22)</f>
        <v>0</v>
      </c>
      <c r="W21" s="15">
        <f t="shared" si="0"/>
        <v>1.1065000000000005</v>
      </c>
      <c r="X21" s="16">
        <f t="shared" si="1"/>
        <v>6.7459228776101234</v>
      </c>
      <c r="Y21" s="63"/>
      <c r="Z21" s="47">
        <v>11</v>
      </c>
      <c r="AB21" s="47">
        <v>6</v>
      </c>
      <c r="AC21" s="4"/>
    </row>
    <row r="22" spans="1:29" s="47" customFormat="1" outlineLevel="7" x14ac:dyDescent="0.7">
      <c r="A22" s="76" t="s">
        <v>55</v>
      </c>
      <c r="B22" s="115" t="s">
        <v>56</v>
      </c>
      <c r="C22" s="23">
        <v>43.264000000000003</v>
      </c>
      <c r="D22" s="23">
        <v>0</v>
      </c>
      <c r="E22" s="115" t="s">
        <v>57</v>
      </c>
      <c r="F22" s="23">
        <v>15.151199999999999</v>
      </c>
      <c r="G22" s="23">
        <v>0</v>
      </c>
      <c r="H22" s="115" t="s">
        <v>58</v>
      </c>
      <c r="I22" s="23">
        <v>16.4025</v>
      </c>
      <c r="J22" s="23">
        <v>0</v>
      </c>
      <c r="K22" s="62" t="s">
        <v>58</v>
      </c>
      <c r="L22" s="23">
        <v>17.509</v>
      </c>
      <c r="M22" s="23">
        <v>0</v>
      </c>
      <c r="N22" s="115" t="s">
        <v>59</v>
      </c>
      <c r="O22" s="23">
        <v>18.102599999999999</v>
      </c>
      <c r="P22" s="23">
        <v>0</v>
      </c>
      <c r="Q22" s="115" t="s">
        <v>59</v>
      </c>
      <c r="R22" s="23">
        <v>18.719899999999999</v>
      </c>
      <c r="S22" s="23">
        <v>0</v>
      </c>
      <c r="T22" s="23" t="s">
        <v>59</v>
      </c>
      <c r="U22" s="23">
        <v>143.3586</v>
      </c>
      <c r="V22" s="23">
        <v>0</v>
      </c>
      <c r="W22" s="23">
        <f t="shared" si="0"/>
        <v>1.1065000000000005</v>
      </c>
      <c r="X22" s="24">
        <f t="shared" si="1"/>
        <v>6.7459228776101234</v>
      </c>
      <c r="Y22" s="63" t="s">
        <v>60</v>
      </c>
      <c r="Z22" s="77">
        <v>12</v>
      </c>
      <c r="AB22" s="77">
        <v>7</v>
      </c>
      <c r="AC22" s="4"/>
    </row>
    <row r="23" spans="1:29" s="47" customFormat="1" ht="23.5" outlineLevel="5" x14ac:dyDescent="0.7">
      <c r="A23" s="74" t="s">
        <v>61</v>
      </c>
      <c r="B23" s="45"/>
      <c r="C23" s="15">
        <f>SUMIF(Z23:Z24,9,C23:C24)</f>
        <v>1.4638</v>
      </c>
      <c r="D23" s="15">
        <f>SUMIF(Z23:Z24,9,D23:D24)</f>
        <v>0</v>
      </c>
      <c r="E23" s="45"/>
      <c r="F23" s="15">
        <f>SUMIF(Z23:Z24,9,F23:F24)</f>
        <v>0.56279999999999997</v>
      </c>
      <c r="G23" s="15">
        <f>SUMIF(Z23:Z24,9,G23:G24)</f>
        <v>0</v>
      </c>
      <c r="H23" s="45"/>
      <c r="I23" s="15">
        <f>SUMIF(Z23:Z24,9,I23:I24)</f>
        <v>1.3732</v>
      </c>
      <c r="J23" s="15">
        <f>SUMIF(Z23:Z24,9,J23:J24)</f>
        <v>0</v>
      </c>
      <c r="K23" s="45"/>
      <c r="L23" s="15">
        <f>SUMIF(Z23:Z24,9,L23:L24)</f>
        <v>1.4839</v>
      </c>
      <c r="M23" s="15">
        <f>SUMIF(Z23:Z24,9,M23:M24)</f>
        <v>0</v>
      </c>
      <c r="N23" s="45"/>
      <c r="O23" s="15">
        <f>SUMIF(Z23:Z24,9,O23:O24)</f>
        <v>1.4839</v>
      </c>
      <c r="P23" s="15">
        <f>SUMIF(Z23:Z24,9,P23:P24)</f>
        <v>0</v>
      </c>
      <c r="Q23" s="45"/>
      <c r="R23" s="15">
        <f>SUMIF(Z23:Z24,9,R23:R24)</f>
        <v>1.4839</v>
      </c>
      <c r="S23" s="15">
        <f>SUMIF(Z23:Z24,9,S23:S24)</f>
        <v>0</v>
      </c>
      <c r="T23" s="45"/>
      <c r="U23" s="15">
        <f>SUMIF(Z23:Z24,9,U23:U24)</f>
        <v>1.4839</v>
      </c>
      <c r="V23" s="15">
        <f>SUMIF(Z23:Z24,9,V23:V24)</f>
        <v>0</v>
      </c>
      <c r="W23" s="15">
        <f t="shared" si="0"/>
        <v>0.11070000000000002</v>
      </c>
      <c r="X23" s="16">
        <f t="shared" si="1"/>
        <v>8.0614622778910583</v>
      </c>
      <c r="Y23" s="46"/>
      <c r="Z23" s="47">
        <v>8</v>
      </c>
      <c r="AB23" s="47">
        <v>5</v>
      </c>
      <c r="AC23" s="4"/>
    </row>
    <row r="24" spans="1:29" s="77" customFormat="1" ht="23.5" outlineLevel="6" x14ac:dyDescent="0.7">
      <c r="A24" s="75" t="s">
        <v>53</v>
      </c>
      <c r="B24" s="45"/>
      <c r="C24" s="15">
        <f>SUMIF(Z24:Z25,11,C24:C25)</f>
        <v>1.4638</v>
      </c>
      <c r="D24" s="15">
        <f>SUMIF(Z24:Z25,11,D24:D25)</f>
        <v>0</v>
      </c>
      <c r="E24" s="45"/>
      <c r="F24" s="15">
        <f>SUMIF(Z24:Z25,11,F24:F25)</f>
        <v>0.56279999999999997</v>
      </c>
      <c r="G24" s="15">
        <f>SUMIF(Z24:Z25,11,G24:G25)</f>
        <v>0</v>
      </c>
      <c r="H24" s="45"/>
      <c r="I24" s="15">
        <f>SUMIF(Z24:Z25,11,I24:I25)</f>
        <v>1.3732</v>
      </c>
      <c r="J24" s="15">
        <f>SUMIF(Z24:Z25,11,J24:J25)</f>
        <v>0</v>
      </c>
      <c r="K24" s="45"/>
      <c r="L24" s="15">
        <f>SUMIF(Z24:Z25,11,L24:L25)</f>
        <v>1.4839</v>
      </c>
      <c r="M24" s="15">
        <f>SUMIF(Z24:Z25,11,M24:M25)</f>
        <v>0</v>
      </c>
      <c r="N24" s="45"/>
      <c r="O24" s="15">
        <f>SUMIF(Z24:Z25,11,O24:O25)</f>
        <v>1.4839</v>
      </c>
      <c r="P24" s="77">
        <f>SUMIF(Z24:Z25,11,P24:P25)</f>
        <v>0</v>
      </c>
      <c r="Q24" s="45"/>
      <c r="R24" s="15">
        <f>SUMIF(Z24:Z25,11,R24:R25)</f>
        <v>1.4839</v>
      </c>
      <c r="S24" s="15">
        <f>SUMIF(Z24:Z25,11,S24:S25)</f>
        <v>0</v>
      </c>
      <c r="T24" s="45"/>
      <c r="U24" s="15">
        <f>SUMIF(Z24:Z25,11,U24:U25)</f>
        <v>1.4839</v>
      </c>
      <c r="V24" s="15">
        <f>SUMIF(Z24:Z25,11,V24:V25)</f>
        <v>0</v>
      </c>
      <c r="W24" s="15">
        <f t="shared" si="0"/>
        <v>0.11070000000000002</v>
      </c>
      <c r="X24" s="16">
        <f t="shared" si="1"/>
        <v>8.0614622778910583</v>
      </c>
      <c r="Y24" s="46"/>
      <c r="Z24" s="47">
        <v>9</v>
      </c>
      <c r="AB24" s="47">
        <v>6</v>
      </c>
      <c r="AC24" s="4"/>
    </row>
    <row r="25" spans="1:29" s="47" customFormat="1" ht="23.5" outlineLevel="6" x14ac:dyDescent="0.7">
      <c r="A25" s="75" t="s">
        <v>61</v>
      </c>
      <c r="B25" s="45"/>
      <c r="C25" s="15">
        <f>SUMIF(Z25:Z26,12,C25:C26)</f>
        <v>1.4638</v>
      </c>
      <c r="D25" s="15">
        <f>SUMIF(Z25:Z26,12,D25:D26)</f>
        <v>0</v>
      </c>
      <c r="E25" s="45"/>
      <c r="F25" s="15">
        <f>SUMIF(Z25:Z26,12,F25:F26)</f>
        <v>0.56279999999999997</v>
      </c>
      <c r="G25" s="15">
        <f>SUMIF(Z25:Z26,12,G25:G26)</f>
        <v>0</v>
      </c>
      <c r="H25" s="45"/>
      <c r="I25" s="15">
        <f>SUMIF(Z25:Z26,12,I25:I26)</f>
        <v>1.3732</v>
      </c>
      <c r="J25" s="15">
        <f>SUMIF(Z25:Z26,12,J25:J26)</f>
        <v>0</v>
      </c>
      <c r="K25" s="45"/>
      <c r="L25" s="15">
        <f>SUMIF(Z25:Z26,12,L25:L26)</f>
        <v>1.4839</v>
      </c>
      <c r="M25" s="15">
        <f>SUMIF(Z25:Z26,12,M25:M26)</f>
        <v>0</v>
      </c>
      <c r="N25" s="45"/>
      <c r="O25" s="15">
        <f>SUMIF(Z25:Z26,12,O25:O26)</f>
        <v>1.4839</v>
      </c>
      <c r="P25" s="15">
        <f>SUMIF(Z25:Z26,12,P25:P26)</f>
        <v>0</v>
      </c>
      <c r="Q25" s="45"/>
      <c r="R25" s="15">
        <f>SUMIF(Z25:Z26,12,R25:R26)</f>
        <v>1.4839</v>
      </c>
      <c r="S25" s="15">
        <f>SUMIF(Z25:Z26,12,S25:S26)</f>
        <v>0</v>
      </c>
      <c r="T25" s="45"/>
      <c r="U25" s="15">
        <f>SUMIF(Z25:Z26,12,U25:U26)</f>
        <v>1.4839</v>
      </c>
      <c r="V25" s="15">
        <f>SUMIF(Z25:Z26,12,V25:V26)</f>
        <v>0</v>
      </c>
      <c r="W25" s="15">
        <f t="shared" si="0"/>
        <v>0.11070000000000002</v>
      </c>
      <c r="X25" s="16">
        <f t="shared" si="1"/>
        <v>8.0614622778910583</v>
      </c>
      <c r="Y25" s="63"/>
      <c r="Z25" s="47">
        <v>11</v>
      </c>
      <c r="AB25" s="47">
        <v>6</v>
      </c>
      <c r="AC25" s="4"/>
    </row>
    <row r="26" spans="1:29" outlineLevel="7" x14ac:dyDescent="0.7">
      <c r="A26" s="76" t="s">
        <v>62</v>
      </c>
      <c r="B26" s="115" t="s">
        <v>63</v>
      </c>
      <c r="C26" s="23">
        <v>1.4638</v>
      </c>
      <c r="D26" s="23">
        <v>0</v>
      </c>
      <c r="E26" s="115" t="s">
        <v>63</v>
      </c>
      <c r="F26" s="23">
        <v>0.56279999999999997</v>
      </c>
      <c r="G26" s="23">
        <v>0</v>
      </c>
      <c r="H26" s="115" t="s">
        <v>64</v>
      </c>
      <c r="I26" s="23">
        <v>1.3732</v>
      </c>
      <c r="J26" s="23">
        <v>0</v>
      </c>
      <c r="K26" s="62" t="s">
        <v>65</v>
      </c>
      <c r="L26" s="23">
        <v>1.4839</v>
      </c>
      <c r="M26" s="23">
        <v>0</v>
      </c>
      <c r="N26" s="115" t="s">
        <v>65</v>
      </c>
      <c r="O26" s="23">
        <v>1.4839</v>
      </c>
      <c r="P26" s="23">
        <v>0</v>
      </c>
      <c r="Q26" s="115" t="s">
        <v>65</v>
      </c>
      <c r="R26" s="23">
        <v>1.4839</v>
      </c>
      <c r="S26" s="23">
        <v>0</v>
      </c>
      <c r="T26" s="23" t="s">
        <v>65</v>
      </c>
      <c r="U26" s="23">
        <v>1.4839</v>
      </c>
      <c r="V26" s="23">
        <v>0</v>
      </c>
      <c r="W26" s="23">
        <f t="shared" si="0"/>
        <v>0.11070000000000002</v>
      </c>
      <c r="X26" s="24">
        <f t="shared" si="1"/>
        <v>8.0614622778910583</v>
      </c>
      <c r="Y26" s="63" t="s">
        <v>60</v>
      </c>
      <c r="Z26" s="77">
        <v>12</v>
      </c>
      <c r="AB26" s="77">
        <v>7</v>
      </c>
    </row>
    <row r="27" spans="1:29" ht="10" customHeight="1" x14ac:dyDescent="0.7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8"/>
      <c r="X27" s="29"/>
      <c r="Y27" s="27"/>
    </row>
    <row r="29" spans="1:29" x14ac:dyDescent="0.7">
      <c r="U29" s="81"/>
      <c r="V29" s="81"/>
    </row>
  </sheetData>
  <mergeCells count="15">
    <mergeCell ref="N8:P8"/>
    <mergeCell ref="Q8:S8"/>
    <mergeCell ref="T8:V8"/>
    <mergeCell ref="W8:X8"/>
    <mergeCell ref="Y8:Y9"/>
    <mergeCell ref="A8:A9"/>
    <mergeCell ref="B8:D8"/>
    <mergeCell ref="E8:G8"/>
    <mergeCell ref="H8:J8"/>
    <mergeCell ref="K8:M8"/>
    <mergeCell ref="A1:Y1"/>
    <mergeCell ref="A2:Y2"/>
    <mergeCell ref="A3:Y3"/>
    <mergeCell ref="A5:E5"/>
    <mergeCell ref="A6:G6"/>
  </mergeCells>
  <printOptions horizontalCentered="1"/>
  <pageMargins left="0.19685039370078741" right="0.19685039370078741" top="0.19685039370078741" bottom="0.19685039370078741" header="0.23622047244094491" footer="0.23622047244094491"/>
  <pageSetup paperSize="5" scale="68" orientation="landscape"/>
  <headerFooter alignWithMargins="0">
    <oddHeader>&amp;R&amp;"Arial,ธรรมดา"&amp;10หน้าที่ 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EF49F-FA3A-47A9-AD25-CEB4750201E2}">
  <sheetPr codeName="Sheet5">
    <outlinePr summaryBelow="0"/>
  </sheetPr>
  <dimension ref="A1:AD46"/>
  <sheetViews>
    <sheetView tabSelected="1" zoomScale="57" workbookViewId="0">
      <selection activeCell="A48" sqref="A48"/>
    </sheetView>
  </sheetViews>
  <sheetFormatPr defaultColWidth="9.08984375" defaultRowHeight="23" outlineLevelRow="7" outlineLevelCol="1" x14ac:dyDescent="0.7"/>
  <cols>
    <col min="2" max="2" width="52.08984375" customWidth="1"/>
    <col min="3" max="3" width="13.7265625" hidden="1" customWidth="1" outlineLevel="1"/>
    <col min="4" max="5" width="17.7265625" hidden="1" customWidth="1" outlineLevel="1"/>
    <col min="6" max="6" width="13.7265625" hidden="1" customWidth="1" outlineLevel="1"/>
    <col min="7" max="8" width="17.7265625" hidden="1" customWidth="1" outlineLevel="1"/>
    <col min="9" max="9" width="13.7265625" customWidth="1" collapsed="1"/>
    <col min="10" max="11" width="17.7265625" customWidth="1"/>
    <col min="12" max="12" width="13.7265625" customWidth="1"/>
    <col min="13" max="14" width="17.7265625" customWidth="1"/>
    <col min="15" max="15" width="13.7265625" hidden="1" customWidth="1" outlineLevel="1"/>
    <col min="16" max="17" width="17.7265625" hidden="1" customWidth="1" outlineLevel="1"/>
    <col min="18" max="18" width="13.7265625" hidden="1" customWidth="1" outlineLevel="1"/>
    <col min="19" max="20" width="17.7265625" hidden="1" customWidth="1" outlineLevel="1"/>
    <col min="21" max="21" width="13.7265625" hidden="1" customWidth="1" outlineLevel="1"/>
    <col min="22" max="23" width="17.7265625" hidden="1" customWidth="1" outlineLevel="1"/>
    <col min="24" max="24" width="17.7265625" customWidth="1" collapsed="1"/>
    <col min="25" max="25" width="10.7265625" customWidth="1"/>
    <col min="26" max="26" width="70.7265625" customWidth="1"/>
    <col min="27" max="27" width="0" hidden="1" customWidth="1"/>
    <col min="28" max="28" width="9.08984375" customWidth="1"/>
    <col min="29" max="29" width="0" hidden="1" customWidth="1"/>
    <col min="30" max="30" width="254.7265625" style="4" hidden="1" customWidth="1"/>
    <col min="31" max="31" width="9.08984375" customWidth="1"/>
  </cols>
  <sheetData>
    <row r="1" spans="1:30" s="1" customFormat="1" ht="26" x14ac:dyDescent="0.8">
      <c r="B1" s="116" t="s">
        <v>66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D1" s="37" t="s">
        <v>66</v>
      </c>
    </row>
    <row r="2" spans="1:30" s="1" customFormat="1" ht="26" x14ac:dyDescent="0.8">
      <c r="B2" s="116" t="s">
        <v>1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D2" s="37"/>
    </row>
    <row r="3" spans="1:30" s="1" customFormat="1" ht="26" x14ac:dyDescent="0.8">
      <c r="B3" s="118" t="s">
        <v>45</v>
      </c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</row>
    <row r="4" spans="1:30" s="1" customFormat="1" ht="26" hidden="1" x14ac:dyDescent="0.8">
      <c r="B4" s="2"/>
    </row>
    <row r="5" spans="1:30" s="1" customFormat="1" ht="26" x14ac:dyDescent="0.8">
      <c r="B5" s="126" t="s">
        <v>3</v>
      </c>
      <c r="C5" s="126"/>
      <c r="D5" s="126"/>
      <c r="E5" s="126"/>
      <c r="F5" s="126"/>
      <c r="G5" s="3"/>
      <c r="H5" s="3"/>
      <c r="Z5" s="34" t="s">
        <v>31</v>
      </c>
    </row>
    <row r="6" spans="1:30" s="1" customFormat="1" ht="26" x14ac:dyDescent="0.8">
      <c r="B6" s="126" t="s">
        <v>4</v>
      </c>
      <c r="C6" s="126"/>
      <c r="D6" s="126"/>
      <c r="E6" s="126"/>
      <c r="F6" s="126"/>
      <c r="G6" s="126"/>
      <c r="H6" s="126"/>
      <c r="Z6" s="35" t="s">
        <v>5</v>
      </c>
      <c r="AA6" s="40"/>
    </row>
    <row r="7" spans="1:30" s="4" customFormat="1" ht="23.5" hidden="1" x14ac:dyDescent="0.7">
      <c r="B7" s="3"/>
    </row>
    <row r="8" spans="1:30" s="4" customFormat="1" ht="23.5" x14ac:dyDescent="0.75">
      <c r="B8" s="119" t="s">
        <v>46</v>
      </c>
      <c r="C8" s="133" t="s">
        <v>9</v>
      </c>
      <c r="D8" s="134"/>
      <c r="E8" s="135"/>
      <c r="F8" s="133" t="s">
        <v>10</v>
      </c>
      <c r="G8" s="134"/>
      <c r="H8" s="135"/>
      <c r="I8" s="121" t="s">
        <v>11</v>
      </c>
      <c r="J8" s="122"/>
      <c r="K8" s="123"/>
      <c r="L8" s="133" t="s">
        <v>12</v>
      </c>
      <c r="M8" s="134"/>
      <c r="N8" s="135"/>
      <c r="O8" s="133" t="s">
        <v>13</v>
      </c>
      <c r="P8" s="134"/>
      <c r="Q8" s="135"/>
      <c r="R8" s="133" t="s">
        <v>14</v>
      </c>
      <c r="S8" s="134"/>
      <c r="T8" s="135"/>
      <c r="U8" s="133" t="s">
        <v>15</v>
      </c>
      <c r="V8" s="134"/>
      <c r="W8" s="135"/>
      <c r="X8" s="124" t="s">
        <v>16</v>
      </c>
      <c r="Y8" s="124"/>
      <c r="Z8" s="119" t="s">
        <v>17</v>
      </c>
    </row>
    <row r="9" spans="1:30" s="4" customFormat="1" ht="47" x14ac:dyDescent="0.7">
      <c r="B9" s="120"/>
      <c r="C9" s="5" t="s">
        <v>18</v>
      </c>
      <c r="D9" s="6" t="s">
        <v>19</v>
      </c>
      <c r="E9" s="6" t="s">
        <v>20</v>
      </c>
      <c r="F9" s="5" t="s">
        <v>18</v>
      </c>
      <c r="G9" s="6" t="s">
        <v>19</v>
      </c>
      <c r="H9" s="6" t="s">
        <v>20</v>
      </c>
      <c r="I9" s="5" t="s">
        <v>18</v>
      </c>
      <c r="J9" s="6" t="s">
        <v>19</v>
      </c>
      <c r="K9" s="6" t="s">
        <v>20</v>
      </c>
      <c r="L9" s="5" t="s">
        <v>18</v>
      </c>
      <c r="M9" s="6" t="s">
        <v>19</v>
      </c>
      <c r="N9" s="6" t="s">
        <v>20</v>
      </c>
      <c r="O9" s="5" t="s">
        <v>18</v>
      </c>
      <c r="P9" s="6" t="s">
        <v>19</v>
      </c>
      <c r="Q9" s="6" t="s">
        <v>20</v>
      </c>
      <c r="R9" s="5" t="s">
        <v>18</v>
      </c>
      <c r="S9" s="6" t="s">
        <v>19</v>
      </c>
      <c r="T9" s="6" t="s">
        <v>20</v>
      </c>
      <c r="U9" s="5" t="s">
        <v>18</v>
      </c>
      <c r="V9" s="6" t="s">
        <v>19</v>
      </c>
      <c r="W9" s="6" t="s">
        <v>20</v>
      </c>
      <c r="X9" s="6" t="s">
        <v>21</v>
      </c>
      <c r="Y9" s="6" t="s">
        <v>22</v>
      </c>
      <c r="Z9" s="120"/>
      <c r="AD9" s="7"/>
    </row>
    <row r="10" spans="1:30" s="4" customFormat="1" ht="23.5" x14ac:dyDescent="0.7">
      <c r="B10" s="41" t="s">
        <v>23</v>
      </c>
      <c r="C10" s="42"/>
      <c r="D10" s="11">
        <f>SUMIF(AA10:AA11,1,D10:D11)</f>
        <v>25.1891</v>
      </c>
      <c r="E10" s="11">
        <f>SUMIF(AA10:AA11,1,E10:E11)</f>
        <v>0</v>
      </c>
      <c r="F10" s="42"/>
      <c r="G10" s="11">
        <f>SUMIF(AA10:AA11,1,G10:G11)</f>
        <v>13.414999999999999</v>
      </c>
      <c r="H10" s="11">
        <f>SUMIF(AA10:AA11,1,H10:H11)</f>
        <v>0</v>
      </c>
      <c r="I10" s="42"/>
      <c r="J10" s="11">
        <f>SUMIF(AA10:AA11,1,J10:J11)</f>
        <v>21.8078</v>
      </c>
      <c r="K10" s="11">
        <f>SUMIF(AA10:AA11,1,K10:K11)</f>
        <v>0</v>
      </c>
      <c r="L10" s="42"/>
      <c r="M10" s="11">
        <f>SUMIF(AA10:AA11,1,M10:M11)</f>
        <v>92.025700000000001</v>
      </c>
      <c r="N10" s="11">
        <f>SUMIF(AA10:AA11,1,N10:N11)</f>
        <v>0</v>
      </c>
      <c r="O10" s="42"/>
      <c r="P10" s="11">
        <f>SUMIF(AA10:AA11,1,P10:P11)</f>
        <v>3.5872999999999999</v>
      </c>
      <c r="Q10" s="11">
        <f>SUMIF(AA10:AA11,1,Q10:Q11)</f>
        <v>0</v>
      </c>
      <c r="R10" s="42"/>
      <c r="S10" s="11">
        <f>SUMIF(AA10:AA11,1,S10:S11)</f>
        <v>3.5872999999999999</v>
      </c>
      <c r="T10" s="11">
        <f>SUMIF(AA10:AA11,1,T10:T11)</f>
        <v>0</v>
      </c>
      <c r="U10" s="42"/>
      <c r="V10" s="11">
        <f>SUMIF(AA10:AA11,1,V10:V11)</f>
        <v>3.5872999999999999</v>
      </c>
      <c r="W10" s="11">
        <f>SUMIF(AA10:AA11,1,W10:W11)</f>
        <v>0</v>
      </c>
      <c r="X10" s="11">
        <f t="shared" ref="X10:X45" si="0">M10-J10</f>
        <v>70.2179</v>
      </c>
      <c r="Y10" s="12">
        <f t="shared" ref="Y10:Y45" si="1">IF(J10&lt;=0,100,((M10-J10)/J10)*100)</f>
        <v>321.98525298287768</v>
      </c>
      <c r="Z10" s="43"/>
      <c r="AA10" s="4">
        <v>0</v>
      </c>
    </row>
    <row r="11" spans="1:30" s="47" customFormat="1" ht="23.5" x14ac:dyDescent="0.7">
      <c r="B11" s="136" t="s">
        <v>37</v>
      </c>
      <c r="C11" s="45"/>
      <c r="D11" s="15">
        <f>SUMIF(AA11:AA12,2,D11:D12)</f>
        <v>25.1891</v>
      </c>
      <c r="E11" s="15">
        <f>SUMIF(AA11:AA12,2,E11:E12)</f>
        <v>0</v>
      </c>
      <c r="F11" s="45"/>
      <c r="G11" s="15">
        <f>SUMIF(AA11:AA12,2,G11:G12)</f>
        <v>13.414999999999999</v>
      </c>
      <c r="H11" s="15">
        <f>SUMIF(AA11:AA12,2,H11:H12)</f>
        <v>0</v>
      </c>
      <c r="I11" s="45"/>
      <c r="J11" s="15">
        <f>SUMIF(AA11:AA12,2,J11:J12)</f>
        <v>21.8078</v>
      </c>
      <c r="K11" s="15">
        <f>SUMIF(AA11:AA12,2,K11:K12)</f>
        <v>0</v>
      </c>
      <c r="L11" s="45"/>
      <c r="M11" s="15">
        <f>SUMIF(AA11:AA12,2,M11:M12)</f>
        <v>92.025700000000001</v>
      </c>
      <c r="N11" s="15">
        <f>SUMIF(AA11:AA12,2,N11:N12)</f>
        <v>0</v>
      </c>
      <c r="O11" s="45"/>
      <c r="P11" s="15">
        <f>SUMIF(AA11:AA12,2,P11:P12)</f>
        <v>3.5872999999999999</v>
      </c>
      <c r="Q11" s="15">
        <f>SUMIF(AA11:AA12,2,Q11:Q12)</f>
        <v>0</v>
      </c>
      <c r="R11" s="45"/>
      <c r="S11" s="15">
        <f>SUMIF(AA11:AA12,2,S11:S12)</f>
        <v>3.5872999999999999</v>
      </c>
      <c r="T11" s="15">
        <f>SUMIF(AA11:AA12,2,T11:T12)</f>
        <v>0</v>
      </c>
      <c r="U11" s="45"/>
      <c r="V11" s="15">
        <f>SUMIF(AA11:AA12,2,V11:V12)</f>
        <v>3.5872999999999999</v>
      </c>
      <c r="W11" s="15">
        <f>SUMIF(AA11:AA12,2,W11:W12)</f>
        <v>0</v>
      </c>
      <c r="X11" s="15">
        <f t="shared" si="0"/>
        <v>70.2179</v>
      </c>
      <c r="Y11" s="16">
        <f t="shared" si="1"/>
        <v>321.98525298287768</v>
      </c>
      <c r="Z11" s="46"/>
      <c r="AA11" s="47">
        <v>1</v>
      </c>
      <c r="AD11" s="4"/>
    </row>
    <row r="12" spans="1:30" s="47" customFormat="1" ht="23.5" x14ac:dyDescent="0.7">
      <c r="A12" s="47">
        <v>0</v>
      </c>
      <c r="B12" s="48" t="s">
        <v>38</v>
      </c>
      <c r="C12" s="45"/>
      <c r="D12" s="15">
        <f>SUMIF(AA12:AA13,3,D12:D13)</f>
        <v>25.1891</v>
      </c>
      <c r="E12" s="15">
        <f>SUMIF(AA12:AA13,3,E12:E13)</f>
        <v>0</v>
      </c>
      <c r="F12" s="45"/>
      <c r="G12" s="15">
        <f>SUMIF(AA12:AA13,3,G12:G13)</f>
        <v>13.414999999999999</v>
      </c>
      <c r="H12" s="15">
        <f>SUMIF(AA12:AA13,3,H12:H13)</f>
        <v>0</v>
      </c>
      <c r="I12" s="45"/>
      <c r="J12" s="15">
        <f>SUMIF(AA12:AA13,3,J12:J13)</f>
        <v>21.8078</v>
      </c>
      <c r="K12" s="15">
        <f>SUMIF(AA12:AA13,3,K12:K13)</f>
        <v>0</v>
      </c>
      <c r="L12" s="45"/>
      <c r="M12" s="15">
        <f>SUMIF(AA12:AA13,3,M12:M13)</f>
        <v>92.025700000000001</v>
      </c>
      <c r="N12" s="15">
        <f>SUMIF(AA12:AA13,3,N12:N13)</f>
        <v>0</v>
      </c>
      <c r="O12" s="45"/>
      <c r="P12" s="15">
        <f>SUMIF(AA12:AA13,3,P12:P13)</f>
        <v>3.5872999999999999</v>
      </c>
      <c r="Q12" s="15">
        <f>SUMIF(AA12:AA13,3,Q12:Q13)</f>
        <v>0</v>
      </c>
      <c r="R12" s="45"/>
      <c r="S12" s="15">
        <f>SUMIF(AA12:AA13,3,S12:S13)</f>
        <v>3.5872999999999999</v>
      </c>
      <c r="T12" s="15">
        <f>SUMIF(AA12:AA13,3,T12:T13)</f>
        <v>0</v>
      </c>
      <c r="U12" s="45"/>
      <c r="V12" s="15">
        <f>SUMIF(AA12:AA13,3,V12:V13)</f>
        <v>3.5872999999999999</v>
      </c>
      <c r="W12" s="15">
        <f>SUMIF(AA12:AA13,3,W12:W13)</f>
        <v>0</v>
      </c>
      <c r="X12" s="15">
        <f t="shared" si="0"/>
        <v>70.2179</v>
      </c>
      <c r="Y12" s="16">
        <f t="shared" si="1"/>
        <v>321.98525298287768</v>
      </c>
      <c r="Z12" s="46"/>
      <c r="AA12" s="47">
        <v>2</v>
      </c>
      <c r="AD12" s="26"/>
    </row>
    <row r="13" spans="1:30" s="47" customFormat="1" ht="23.5" x14ac:dyDescent="0.7">
      <c r="B13" s="137" t="s">
        <v>38</v>
      </c>
      <c r="C13" s="45"/>
      <c r="D13" s="15">
        <f>SUMIF(AA13:AA14,4,D13:D14)</f>
        <v>25.1891</v>
      </c>
      <c r="E13" s="15">
        <f>SUMIF(AA13:AA14,4,E13:E14)</f>
        <v>0</v>
      </c>
      <c r="F13" s="45"/>
      <c r="G13" s="15">
        <f>SUMIF(AA13:AA14,4,G13:G14)</f>
        <v>13.414999999999999</v>
      </c>
      <c r="H13" s="15">
        <f>SUMIF(AA13:AA14,4,H13:H14)</f>
        <v>0</v>
      </c>
      <c r="I13" s="45"/>
      <c r="J13" s="15">
        <f>SUMIF(AA13:AA14,4,J13:J14)</f>
        <v>21.8078</v>
      </c>
      <c r="K13" s="15">
        <f>SUMIF(AA13:AA14,4,K13:K14)</f>
        <v>0</v>
      </c>
      <c r="L13" s="45"/>
      <c r="M13" s="15">
        <f>SUMIF(AA13:AA14,4,M13:M14)</f>
        <v>92.025700000000001</v>
      </c>
      <c r="N13" s="15">
        <f>SUMIF(AA13:AA14,4,N13:N14)</f>
        <v>0</v>
      </c>
      <c r="O13" s="45"/>
      <c r="P13" s="15">
        <f>SUMIF(AA13:AA14,4,P13:P14)</f>
        <v>3.5872999999999999</v>
      </c>
      <c r="Q13" s="15">
        <f>SUMIF(AA13:AA14,4,Q13:Q14)</f>
        <v>0</v>
      </c>
      <c r="R13" s="45"/>
      <c r="S13" s="15">
        <f>SUMIF(AA13:AA14,4,S13:S14)</f>
        <v>3.5872999999999999</v>
      </c>
      <c r="T13" s="15">
        <f>SUMIF(AA13:AA14,4,T13:T14)</f>
        <v>0</v>
      </c>
      <c r="U13" s="45"/>
      <c r="V13" s="15">
        <f>SUMIF(AA13:AA14,4,V13:V14)</f>
        <v>3.5872999999999999</v>
      </c>
      <c r="W13" s="15">
        <f>SUMIF(AA13:AA14,4,W13:W14)</f>
        <v>0</v>
      </c>
      <c r="X13" s="15">
        <f t="shared" si="0"/>
        <v>70.2179</v>
      </c>
      <c r="Y13" s="16">
        <f t="shared" si="1"/>
        <v>321.98525298287768</v>
      </c>
      <c r="Z13" s="46"/>
      <c r="AA13" s="47">
        <v>3</v>
      </c>
      <c r="AD13" s="4"/>
    </row>
    <row r="14" spans="1:30" s="47" customFormat="1" ht="23.5" outlineLevel="1" x14ac:dyDescent="0.7">
      <c r="B14" s="138" t="s">
        <v>67</v>
      </c>
      <c r="C14" s="45"/>
      <c r="D14" s="15">
        <f>SUMIF(AA14:AA16,5,D14:D16)</f>
        <v>25.1891</v>
      </c>
      <c r="E14" s="15">
        <f>SUMIF(AA14:AA16,5,E14:E16)</f>
        <v>0</v>
      </c>
      <c r="F14" s="45"/>
      <c r="G14" s="15">
        <f>SUMIF(AA14:AA16,5,G14:G16)</f>
        <v>13.414999999999999</v>
      </c>
      <c r="H14" s="15">
        <f>SUMIF(AA14:AA16,5,H14:H16)</f>
        <v>0</v>
      </c>
      <c r="I14" s="45"/>
      <c r="J14" s="15">
        <f>SUMIF(AA14:AA16,5,J14:J16)</f>
        <v>21.8078</v>
      </c>
      <c r="K14" s="15">
        <f>SUMIF(AA14:AA16,5,K14:K16)</f>
        <v>0</v>
      </c>
      <c r="L14" s="45"/>
      <c r="M14" s="15">
        <f>SUMIF(AA14:AA16,5,M14:M16)</f>
        <v>92.025700000000001</v>
      </c>
      <c r="N14" s="15">
        <f>SUMIF(AA14:AA16,5,N14:N16)</f>
        <v>0</v>
      </c>
      <c r="O14" s="45"/>
      <c r="P14" s="15">
        <f>SUMIF(AA14:AA16,5,P14:P16)</f>
        <v>3.5872999999999999</v>
      </c>
      <c r="Q14" s="15">
        <f>SUMIF(AA14:AA16,5,Q14:Q16)</f>
        <v>0</v>
      </c>
      <c r="R14" s="45"/>
      <c r="S14" s="15">
        <f>SUMIF(AA14:AA16,5,S14:S16)</f>
        <v>3.5872999999999999</v>
      </c>
      <c r="T14" s="15">
        <f>SUMIF(AA14:AA16,5,T14:T16)</f>
        <v>0</v>
      </c>
      <c r="U14" s="45"/>
      <c r="V14" s="15">
        <f>SUMIF(AA14:AA16,5,V14:V16)</f>
        <v>3.5872999999999999</v>
      </c>
      <c r="W14" s="15">
        <f>SUMIF(AA14:AA16,5,W14:W16)</f>
        <v>0</v>
      </c>
      <c r="X14" s="15">
        <f t="shared" si="0"/>
        <v>70.2179</v>
      </c>
      <c r="Y14" s="16">
        <f t="shared" si="1"/>
        <v>321.98525298287768</v>
      </c>
      <c r="Z14" s="46"/>
      <c r="AA14" s="47">
        <v>4</v>
      </c>
      <c r="AC14" s="47">
        <v>1</v>
      </c>
      <c r="AD14" s="4"/>
    </row>
    <row r="15" spans="1:30" s="47" customFormat="1" ht="41" outlineLevel="1" x14ac:dyDescent="0.7">
      <c r="A15" s="47">
        <v>0</v>
      </c>
      <c r="B15" s="51" t="s">
        <v>68</v>
      </c>
      <c r="C15" s="115" t="s">
        <v>69</v>
      </c>
      <c r="D15" s="53">
        <v>0</v>
      </c>
      <c r="E15" s="53">
        <v>0</v>
      </c>
      <c r="F15" s="52" t="s">
        <v>69</v>
      </c>
      <c r="G15" s="53">
        <v>0</v>
      </c>
      <c r="H15" s="53">
        <v>0</v>
      </c>
      <c r="I15" s="52" t="s">
        <v>70</v>
      </c>
      <c r="J15" s="53">
        <v>0</v>
      </c>
      <c r="K15" s="53">
        <v>0</v>
      </c>
      <c r="L15" s="52" t="s">
        <v>70</v>
      </c>
      <c r="M15" s="53">
        <v>0</v>
      </c>
      <c r="N15" s="53">
        <v>0</v>
      </c>
      <c r="O15" s="115" t="s">
        <v>70</v>
      </c>
      <c r="P15" s="53">
        <v>0</v>
      </c>
      <c r="Q15" s="53">
        <v>0</v>
      </c>
      <c r="R15" s="115" t="s">
        <v>70</v>
      </c>
      <c r="S15" s="53">
        <v>0</v>
      </c>
      <c r="T15" s="53">
        <v>0</v>
      </c>
      <c r="U15" s="52" t="s">
        <v>70</v>
      </c>
      <c r="V15" s="53">
        <v>0</v>
      </c>
      <c r="W15" s="53">
        <v>0</v>
      </c>
      <c r="X15" s="53">
        <f t="shared" si="0"/>
        <v>0</v>
      </c>
      <c r="Y15" s="54">
        <f t="shared" si="1"/>
        <v>100</v>
      </c>
      <c r="Z15" s="55"/>
      <c r="AC15" s="47">
        <v>1</v>
      </c>
      <c r="AD15" s="4"/>
    </row>
    <row r="16" spans="1:30" s="47" customFormat="1" outlineLevel="2" x14ac:dyDescent="0.7">
      <c r="B16" s="139" t="s">
        <v>71</v>
      </c>
      <c r="C16" s="57"/>
      <c r="D16" s="58">
        <f>SUMIF(AA16:AA19,6,D16:D19)</f>
        <v>25.1891</v>
      </c>
      <c r="E16" s="58">
        <f>SUMIF(AA16:AA19,6,E16:E19)</f>
        <v>0</v>
      </c>
      <c r="F16" s="57"/>
      <c r="G16" s="58">
        <f>SUMIF(AA16:AA19,6,G16:G19)</f>
        <v>13.414999999999999</v>
      </c>
      <c r="H16" s="58">
        <f>SUMIF(AA16:AA19,6,H16:H19)</f>
        <v>0</v>
      </c>
      <c r="I16" s="57"/>
      <c r="J16" s="58">
        <f>SUMIF(AA16:AA19,6,J16:J19)</f>
        <v>21.8078</v>
      </c>
      <c r="K16" s="58">
        <f>SUMIF(AA16:AA19,6,K16:K19)</f>
        <v>0</v>
      </c>
      <c r="L16" s="57"/>
      <c r="M16" s="58">
        <f>SUMIF(AA16:AA19,6,M16:M19)</f>
        <v>92.025700000000001</v>
      </c>
      <c r="N16" s="58">
        <f>SUMIF(AA16:AA19,6,N16:N19)</f>
        <v>0</v>
      </c>
      <c r="O16" s="57"/>
      <c r="P16" s="58">
        <f>SUMIF(AA16:AA19,6,P16:P19)</f>
        <v>3.5872999999999999</v>
      </c>
      <c r="Q16" s="58">
        <f>SUMIF(AA16:AA19,6,Q16:Q19)</f>
        <v>0</v>
      </c>
      <c r="R16" s="57"/>
      <c r="S16" s="58">
        <f>SUMIF(AA16:AA19,6,S16:S19)</f>
        <v>3.5872999999999999</v>
      </c>
      <c r="T16" s="58">
        <f>SUMIF(AA16:AA19,6,T16:T19)</f>
        <v>0</v>
      </c>
      <c r="U16" s="57"/>
      <c r="V16" s="58">
        <f>SUMIF(AA16:AA19,6,V16:V19)</f>
        <v>3.5872999999999999</v>
      </c>
      <c r="W16" s="58">
        <f>SUMIF(AA16:AA19,6,W16:W19)</f>
        <v>0</v>
      </c>
      <c r="X16" s="58">
        <f t="shared" si="0"/>
        <v>70.2179</v>
      </c>
      <c r="Y16" s="59">
        <f t="shared" si="1"/>
        <v>321.98525298287768</v>
      </c>
      <c r="Z16" s="60"/>
      <c r="AA16" s="47">
        <v>5</v>
      </c>
      <c r="AC16" s="47">
        <v>2</v>
      </c>
      <c r="AD16" s="4"/>
    </row>
    <row r="17" spans="1:30" s="47" customFormat="1" ht="41" outlineLevel="2" x14ac:dyDescent="0.7">
      <c r="A17" s="47">
        <v>0</v>
      </c>
      <c r="B17" s="61" t="s">
        <v>72</v>
      </c>
      <c r="C17" s="52" t="s">
        <v>69</v>
      </c>
      <c r="D17" s="23"/>
      <c r="E17" s="23"/>
      <c r="F17" s="52" t="s">
        <v>69</v>
      </c>
      <c r="G17" s="23"/>
      <c r="H17" s="23"/>
      <c r="I17" s="52" t="s">
        <v>69</v>
      </c>
      <c r="J17" s="23"/>
      <c r="K17" s="23"/>
      <c r="L17" s="52" t="s">
        <v>70</v>
      </c>
      <c r="M17" s="23"/>
      <c r="N17" s="23"/>
      <c r="O17" s="115" t="s">
        <v>69</v>
      </c>
      <c r="P17" s="23"/>
      <c r="Q17" s="23"/>
      <c r="R17" s="115" t="s">
        <v>69</v>
      </c>
      <c r="S17" s="23"/>
      <c r="T17" s="23"/>
      <c r="U17" s="52" t="s">
        <v>69</v>
      </c>
      <c r="V17" s="23"/>
      <c r="W17" s="23"/>
      <c r="X17" s="23">
        <f t="shared" si="0"/>
        <v>0</v>
      </c>
      <c r="Y17" s="24">
        <f t="shared" si="1"/>
        <v>100</v>
      </c>
      <c r="Z17" s="63"/>
      <c r="AC17" s="47">
        <v>2</v>
      </c>
      <c r="AD17" s="4"/>
    </row>
    <row r="18" spans="1:30" s="47" customFormat="1" outlineLevel="2" x14ac:dyDescent="0.7">
      <c r="A18" s="47">
        <v>0</v>
      </c>
      <c r="B18" s="64" t="s">
        <v>49</v>
      </c>
      <c r="C18" s="65"/>
      <c r="D18" s="66"/>
      <c r="E18" s="66"/>
      <c r="F18" s="65"/>
      <c r="G18" s="66"/>
      <c r="H18" s="66"/>
      <c r="I18" s="65"/>
      <c r="J18" s="66"/>
      <c r="K18" s="66"/>
      <c r="L18" s="65"/>
      <c r="M18" s="66"/>
      <c r="N18" s="66"/>
      <c r="O18" s="65"/>
      <c r="P18" s="66"/>
      <c r="Q18" s="66"/>
      <c r="R18" s="65"/>
      <c r="S18" s="66"/>
      <c r="T18" s="66"/>
      <c r="U18" s="65"/>
      <c r="V18" s="66"/>
      <c r="W18" s="66"/>
      <c r="X18" s="66">
        <f t="shared" si="0"/>
        <v>0</v>
      </c>
      <c r="Y18" s="67">
        <f t="shared" si="1"/>
        <v>100</v>
      </c>
      <c r="Z18" s="68"/>
      <c r="AC18" s="47">
        <v>2</v>
      </c>
      <c r="AD18" s="4"/>
    </row>
    <row r="19" spans="1:30" s="47" customFormat="1" ht="23.5" outlineLevel="3" x14ac:dyDescent="0.7">
      <c r="A19" s="47">
        <v>0</v>
      </c>
      <c r="B19" s="69" t="s">
        <v>50</v>
      </c>
      <c r="C19" s="70"/>
      <c r="D19" s="39">
        <f>SUMIF(AA19:AA20,7,D19:D20)</f>
        <v>25.1891</v>
      </c>
      <c r="E19" s="39">
        <f>SUMIF(AA19:AA20,7,E19:E20)</f>
        <v>0</v>
      </c>
      <c r="F19" s="70"/>
      <c r="G19" s="39">
        <f>SUMIF(AA19:AA20,7,G19:G20)</f>
        <v>13.414999999999999</v>
      </c>
      <c r="H19" s="39">
        <f>SUMIF(AA19:AA20,7,H19:H20)</f>
        <v>0</v>
      </c>
      <c r="I19" s="70"/>
      <c r="J19" s="39">
        <f>SUMIF(AA19:AA20,7,J19:J20)</f>
        <v>21.8078</v>
      </c>
      <c r="K19" s="39">
        <f>SUMIF(AA19:AA20,7,K19:K20)</f>
        <v>0</v>
      </c>
      <c r="L19" s="70"/>
      <c r="M19" s="39">
        <f>SUMIF(AA19:AA20,7,M19:M20)</f>
        <v>92.025700000000001</v>
      </c>
      <c r="N19" s="39">
        <f>SUMIF(AA19:AA20,7,N19:N20)</f>
        <v>0</v>
      </c>
      <c r="O19" s="70"/>
      <c r="P19" s="39">
        <f>SUMIF(AA19:AA20,7,P19:P20)</f>
        <v>3.5872999999999999</v>
      </c>
      <c r="Q19" s="39">
        <f>SUMIF(AA19:AA20,7,Q19:Q20)</f>
        <v>0</v>
      </c>
      <c r="R19" s="70"/>
      <c r="S19" s="39">
        <f>SUMIF(AA19:AA20,7,S19:S20)</f>
        <v>3.5872999999999999</v>
      </c>
      <c r="T19" s="39">
        <f>SUMIF(AA19:AA20,7,T19:T20)</f>
        <v>0</v>
      </c>
      <c r="U19" s="70"/>
      <c r="V19" s="39">
        <f>SUMIF(AA19:AA20,7,V19:V20)</f>
        <v>3.5872999999999999</v>
      </c>
      <c r="W19" s="39">
        <f>SUMIF(AA19:AA20,7,W19:W20)</f>
        <v>0</v>
      </c>
      <c r="X19" s="39">
        <f t="shared" si="0"/>
        <v>70.2179</v>
      </c>
      <c r="Y19" s="71">
        <f t="shared" si="1"/>
        <v>321.98525298287768</v>
      </c>
      <c r="Z19" s="72"/>
      <c r="AA19" s="47">
        <v>6</v>
      </c>
      <c r="AC19" s="47">
        <v>3</v>
      </c>
      <c r="AD19" s="4"/>
    </row>
    <row r="20" spans="1:30" s="47" customFormat="1" outlineLevel="4" x14ac:dyDescent="0.7">
      <c r="A20" s="47">
        <v>0</v>
      </c>
      <c r="B20" s="73" t="s">
        <v>51</v>
      </c>
      <c r="C20" s="62"/>
      <c r="D20" s="23">
        <f>SUMIF(AA20:AA35,8,D20:D35)</f>
        <v>25.1891</v>
      </c>
      <c r="E20" s="23">
        <f>SUMIF(AA20:AA35,8,E20:E35)</f>
        <v>0</v>
      </c>
      <c r="F20" s="62"/>
      <c r="G20" s="23">
        <f>SUMIF(AA20:AA35,8,G20:G35)</f>
        <v>13.414999999999999</v>
      </c>
      <c r="H20" s="23">
        <f>SUMIF(AA20:AA35,8,H20:H35)</f>
        <v>0</v>
      </c>
      <c r="I20" s="62"/>
      <c r="J20" s="23">
        <f>SUMIF(AA20:AA35,8,J20:J35)</f>
        <v>21.8078</v>
      </c>
      <c r="K20" s="23">
        <f>SUMIF(AA20:AA35,8,K20:K35)</f>
        <v>0</v>
      </c>
      <c r="L20" s="62"/>
      <c r="M20" s="23">
        <f>SUMIF(AA20:AA35,8,M20:M35)</f>
        <v>92.025700000000001</v>
      </c>
      <c r="N20" s="23">
        <f>SUMIF(AA20:AA35,8,N20:N35)</f>
        <v>0</v>
      </c>
      <c r="O20" s="62"/>
      <c r="P20" s="23">
        <f>SUMIF(AA20:AA35,8,P20:P35)</f>
        <v>3.5872999999999999</v>
      </c>
      <c r="Q20" s="23">
        <f>SUMIF(AA20:AA35,8,Q20:Q35)</f>
        <v>0</v>
      </c>
      <c r="R20" s="62"/>
      <c r="S20" s="23">
        <f>SUMIF(AA20:AA35,8,S20:S35)</f>
        <v>3.5872999999999999</v>
      </c>
      <c r="T20" s="23">
        <f>SUMIF(AA20:AA35,8,T20:T35)</f>
        <v>0</v>
      </c>
      <c r="U20" s="62"/>
      <c r="V20" s="23">
        <f>SUMIF(AA20:AA35,8,V20:V35)</f>
        <v>3.5872999999999999</v>
      </c>
      <c r="W20" s="23">
        <f>SUMIF(AA20:AA35,8,W20:W35)</f>
        <v>0</v>
      </c>
      <c r="X20" s="23">
        <f t="shared" si="0"/>
        <v>70.2179</v>
      </c>
      <c r="Y20" s="24">
        <f t="shared" si="1"/>
        <v>321.98525298287768</v>
      </c>
      <c r="Z20" s="63"/>
      <c r="AA20" s="47">
        <v>7</v>
      </c>
      <c r="AC20" s="47">
        <v>4</v>
      </c>
      <c r="AD20" s="4"/>
    </row>
    <row r="21" spans="1:30" s="47" customFormat="1" ht="23.5" outlineLevel="5" x14ac:dyDescent="0.7">
      <c r="B21" s="140" t="s">
        <v>61</v>
      </c>
      <c r="C21" s="45"/>
      <c r="D21" s="15">
        <f>SUMIF(AA21:AA27,9,D21:D27)</f>
        <v>0</v>
      </c>
      <c r="E21" s="15">
        <f>SUMIF(AA21:AA27,9,E21:E27)</f>
        <v>0</v>
      </c>
      <c r="F21" s="45"/>
      <c r="G21" s="15">
        <f>SUMIF(AA21:AA27,9,G21:G27)</f>
        <v>2.0545999999999998</v>
      </c>
      <c r="H21" s="15">
        <f>SUMIF(AA21:AA27,9,H21:H27)</f>
        <v>0</v>
      </c>
      <c r="I21" s="45"/>
      <c r="J21" s="15">
        <f>SUMIF(AA21:AA27,9,J21:J27)</f>
        <v>2.0545999999999998</v>
      </c>
      <c r="K21" s="15">
        <f>SUMIF(AA21:AA27,9,K21:K27)</f>
        <v>0</v>
      </c>
      <c r="L21" s="45"/>
      <c r="M21" s="15">
        <f>SUMIF(AA21:AA27,9,M21:M27)</f>
        <v>2.1479999999999997</v>
      </c>
      <c r="N21" s="15">
        <f>SUMIF(AA21:AA27,9,N21:N27)</f>
        <v>0</v>
      </c>
      <c r="O21" s="45"/>
      <c r="P21" s="15">
        <f>SUMIF(AA21:AA27,9,P21:P27)</f>
        <v>2.1479999999999997</v>
      </c>
      <c r="Q21" s="15">
        <f>SUMIF(AA21:AA27,9,Q21:Q27)</f>
        <v>0</v>
      </c>
      <c r="R21" s="45"/>
      <c r="S21" s="15">
        <f>SUMIF(AA21:AA27,9,S21:S27)</f>
        <v>2.1479999999999997</v>
      </c>
      <c r="T21" s="15">
        <f>SUMIF(AA21:AA27,9,T21:T27)</f>
        <v>0</v>
      </c>
      <c r="U21" s="45"/>
      <c r="V21" s="15">
        <f>SUMIF(AA21:AA27,9,V21:V27)</f>
        <v>2.1479999999999997</v>
      </c>
      <c r="W21" s="15">
        <f>SUMIF(AA21:AA27,9,W21:W27)</f>
        <v>0</v>
      </c>
      <c r="X21" s="15">
        <f t="shared" si="0"/>
        <v>9.3399999999999928E-2</v>
      </c>
      <c r="Y21" s="16">
        <f t="shared" si="1"/>
        <v>4.5458970115837607</v>
      </c>
      <c r="Z21" s="46"/>
      <c r="AA21" s="47">
        <v>8</v>
      </c>
      <c r="AC21" s="47">
        <v>5</v>
      </c>
      <c r="AD21" s="4"/>
    </row>
    <row r="22" spans="1:30" s="47" customFormat="1" ht="23.5" outlineLevel="6" x14ac:dyDescent="0.7">
      <c r="B22" s="141" t="s">
        <v>53</v>
      </c>
      <c r="C22" s="45"/>
      <c r="D22" s="15">
        <f>SUMIF(AA22:AA23,11,D22:D23)</f>
        <v>0</v>
      </c>
      <c r="E22" s="15">
        <f>SUMIF(AA22:AA23,11,E22:E23)</f>
        <v>0</v>
      </c>
      <c r="F22" s="45"/>
      <c r="G22" s="15">
        <f>SUMIF(AA22:AA23,11,G22:G23)</f>
        <v>1.4605999999999999</v>
      </c>
      <c r="H22" s="15">
        <f>SUMIF(AA22:AA23,11,H22:H23)</f>
        <v>0</v>
      </c>
      <c r="I22" s="45"/>
      <c r="J22" s="15">
        <f>SUMIF(AA22:AA23,11,J22:J23)</f>
        <v>1.4605999999999999</v>
      </c>
      <c r="K22" s="15">
        <f>SUMIF(AA22:AA23,11,K22:K23)</f>
        <v>0</v>
      </c>
      <c r="L22" s="45"/>
      <c r="M22" s="15">
        <f>SUMIF(AA22:AA23,11,M22:M23)</f>
        <v>1.5539999999999998</v>
      </c>
      <c r="N22" s="15">
        <f>SUMIF(AA22:AA23,11,N22:N23)</f>
        <v>0</v>
      </c>
      <c r="O22" s="45"/>
      <c r="P22" s="15">
        <f>SUMIF(AA22:AA23,11,P22:P23)</f>
        <v>1.5539999999999998</v>
      </c>
      <c r="Q22" s="47">
        <f>SUMIF(AA22:AA23,11,Q22:Q23)</f>
        <v>0</v>
      </c>
      <c r="R22" s="45"/>
      <c r="S22" s="15">
        <f>SUMIF(AA22:AA23,11,S22:S23)</f>
        <v>1.5539999999999998</v>
      </c>
      <c r="T22" s="15">
        <f>SUMIF(AA22:AA23,11,T22:T23)</f>
        <v>0</v>
      </c>
      <c r="U22" s="45"/>
      <c r="V22" s="15">
        <f>SUMIF(AA22:AA23,11,V22:V23)</f>
        <v>2.1479999999999997</v>
      </c>
      <c r="W22" s="15">
        <f>SUMIF(AA22:AA23,11,W22:W23)</f>
        <v>0</v>
      </c>
      <c r="X22" s="15">
        <f t="shared" si="0"/>
        <v>9.3399999999999928E-2</v>
      </c>
      <c r="Y22" s="16">
        <f t="shared" si="1"/>
        <v>6.3946323428727876</v>
      </c>
      <c r="Z22" s="46"/>
      <c r="AA22" s="47">
        <v>9</v>
      </c>
      <c r="AC22" s="47">
        <v>6</v>
      </c>
      <c r="AD22" s="4"/>
    </row>
    <row r="23" spans="1:30" s="47" customFormat="1" ht="23.5" outlineLevel="6" x14ac:dyDescent="0.7">
      <c r="B23" s="141" t="s">
        <v>61</v>
      </c>
      <c r="C23" s="45"/>
      <c r="D23" s="15">
        <f>SUMIF(AA23:AA26,12,D23:D26)</f>
        <v>0</v>
      </c>
      <c r="E23" s="15">
        <f>SUMIF(AA23:AA26,12,E23:E26)</f>
        <v>0</v>
      </c>
      <c r="F23" s="45"/>
      <c r="G23" s="15">
        <f>SUMIF(AA23:AA26,12,G23:G26)</f>
        <v>1.4605999999999999</v>
      </c>
      <c r="H23" s="15">
        <f>SUMIF(AA23:AA26,12,H23:H26)</f>
        <v>0</v>
      </c>
      <c r="I23" s="45"/>
      <c r="J23" s="15">
        <f>SUMIF(AA23:AA26,12,J23:J26)</f>
        <v>1.4605999999999999</v>
      </c>
      <c r="K23" s="15">
        <f>SUMIF(AA23:AA26,12,K23:K26)</f>
        <v>0</v>
      </c>
      <c r="L23" s="45"/>
      <c r="M23" s="15">
        <f>SUMIF(AA23:AA26,12,M23:M26)</f>
        <v>1.5539999999999998</v>
      </c>
      <c r="N23" s="15">
        <f>SUMIF(AA23:AA26,12,N23:N26)</f>
        <v>0</v>
      </c>
      <c r="O23" s="45"/>
      <c r="P23" s="15">
        <f>SUMIF(AA23:AA26,12,P23:P26)</f>
        <v>1.5539999999999998</v>
      </c>
      <c r="Q23" s="15">
        <f>SUMIF(AA23:AA26,12,Q23:Q26)</f>
        <v>0</v>
      </c>
      <c r="R23" s="45"/>
      <c r="S23" s="15">
        <f>SUMIF(AA23:AA26,12,S23:S26)</f>
        <v>1.5539999999999998</v>
      </c>
      <c r="T23" s="15">
        <f>SUMIF(AA23:AA26,12,T23:T26)</f>
        <v>0</v>
      </c>
      <c r="U23" s="45"/>
      <c r="V23" s="15">
        <f>SUMIF(AA23:AA26,12,V23:V26)</f>
        <v>2.1479999999999997</v>
      </c>
      <c r="W23" s="15">
        <f>SUMIF(AA23:AA26,12,W23:W26)</f>
        <v>0</v>
      </c>
      <c r="X23" s="15">
        <f t="shared" si="0"/>
        <v>9.3399999999999928E-2</v>
      </c>
      <c r="Y23" s="16">
        <f t="shared" si="1"/>
        <v>6.3946323428727876</v>
      </c>
      <c r="Z23" s="63"/>
      <c r="AA23" s="47">
        <v>11</v>
      </c>
      <c r="AC23" s="47">
        <v>6</v>
      </c>
      <c r="AD23" s="4"/>
    </row>
    <row r="24" spans="1:30" s="77" customFormat="1" outlineLevel="7" x14ac:dyDescent="0.7">
      <c r="B24" s="144" t="s">
        <v>73</v>
      </c>
      <c r="C24" s="115" t="s">
        <v>74</v>
      </c>
      <c r="D24" s="23">
        <v>0</v>
      </c>
      <c r="E24" s="23">
        <v>0</v>
      </c>
      <c r="F24" s="115" t="s">
        <v>74</v>
      </c>
      <c r="G24" s="23">
        <v>0</v>
      </c>
      <c r="H24" s="23">
        <v>0</v>
      </c>
      <c r="I24" s="115" t="s">
        <v>74</v>
      </c>
      <c r="J24" s="23">
        <v>0</v>
      </c>
      <c r="K24" s="23">
        <v>0</v>
      </c>
      <c r="L24" s="62" t="s">
        <v>75</v>
      </c>
      <c r="M24" s="23">
        <v>1.1279999999999999</v>
      </c>
      <c r="N24" s="23">
        <v>0</v>
      </c>
      <c r="O24" s="115" t="s">
        <v>75</v>
      </c>
      <c r="P24" s="23">
        <v>1.1279999999999999</v>
      </c>
      <c r="Q24" s="23">
        <v>0</v>
      </c>
      <c r="R24" s="115" t="s">
        <v>75</v>
      </c>
      <c r="S24" s="23">
        <v>1.1279999999999999</v>
      </c>
      <c r="T24" s="23">
        <v>0</v>
      </c>
      <c r="U24" s="23" t="s">
        <v>75</v>
      </c>
      <c r="V24" s="23">
        <v>1.1279999999999999</v>
      </c>
      <c r="W24" s="23">
        <v>0</v>
      </c>
      <c r="X24" s="23">
        <f t="shared" si="0"/>
        <v>1.1279999999999999</v>
      </c>
      <c r="Y24" s="24">
        <f t="shared" si="1"/>
        <v>100</v>
      </c>
      <c r="Z24" s="63" t="s">
        <v>60</v>
      </c>
      <c r="AA24" s="77">
        <v>12</v>
      </c>
      <c r="AC24" s="77">
        <v>7</v>
      </c>
      <c r="AD24" s="4"/>
    </row>
    <row r="25" spans="1:30" s="47" customFormat="1" outlineLevel="7" x14ac:dyDescent="0.7">
      <c r="B25" s="144" t="s">
        <v>76</v>
      </c>
      <c r="C25" s="115" t="s">
        <v>74</v>
      </c>
      <c r="D25" s="23">
        <v>0</v>
      </c>
      <c r="E25" s="23">
        <v>0</v>
      </c>
      <c r="F25" s="115" t="s">
        <v>74</v>
      </c>
      <c r="G25" s="23">
        <v>0</v>
      </c>
      <c r="H25" s="23">
        <v>0</v>
      </c>
      <c r="I25" s="115" t="s">
        <v>74</v>
      </c>
      <c r="J25" s="23">
        <v>0</v>
      </c>
      <c r="K25" s="23">
        <v>0</v>
      </c>
      <c r="L25" s="62" t="s">
        <v>75</v>
      </c>
      <c r="M25" s="23">
        <v>0.1512</v>
      </c>
      <c r="N25" s="23">
        <v>0</v>
      </c>
      <c r="O25" s="115" t="s">
        <v>75</v>
      </c>
      <c r="P25" s="23">
        <v>0.1512</v>
      </c>
      <c r="Q25" s="23">
        <v>0</v>
      </c>
      <c r="R25" s="115" t="s">
        <v>75</v>
      </c>
      <c r="S25" s="23">
        <v>0.1512</v>
      </c>
      <c r="T25" s="23">
        <v>0</v>
      </c>
      <c r="U25" s="23" t="s">
        <v>75</v>
      </c>
      <c r="V25" s="23">
        <v>0.1512</v>
      </c>
      <c r="W25" s="23">
        <v>0</v>
      </c>
      <c r="X25" s="23">
        <f t="shared" si="0"/>
        <v>0.1512</v>
      </c>
      <c r="Y25" s="24">
        <f t="shared" si="1"/>
        <v>100</v>
      </c>
      <c r="Z25" s="63" t="s">
        <v>60</v>
      </c>
      <c r="AA25" s="77">
        <v>12</v>
      </c>
      <c r="AC25" s="77">
        <v>7</v>
      </c>
      <c r="AD25" s="4"/>
    </row>
    <row r="26" spans="1:30" outlineLevel="7" x14ac:dyDescent="0.7">
      <c r="B26" s="144" t="s">
        <v>77</v>
      </c>
      <c r="C26" s="115" t="s">
        <v>74</v>
      </c>
      <c r="D26" s="23">
        <v>0</v>
      </c>
      <c r="E26" s="23">
        <v>0</v>
      </c>
      <c r="F26" s="115" t="s">
        <v>78</v>
      </c>
      <c r="G26" s="23">
        <v>1.4605999999999999</v>
      </c>
      <c r="H26" s="23">
        <v>0</v>
      </c>
      <c r="I26" s="115" t="s">
        <v>78</v>
      </c>
      <c r="J26" s="23">
        <v>1.4605999999999999</v>
      </c>
      <c r="K26" s="23">
        <v>0</v>
      </c>
      <c r="L26" s="62" t="s">
        <v>78</v>
      </c>
      <c r="M26" s="23">
        <v>0.27479999999999999</v>
      </c>
      <c r="N26" s="23">
        <v>0</v>
      </c>
      <c r="O26" s="115" t="s">
        <v>78</v>
      </c>
      <c r="P26" s="23">
        <v>0.27479999999999999</v>
      </c>
      <c r="Q26" s="23">
        <v>0</v>
      </c>
      <c r="R26" s="115" t="s">
        <v>78</v>
      </c>
      <c r="S26" s="23">
        <v>0.27479999999999999</v>
      </c>
      <c r="T26" s="23">
        <v>0</v>
      </c>
      <c r="U26" s="23" t="s">
        <v>78</v>
      </c>
      <c r="V26" s="23">
        <v>0.86880000000000002</v>
      </c>
      <c r="W26" s="23">
        <v>0</v>
      </c>
      <c r="X26" s="23">
        <f t="shared" si="0"/>
        <v>-1.1858</v>
      </c>
      <c r="Y26" s="24">
        <f t="shared" si="1"/>
        <v>-81.185814049020948</v>
      </c>
      <c r="Z26" s="63" t="s">
        <v>60</v>
      </c>
      <c r="AA26" s="77">
        <v>12</v>
      </c>
      <c r="AC26" s="77">
        <v>7</v>
      </c>
    </row>
    <row r="27" spans="1:30" ht="23.5" outlineLevel="6" x14ac:dyDescent="0.7">
      <c r="B27" s="141" t="s">
        <v>79</v>
      </c>
      <c r="C27" s="45"/>
      <c r="D27" s="15">
        <f>SUMIF(AA27:AA28,10,D27:D28)</f>
        <v>0</v>
      </c>
      <c r="E27" s="15">
        <f>SUMIF(AA27:AA28,10,E27:E28)</f>
        <v>0</v>
      </c>
      <c r="F27" s="45"/>
      <c r="G27" s="15">
        <f>SUMIF(AA27:AA28,10,G27:G28)</f>
        <v>0.59399999999999997</v>
      </c>
      <c r="H27" s="15">
        <f>SUMIF(AA27:AA28,10,H27:H28)</f>
        <v>0</v>
      </c>
      <c r="I27" s="45"/>
      <c r="J27" s="15">
        <f>SUMIF(AA27:AA28,10,J27:J28)</f>
        <v>0.59399999999999997</v>
      </c>
      <c r="K27" s="15">
        <f>SUMIF(AA27:AA28,10,K27:K28)</f>
        <v>0</v>
      </c>
      <c r="L27" s="45"/>
      <c r="M27" s="15">
        <f>SUMIF(AA27:AA28,10,M27:M28)</f>
        <v>0.59399999999999997</v>
      </c>
      <c r="N27" s="15">
        <f>SUMIF(AA27:AA28,10,N27:N28)</f>
        <v>0</v>
      </c>
      <c r="O27" s="45"/>
      <c r="P27" s="15">
        <f>SUMIF(AA27:AA28,10,P27:P28)</f>
        <v>0.59399999999999997</v>
      </c>
      <c r="Q27">
        <f>SUMIF(AA27:AA28,10,Q27:Q28)</f>
        <v>0</v>
      </c>
      <c r="R27" s="45"/>
      <c r="S27" s="15">
        <f>SUMIF(AA27:AA28,10,S27:S28)</f>
        <v>0.59399999999999997</v>
      </c>
      <c r="T27" s="15">
        <f>SUMIF(AA27:AA28,10,T27:T28)</f>
        <v>0</v>
      </c>
      <c r="U27" s="45"/>
      <c r="V27" s="15">
        <f>SUMIF(AA27:AA28,10,V27:V28)</f>
        <v>0</v>
      </c>
      <c r="W27" s="15">
        <f>SUMIF(AA27:AA28,10,W27:W28)</f>
        <v>0</v>
      </c>
      <c r="X27" s="15">
        <f t="shared" si="0"/>
        <v>0</v>
      </c>
      <c r="Y27" s="16">
        <f t="shared" si="1"/>
        <v>0</v>
      </c>
      <c r="Z27" s="46"/>
      <c r="AA27" s="47">
        <v>9</v>
      </c>
      <c r="AC27" s="47">
        <v>6</v>
      </c>
    </row>
    <row r="28" spans="1:30" ht="23.5" outlineLevel="6" x14ac:dyDescent="0.7">
      <c r="B28" s="143" t="s">
        <v>80</v>
      </c>
      <c r="C28" s="45"/>
      <c r="D28" s="15">
        <f>SUMIF(AA28:AA29,11,D28:D29)</f>
        <v>0</v>
      </c>
      <c r="E28" s="15">
        <f>SUMIF(AA28:AA29,11,E28:E29)</f>
        <v>0</v>
      </c>
      <c r="F28" s="45"/>
      <c r="G28" s="15">
        <f>SUMIF(AA28:AA29,11,G28:G29)</f>
        <v>0.59399999999999997</v>
      </c>
      <c r="H28" s="15">
        <f>SUMIF(AA28:AA29,11,H28:H29)</f>
        <v>0</v>
      </c>
      <c r="I28" s="45"/>
      <c r="J28" s="15">
        <f>SUMIF(AA28:AA29,11,J28:J29)</f>
        <v>0.59399999999999997</v>
      </c>
      <c r="K28" s="15">
        <f>SUMIF(AA28:AA29,11,K28:K29)</f>
        <v>0</v>
      </c>
      <c r="L28" s="45"/>
      <c r="M28" s="15">
        <f>SUMIF(AA28:AA29,11,M28:M29)</f>
        <v>0.59399999999999997</v>
      </c>
      <c r="N28" s="15">
        <f>SUMIF(AA28:AA29,11,N28:N29)</f>
        <v>0</v>
      </c>
      <c r="O28" s="45"/>
      <c r="P28" s="15">
        <f>SUMIF(AA28:AA29,11,P28:P29)</f>
        <v>0.59399999999999997</v>
      </c>
      <c r="Q28" s="15">
        <f>SUMIF(AA28:AA29,11,Q28:Q29)</f>
        <v>0</v>
      </c>
      <c r="R28" s="45"/>
      <c r="S28" s="15">
        <f>SUMIF(AA28:AA29,11,S28:S29)</f>
        <v>0.59399999999999997</v>
      </c>
      <c r="T28" s="15">
        <f>SUMIF(AA28:AA29,11,T28:T29)</f>
        <v>0</v>
      </c>
      <c r="U28" s="45"/>
      <c r="V28" s="15">
        <f>SUMIF(AA28:AA29,11,V28:V29)</f>
        <v>0</v>
      </c>
      <c r="W28" s="15">
        <f>SUMIF(AA28:AA29,11,W28:W29)</f>
        <v>0</v>
      </c>
      <c r="X28" s="15">
        <f t="shared" si="0"/>
        <v>0</v>
      </c>
      <c r="Y28" s="16">
        <f t="shared" si="1"/>
        <v>0</v>
      </c>
      <c r="Z28" s="46"/>
      <c r="AA28" s="47">
        <v>10</v>
      </c>
      <c r="AC28" s="47">
        <v>6</v>
      </c>
    </row>
    <row r="29" spans="1:30" ht="23.5" outlineLevel="6" x14ac:dyDescent="0.7">
      <c r="B29" s="141" t="s">
        <v>81</v>
      </c>
      <c r="C29" s="45"/>
      <c r="D29" s="15">
        <f>SUMIF(AA29:AA30,12,D29:D30)</f>
        <v>0</v>
      </c>
      <c r="E29" s="15">
        <f>SUMIF(AA29:AA30,12,E29:E30)</f>
        <v>0</v>
      </c>
      <c r="F29" s="45"/>
      <c r="G29" s="15">
        <f>SUMIF(AA29:AA30,12,G29:G30)</f>
        <v>0.59399999999999997</v>
      </c>
      <c r="H29" s="15">
        <f>SUMIF(AA29:AA30,12,H29:H30)</f>
        <v>0</v>
      </c>
      <c r="I29" s="45"/>
      <c r="J29" s="15">
        <f>SUMIF(AA29:AA30,12,J29:J30)</f>
        <v>0.59399999999999997</v>
      </c>
      <c r="K29" s="15">
        <f>SUMIF(AA29:AA30,12,K29:K30)</f>
        <v>0</v>
      </c>
      <c r="L29" s="45"/>
      <c r="M29" s="15">
        <f>SUMIF(AA29:AA30,12,M29:M30)</f>
        <v>0.59399999999999997</v>
      </c>
      <c r="N29" s="15">
        <f>SUMIF(AA29:AA30,12,N29:N30)</f>
        <v>0</v>
      </c>
      <c r="O29" s="45"/>
      <c r="P29" s="15">
        <f>SUMIF(AA29:AA30,12,P29:P30)</f>
        <v>0.59399999999999997</v>
      </c>
      <c r="Q29" s="15">
        <f>SUMIF(AA29:AA30,12,Q29:Q30)</f>
        <v>0</v>
      </c>
      <c r="R29" s="45"/>
      <c r="S29" s="15">
        <f>SUMIF(AA29:AA30,12,S29:S30)</f>
        <v>0.59399999999999997</v>
      </c>
      <c r="T29" s="15">
        <f>SUMIF(AA29:AA30,12,T29:T30)</f>
        <v>0</v>
      </c>
      <c r="U29" s="45"/>
      <c r="V29" s="15">
        <f>SUMIF(AA29:AA30,12,V29:V30)</f>
        <v>0</v>
      </c>
      <c r="W29" s="15">
        <f>SUMIF(AA29:AA30,12,W29:W30)</f>
        <v>0</v>
      </c>
      <c r="X29" s="15">
        <f t="shared" si="0"/>
        <v>0</v>
      </c>
      <c r="Y29" s="16">
        <f t="shared" si="1"/>
        <v>0</v>
      </c>
      <c r="Z29" s="63"/>
      <c r="AA29" s="47">
        <v>11</v>
      </c>
      <c r="AC29" s="47">
        <v>6</v>
      </c>
    </row>
    <row r="30" spans="1:30" ht="123" outlineLevel="7" x14ac:dyDescent="0.7">
      <c r="B30" s="144" t="s">
        <v>82</v>
      </c>
      <c r="C30" s="115" t="s">
        <v>74</v>
      </c>
      <c r="D30" s="23">
        <v>0</v>
      </c>
      <c r="E30" s="23">
        <v>0</v>
      </c>
      <c r="F30" s="115" t="s">
        <v>83</v>
      </c>
      <c r="G30" s="23">
        <v>0.59399999999999997</v>
      </c>
      <c r="H30" s="23">
        <v>0</v>
      </c>
      <c r="I30" s="115" t="s">
        <v>83</v>
      </c>
      <c r="J30" s="23">
        <v>0.59399999999999997</v>
      </c>
      <c r="K30" s="23">
        <v>0</v>
      </c>
      <c r="L30" s="62" t="s">
        <v>83</v>
      </c>
      <c r="M30" s="23">
        <v>0.59399999999999997</v>
      </c>
      <c r="N30" s="23">
        <v>0</v>
      </c>
      <c r="O30" s="115" t="s">
        <v>83</v>
      </c>
      <c r="P30" s="23">
        <v>0.59399999999999997</v>
      </c>
      <c r="Q30" s="23">
        <v>0</v>
      </c>
      <c r="R30" s="115" t="s">
        <v>83</v>
      </c>
      <c r="S30" s="23">
        <v>0.59399999999999997</v>
      </c>
      <c r="T30" s="23">
        <v>0</v>
      </c>
      <c r="U30" s="23" t="s">
        <v>84</v>
      </c>
      <c r="V30" s="23">
        <v>0</v>
      </c>
      <c r="W30" s="23">
        <v>0</v>
      </c>
      <c r="X30" s="23">
        <f t="shared" si="0"/>
        <v>0</v>
      </c>
      <c r="Y30" s="24">
        <f t="shared" si="1"/>
        <v>0</v>
      </c>
      <c r="Z30" s="63" t="s">
        <v>60</v>
      </c>
      <c r="AA30" s="77">
        <v>12</v>
      </c>
      <c r="AC30" s="77">
        <v>7</v>
      </c>
    </row>
    <row r="31" spans="1:30" ht="23.5" outlineLevel="5" x14ac:dyDescent="0.7">
      <c r="A31">
        <v>0</v>
      </c>
      <c r="B31" s="142" t="s">
        <v>85</v>
      </c>
      <c r="C31" s="45"/>
      <c r="D31" s="15">
        <f>SUMIF(AA31:AA32,9,D31:D32)</f>
        <v>2.4396</v>
      </c>
      <c r="E31" s="15">
        <f>SUMIF(AA31:AA32,9,E31:E32)</f>
        <v>0</v>
      </c>
      <c r="F31" s="45"/>
      <c r="G31" s="15">
        <f>SUMIF(AA31:AA32,9,G31:G32)</f>
        <v>0.6996</v>
      </c>
      <c r="H31" s="15">
        <f>SUMIF(AA31:AA32,9,H31:H32)</f>
        <v>0</v>
      </c>
      <c r="I31" s="45"/>
      <c r="J31" s="15">
        <f>SUMIF(AA31:AA32,9,J31:J32)</f>
        <v>0.6996</v>
      </c>
      <c r="K31" s="15">
        <f>SUMIF(AA31:AA32,9,K31:K32)</f>
        <v>0</v>
      </c>
      <c r="L31" s="45"/>
      <c r="M31" s="15">
        <f>SUMIF(AA31:AA32,9,M31:M32)</f>
        <v>1.4393</v>
      </c>
      <c r="N31" s="15">
        <f>SUMIF(AA31:AA32,9,N31:N32)</f>
        <v>0</v>
      </c>
      <c r="O31" s="45"/>
      <c r="P31" s="15">
        <f>SUMIF(AA31:AA32,9,P31:P32)</f>
        <v>1.4393</v>
      </c>
      <c r="Q31" s="15">
        <f>SUMIF(AA31:AA32,9,Q31:Q32)</f>
        <v>0</v>
      </c>
      <c r="R31" s="45"/>
      <c r="S31" s="15">
        <f>SUMIF(AA31:AA32,9,S31:S32)</f>
        <v>1.4393</v>
      </c>
      <c r="T31" s="15">
        <f>SUMIF(AA31:AA32,9,T31:T32)</f>
        <v>0</v>
      </c>
      <c r="U31" s="45"/>
      <c r="V31" s="15">
        <f>SUMIF(AA31:AA32,9,V31:V32)</f>
        <v>1.4393</v>
      </c>
      <c r="W31" s="15">
        <f>SUMIF(AA31:AA32,9,W31:W32)</f>
        <v>0</v>
      </c>
      <c r="X31" s="15">
        <f t="shared" si="0"/>
        <v>0.73970000000000002</v>
      </c>
      <c r="Y31" s="16">
        <f t="shared" si="1"/>
        <v>105.73184676958263</v>
      </c>
      <c r="Z31" s="46"/>
      <c r="AA31" s="47">
        <v>8</v>
      </c>
      <c r="AC31" s="47">
        <v>5</v>
      </c>
    </row>
    <row r="32" spans="1:30" ht="23.5" outlineLevel="6" x14ac:dyDescent="0.7">
      <c r="B32" s="141" t="s">
        <v>53</v>
      </c>
      <c r="C32" s="45"/>
      <c r="D32" s="15">
        <f>SUMIF(AA32:AA33,11,D32:D33)</f>
        <v>2.4396</v>
      </c>
      <c r="E32" s="15">
        <f>SUMIF(AA32:AA33,11,E32:E33)</f>
        <v>0</v>
      </c>
      <c r="F32" s="45"/>
      <c r="G32" s="15">
        <f>SUMIF(AA32:AA33,11,G32:G33)</f>
        <v>0.6996</v>
      </c>
      <c r="H32" s="15">
        <f>SUMIF(AA32:AA33,11,H32:H33)</f>
        <v>0</v>
      </c>
      <c r="I32" s="45"/>
      <c r="J32" s="15">
        <f>SUMIF(AA32:AA33,11,J32:J33)</f>
        <v>0.6996</v>
      </c>
      <c r="K32" s="15">
        <f>SUMIF(AA32:AA33,11,K32:K33)</f>
        <v>0</v>
      </c>
      <c r="L32" s="45"/>
      <c r="M32" s="15">
        <f>SUMIF(AA32:AA33,11,M32:M33)</f>
        <v>1.4393</v>
      </c>
      <c r="N32" s="15">
        <f>SUMIF(AA32:AA33,11,N32:N33)</f>
        <v>0</v>
      </c>
      <c r="O32" s="45"/>
      <c r="P32" s="15">
        <f>SUMIF(AA32:AA33,11,P32:P33)</f>
        <v>1.4393</v>
      </c>
      <c r="Q32">
        <f>SUMIF(AA32:AA33,11,Q32:Q33)</f>
        <v>0</v>
      </c>
      <c r="R32" s="45"/>
      <c r="S32" s="15">
        <f>SUMIF(AA32:AA33,11,S32:S33)</f>
        <v>1.4393</v>
      </c>
      <c r="T32" s="15">
        <f>SUMIF(AA32:AA33,11,T32:T33)</f>
        <v>0</v>
      </c>
      <c r="U32" s="45"/>
      <c r="V32" s="15">
        <f>SUMIF(AA32:AA33,11,V32:V33)</f>
        <v>1.4393</v>
      </c>
      <c r="W32" s="15">
        <f>SUMIF(AA32:AA33,11,W32:W33)</f>
        <v>0</v>
      </c>
      <c r="X32" s="15">
        <f t="shared" si="0"/>
        <v>0.73970000000000002</v>
      </c>
      <c r="Y32" s="16">
        <f t="shared" si="1"/>
        <v>105.73184676958263</v>
      </c>
      <c r="Z32" s="46"/>
      <c r="AA32" s="47">
        <v>9</v>
      </c>
      <c r="AC32" s="47">
        <v>6</v>
      </c>
    </row>
    <row r="33" spans="2:29" ht="23.5" outlineLevel="6" x14ac:dyDescent="0.7">
      <c r="B33" s="141" t="s">
        <v>85</v>
      </c>
      <c r="C33" s="45"/>
      <c r="D33" s="15">
        <f>SUMIF(AA33:AA34,12,D33:D34)</f>
        <v>2.4396</v>
      </c>
      <c r="E33" s="15">
        <f>SUMIF(AA33:AA34,12,E33:E34)</f>
        <v>0</v>
      </c>
      <c r="F33" s="45"/>
      <c r="G33" s="15">
        <f>SUMIF(AA33:AA34,12,G33:G34)</f>
        <v>0.6996</v>
      </c>
      <c r="H33" s="15">
        <f>SUMIF(AA33:AA34,12,H33:H34)</f>
        <v>0</v>
      </c>
      <c r="I33" s="45"/>
      <c r="J33" s="15">
        <f>SUMIF(AA33:AA34,12,J33:J34)</f>
        <v>0.6996</v>
      </c>
      <c r="K33" s="15">
        <f>SUMIF(AA33:AA34,12,K33:K34)</f>
        <v>0</v>
      </c>
      <c r="L33" s="45"/>
      <c r="M33" s="15">
        <f>SUMIF(AA33:AA34,12,M33:M34)</f>
        <v>1.4393</v>
      </c>
      <c r="N33" s="15">
        <f>SUMIF(AA33:AA34,12,N33:N34)</f>
        <v>0</v>
      </c>
      <c r="O33" s="45"/>
      <c r="P33" s="15">
        <f>SUMIF(AA33:AA34,12,P33:P34)</f>
        <v>1.4393</v>
      </c>
      <c r="Q33" s="15">
        <f>SUMIF(AA33:AA34,12,Q33:Q34)</f>
        <v>0</v>
      </c>
      <c r="R33" s="45"/>
      <c r="S33" s="15">
        <f>SUMIF(AA33:AA34,12,S33:S34)</f>
        <v>1.4393</v>
      </c>
      <c r="T33" s="15">
        <f>SUMIF(AA33:AA34,12,T33:T34)</f>
        <v>0</v>
      </c>
      <c r="U33" s="45"/>
      <c r="V33" s="15">
        <f>SUMIF(AA33:AA34,12,V33:V34)</f>
        <v>1.4393</v>
      </c>
      <c r="W33" s="15">
        <f>SUMIF(AA33:AA34,12,W33:W34)</f>
        <v>0</v>
      </c>
      <c r="X33" s="15">
        <f t="shared" si="0"/>
        <v>0.73970000000000002</v>
      </c>
      <c r="Y33" s="16">
        <f t="shared" si="1"/>
        <v>105.73184676958263</v>
      </c>
      <c r="Z33" s="63"/>
      <c r="AA33" s="47">
        <v>11</v>
      </c>
      <c r="AC33" s="47">
        <v>6</v>
      </c>
    </row>
    <row r="34" spans="2:29" outlineLevel="7" x14ac:dyDescent="0.7">
      <c r="B34" s="144" t="s">
        <v>86</v>
      </c>
      <c r="C34" s="115" t="s">
        <v>78</v>
      </c>
      <c r="D34" s="23">
        <v>2.4396</v>
      </c>
      <c r="E34" s="23">
        <v>0</v>
      </c>
      <c r="F34" s="115" t="s">
        <v>78</v>
      </c>
      <c r="G34" s="23">
        <v>0.6996</v>
      </c>
      <c r="H34" s="23">
        <v>0</v>
      </c>
      <c r="I34" s="115" t="s">
        <v>78</v>
      </c>
      <c r="J34" s="23">
        <v>0.6996</v>
      </c>
      <c r="K34" s="23">
        <v>0</v>
      </c>
      <c r="L34" s="62" t="s">
        <v>78</v>
      </c>
      <c r="M34" s="23">
        <v>1.4393</v>
      </c>
      <c r="N34" s="23">
        <v>0</v>
      </c>
      <c r="O34" s="115" t="s">
        <v>78</v>
      </c>
      <c r="P34" s="23">
        <v>1.4393</v>
      </c>
      <c r="Q34" s="23">
        <v>0</v>
      </c>
      <c r="R34" s="115" t="s">
        <v>78</v>
      </c>
      <c r="S34" s="23">
        <v>1.4393</v>
      </c>
      <c r="T34" s="23">
        <v>0</v>
      </c>
      <c r="U34" s="23" t="s">
        <v>78</v>
      </c>
      <c r="V34" s="23">
        <v>1.4393</v>
      </c>
      <c r="W34" s="23">
        <v>0</v>
      </c>
      <c r="X34" s="23">
        <f t="shared" si="0"/>
        <v>0.73970000000000002</v>
      </c>
      <c r="Y34" s="24">
        <f t="shared" si="1"/>
        <v>105.73184676958263</v>
      </c>
      <c r="Z34" s="63" t="s">
        <v>60</v>
      </c>
      <c r="AA34" s="77">
        <v>12</v>
      </c>
      <c r="AC34" s="77">
        <v>7</v>
      </c>
    </row>
    <row r="35" spans="2:29" ht="23.5" outlineLevel="5" x14ac:dyDescent="0.7">
      <c r="B35" s="140" t="s">
        <v>87</v>
      </c>
      <c r="C35" s="45"/>
      <c r="D35" s="15">
        <f>SUMIF(AA35:AA42,9,D35:D42)</f>
        <v>22.749500000000001</v>
      </c>
      <c r="E35" s="15">
        <f>SUMIF(AA35:AA42,9,E35:E42)</f>
        <v>0</v>
      </c>
      <c r="F35" s="45"/>
      <c r="G35" s="15">
        <f>SUMIF(AA35:AA42,9,G35:G42)</f>
        <v>10.6608</v>
      </c>
      <c r="H35" s="15">
        <f>SUMIF(AA35:AA42,9,H35:H42)</f>
        <v>0</v>
      </c>
      <c r="I35" s="45"/>
      <c r="J35" s="15">
        <f>SUMIF(AA35:AA42,9,J35:J42)</f>
        <v>19.053599999999999</v>
      </c>
      <c r="K35" s="15">
        <f>SUMIF(AA35:AA42,9,K35:K42)</f>
        <v>0</v>
      </c>
      <c r="L35" s="45"/>
      <c r="M35" s="15">
        <f>SUMIF(AA35:AA42,9,M35:M42)</f>
        <v>88.438400000000001</v>
      </c>
      <c r="N35" s="15">
        <f>SUMIF(AA35:AA42,9,N35:N42)</f>
        <v>0</v>
      </c>
      <c r="O35" s="45"/>
      <c r="P35" s="15">
        <f>SUMIF(AA35:AA42,9,P35:P42)</f>
        <v>0</v>
      </c>
      <c r="Q35" s="15">
        <f>SUMIF(AA35:AA42,9,Q35:Q42)</f>
        <v>0</v>
      </c>
      <c r="R35" s="45"/>
      <c r="S35" s="15">
        <f>SUMIF(AA35:AA42,9,S35:S42)</f>
        <v>0</v>
      </c>
      <c r="T35" s="15">
        <f>SUMIF(AA35:AA42,9,T35:T42)</f>
        <v>0</v>
      </c>
      <c r="U35" s="45"/>
      <c r="V35" s="15">
        <f>SUMIF(AA35:AA42,9,V35:V42)</f>
        <v>0</v>
      </c>
      <c r="W35" s="15">
        <f>SUMIF(AA35:AA42,9,W35:W42)</f>
        <v>0</v>
      </c>
      <c r="X35" s="15">
        <f t="shared" si="0"/>
        <v>69.384799999999998</v>
      </c>
      <c r="Y35" s="16">
        <f t="shared" si="1"/>
        <v>364.15585506151069</v>
      </c>
      <c r="Z35" s="46"/>
      <c r="AA35" s="47">
        <v>8</v>
      </c>
      <c r="AC35" s="47">
        <v>5</v>
      </c>
    </row>
    <row r="36" spans="2:29" ht="23.5" outlineLevel="6" x14ac:dyDescent="0.7">
      <c r="B36" s="141" t="s">
        <v>53</v>
      </c>
      <c r="C36" s="45"/>
      <c r="D36" s="15">
        <f>SUMIF(AA36:AA40,11,D36:D40)</f>
        <v>0</v>
      </c>
      <c r="E36" s="15">
        <f>SUMIF(AA36:AA40,11,E36:E40)</f>
        <v>0</v>
      </c>
      <c r="F36" s="45"/>
      <c r="G36" s="15">
        <f>SUMIF(AA36:AA40,11,G36:G40)</f>
        <v>0</v>
      </c>
      <c r="H36" s="15">
        <f>SUMIF(AA36:AA40,11,H36:H40)</f>
        <v>0</v>
      </c>
      <c r="I36" s="45"/>
      <c r="J36" s="15">
        <f>SUMIF(AA36:AA40,11,J36:J40)</f>
        <v>3.867</v>
      </c>
      <c r="K36" s="15">
        <f>SUMIF(AA36:AA40,11,K36:K40)</f>
        <v>0</v>
      </c>
      <c r="L36" s="45"/>
      <c r="M36" s="15">
        <f>SUMIF(AA36:AA40,11,M36:M40)</f>
        <v>39.407700000000006</v>
      </c>
      <c r="N36" s="15">
        <f>SUMIF(AA36:AA40,11,N36:N40)</f>
        <v>0</v>
      </c>
      <c r="O36" s="45"/>
      <c r="P36" s="15">
        <f>SUMIF(AA36:AA40,11,P36:P40)</f>
        <v>0</v>
      </c>
      <c r="Q36">
        <f>SUMIF(AA36:AA40,11,Q36:Q40)</f>
        <v>0</v>
      </c>
      <c r="R36" s="45"/>
      <c r="S36" s="15">
        <f>SUMIF(AA36:AA40,11,S36:S40)</f>
        <v>0</v>
      </c>
      <c r="T36" s="15">
        <f>SUMIF(AA36:AA40,11,T36:T40)</f>
        <v>0</v>
      </c>
      <c r="U36" s="45"/>
      <c r="V36" s="15">
        <f>SUMIF(AA36:AA40,11,V36:V40)</f>
        <v>0</v>
      </c>
      <c r="W36" s="15">
        <f>SUMIF(AA36:AA40,11,W36:W40)</f>
        <v>0</v>
      </c>
      <c r="X36" s="15">
        <f t="shared" si="0"/>
        <v>35.540700000000008</v>
      </c>
      <c r="Y36" s="16">
        <f t="shared" si="1"/>
        <v>919.07680372381719</v>
      </c>
      <c r="Z36" s="46"/>
      <c r="AA36" s="47">
        <v>9</v>
      </c>
      <c r="AC36" s="47">
        <v>6</v>
      </c>
    </row>
    <row r="37" spans="2:29" ht="23.5" outlineLevel="6" x14ac:dyDescent="0.7">
      <c r="B37" s="141" t="s">
        <v>88</v>
      </c>
      <c r="C37" s="45"/>
      <c r="D37" s="15">
        <f>SUMIF(AA37:AA39,12,D37:D39)</f>
        <v>0</v>
      </c>
      <c r="E37" s="15">
        <f>SUMIF(AA37:AA39,12,E37:E39)</f>
        <v>0</v>
      </c>
      <c r="F37" s="45"/>
      <c r="G37" s="15">
        <f>SUMIF(AA37:AA39,12,G37:G39)</f>
        <v>0</v>
      </c>
      <c r="H37" s="15">
        <f>SUMIF(AA37:AA39,12,H37:H39)</f>
        <v>0</v>
      </c>
      <c r="I37" s="45"/>
      <c r="J37" s="15">
        <f>SUMIF(AA37:AA39,12,J37:J39)</f>
        <v>3.867</v>
      </c>
      <c r="K37" s="15">
        <f>SUMIF(AA37:AA39,12,K37:K39)</f>
        <v>0</v>
      </c>
      <c r="L37" s="45"/>
      <c r="M37" s="15">
        <f>SUMIF(AA37:AA39,12,M37:M39)</f>
        <v>33.417700000000004</v>
      </c>
      <c r="N37" s="15">
        <f>SUMIF(AA37:AA39,12,N37:N39)</f>
        <v>0</v>
      </c>
      <c r="O37" s="45"/>
      <c r="P37" s="15">
        <f>SUMIF(AA37:AA39,12,P37:P39)</f>
        <v>0</v>
      </c>
      <c r="Q37" s="15">
        <f>SUMIF(AA37:AA39,12,Q37:Q39)</f>
        <v>0</v>
      </c>
      <c r="R37" s="45"/>
      <c r="S37" s="15">
        <f>SUMIF(AA37:AA39,12,S37:S39)</f>
        <v>0</v>
      </c>
      <c r="T37" s="15">
        <f>SUMIF(AA37:AA39,12,T37:T39)</f>
        <v>0</v>
      </c>
      <c r="U37" s="45"/>
      <c r="V37" s="15">
        <f>SUMIF(AA37:AA39,12,V37:V39)</f>
        <v>0</v>
      </c>
      <c r="W37" s="15">
        <f>SUMIF(AA37:AA39,12,W37:W39)</f>
        <v>0</v>
      </c>
      <c r="X37" s="15">
        <f t="shared" si="0"/>
        <v>29.550700000000003</v>
      </c>
      <c r="Y37" s="16">
        <f t="shared" si="1"/>
        <v>764.17636410654256</v>
      </c>
      <c r="Z37" s="63"/>
      <c r="AA37" s="47">
        <v>11</v>
      </c>
      <c r="AC37" s="47">
        <v>6</v>
      </c>
    </row>
    <row r="38" spans="2:29" ht="61.5" outlineLevel="7" x14ac:dyDescent="0.7">
      <c r="B38" s="144" t="s">
        <v>89</v>
      </c>
      <c r="C38" s="115" t="s">
        <v>74</v>
      </c>
      <c r="D38" s="23">
        <v>0</v>
      </c>
      <c r="E38" s="23">
        <v>0</v>
      </c>
      <c r="F38" s="115" t="s">
        <v>74</v>
      </c>
      <c r="G38" s="23">
        <v>0</v>
      </c>
      <c r="H38" s="23">
        <v>0</v>
      </c>
      <c r="I38" s="115" t="s">
        <v>75</v>
      </c>
      <c r="J38" s="23">
        <v>3.867</v>
      </c>
      <c r="K38" s="23">
        <v>0</v>
      </c>
      <c r="L38" s="62" t="s">
        <v>74</v>
      </c>
      <c r="M38" s="23">
        <v>0</v>
      </c>
      <c r="N38" s="23">
        <v>0</v>
      </c>
      <c r="O38" s="115" t="s">
        <v>74</v>
      </c>
      <c r="P38" s="23">
        <v>0</v>
      </c>
      <c r="Q38" s="23">
        <v>0</v>
      </c>
      <c r="R38" s="115" t="s">
        <v>74</v>
      </c>
      <c r="S38" s="23">
        <v>0</v>
      </c>
      <c r="T38" s="23">
        <v>0</v>
      </c>
      <c r="U38" s="23" t="s">
        <v>74</v>
      </c>
      <c r="V38" s="23">
        <v>0</v>
      </c>
      <c r="W38" s="23">
        <v>0</v>
      </c>
      <c r="X38" s="23">
        <f t="shared" si="0"/>
        <v>-3.867</v>
      </c>
      <c r="Y38" s="24">
        <f t="shared" si="1"/>
        <v>-100</v>
      </c>
      <c r="Z38" s="63" t="s">
        <v>60</v>
      </c>
      <c r="AA38" s="77">
        <v>12</v>
      </c>
      <c r="AC38" s="77">
        <v>7</v>
      </c>
    </row>
    <row r="39" spans="2:29" ht="61.5" outlineLevel="7" x14ac:dyDescent="0.7">
      <c r="B39" s="144" t="s">
        <v>90</v>
      </c>
      <c r="C39" s="115" t="s">
        <v>74</v>
      </c>
      <c r="D39" s="23">
        <v>0</v>
      </c>
      <c r="E39" s="23">
        <v>0</v>
      </c>
      <c r="F39" s="115" t="s">
        <v>74</v>
      </c>
      <c r="G39" s="23">
        <v>0</v>
      </c>
      <c r="H39" s="23">
        <v>0</v>
      </c>
      <c r="I39" s="115" t="s">
        <v>74</v>
      </c>
      <c r="J39" s="23">
        <v>0</v>
      </c>
      <c r="K39" s="23">
        <v>0</v>
      </c>
      <c r="L39" s="62" t="s">
        <v>75</v>
      </c>
      <c r="M39" s="23">
        <v>33.417700000000004</v>
      </c>
      <c r="N39" s="23">
        <v>0</v>
      </c>
      <c r="O39" s="115" t="s">
        <v>74</v>
      </c>
      <c r="P39" s="23">
        <v>0</v>
      </c>
      <c r="Q39" s="23">
        <v>0</v>
      </c>
      <c r="R39" s="115" t="s">
        <v>74</v>
      </c>
      <c r="S39" s="23">
        <v>0</v>
      </c>
      <c r="T39" s="23">
        <v>0</v>
      </c>
      <c r="U39" s="23" t="s">
        <v>74</v>
      </c>
      <c r="V39" s="23">
        <v>0</v>
      </c>
      <c r="W39" s="23">
        <v>0</v>
      </c>
      <c r="X39" s="23">
        <f t="shared" si="0"/>
        <v>33.417700000000004</v>
      </c>
      <c r="Y39" s="24">
        <f t="shared" si="1"/>
        <v>100</v>
      </c>
      <c r="Z39" s="63" t="s">
        <v>60</v>
      </c>
      <c r="AA39" s="77">
        <v>12</v>
      </c>
      <c r="AC39" s="77">
        <v>7</v>
      </c>
    </row>
    <row r="40" spans="2:29" ht="23.5" outlineLevel="6" x14ac:dyDescent="0.7">
      <c r="B40" s="141" t="s">
        <v>91</v>
      </c>
      <c r="C40" s="45"/>
      <c r="D40" s="15">
        <f>SUMIF(AA40:AA41,12,D40:D41)</f>
        <v>0</v>
      </c>
      <c r="E40" s="15">
        <f>SUMIF(AA40:AA41,12,E40:E41)</f>
        <v>0</v>
      </c>
      <c r="F40" s="45"/>
      <c r="G40" s="15">
        <f>SUMIF(AA40:AA41,12,G40:G41)</f>
        <v>0</v>
      </c>
      <c r="H40" s="15">
        <f>SUMIF(AA40:AA41,12,H40:H41)</f>
        <v>0</v>
      </c>
      <c r="I40" s="45"/>
      <c r="J40" s="15">
        <f>SUMIF(AA40:AA41,12,J40:J41)</f>
        <v>0</v>
      </c>
      <c r="K40" s="15">
        <f>SUMIF(AA40:AA41,12,K40:K41)</f>
        <v>0</v>
      </c>
      <c r="L40" s="45"/>
      <c r="M40" s="15">
        <f>SUMIF(AA40:AA41,12,M40:M41)</f>
        <v>5.99</v>
      </c>
      <c r="N40" s="15">
        <f>SUMIF(AA40:AA41,12,N40:N41)</f>
        <v>0</v>
      </c>
      <c r="O40" s="45"/>
      <c r="P40" s="15">
        <f>SUMIF(AA40:AA41,12,P40:P41)</f>
        <v>0</v>
      </c>
      <c r="Q40" s="15">
        <f>SUMIF(AA40:AA41,12,Q40:Q41)</f>
        <v>0</v>
      </c>
      <c r="R40" s="45"/>
      <c r="S40" s="15">
        <f>SUMIF(AA40:AA41,12,S40:S41)</f>
        <v>0</v>
      </c>
      <c r="T40" s="15">
        <f>SUMIF(AA40:AA41,12,T40:T41)</f>
        <v>0</v>
      </c>
      <c r="U40" s="45"/>
      <c r="V40" s="15">
        <f>SUMIF(AA40:AA41,12,V40:V41)</f>
        <v>0</v>
      </c>
      <c r="W40" s="15">
        <f>SUMIF(AA40:AA41,12,W40:W41)</f>
        <v>0</v>
      </c>
      <c r="X40" s="15">
        <f t="shared" si="0"/>
        <v>5.99</v>
      </c>
      <c r="Y40" s="16">
        <f t="shared" si="1"/>
        <v>100</v>
      </c>
      <c r="Z40" s="63"/>
      <c r="AA40" s="47">
        <v>11</v>
      </c>
      <c r="AC40" s="47">
        <v>6</v>
      </c>
    </row>
    <row r="41" spans="2:29" ht="82" outlineLevel="7" x14ac:dyDescent="0.7">
      <c r="B41" s="144" t="s">
        <v>92</v>
      </c>
      <c r="C41" s="115" t="s">
        <v>74</v>
      </c>
      <c r="D41" s="23">
        <v>0</v>
      </c>
      <c r="E41" s="23">
        <v>0</v>
      </c>
      <c r="F41" s="115" t="s">
        <v>74</v>
      </c>
      <c r="G41" s="23">
        <v>0</v>
      </c>
      <c r="H41" s="23">
        <v>0</v>
      </c>
      <c r="I41" s="115" t="s">
        <v>74</v>
      </c>
      <c r="J41" s="23">
        <v>0</v>
      </c>
      <c r="K41" s="23">
        <v>0</v>
      </c>
      <c r="L41" s="62" t="s">
        <v>93</v>
      </c>
      <c r="M41" s="23">
        <v>5.99</v>
      </c>
      <c r="N41" s="23">
        <v>0</v>
      </c>
      <c r="O41" s="115" t="s">
        <v>74</v>
      </c>
      <c r="P41" s="23">
        <v>0</v>
      </c>
      <c r="Q41" s="23">
        <v>0</v>
      </c>
      <c r="R41" s="115" t="s">
        <v>74</v>
      </c>
      <c r="S41" s="23">
        <v>0</v>
      </c>
      <c r="T41" s="23">
        <v>0</v>
      </c>
      <c r="U41" s="23" t="s">
        <v>74</v>
      </c>
      <c r="V41" s="23">
        <v>0</v>
      </c>
      <c r="W41" s="23">
        <v>0</v>
      </c>
      <c r="X41" s="23">
        <f t="shared" si="0"/>
        <v>5.99</v>
      </c>
      <c r="Y41" s="24">
        <f t="shared" si="1"/>
        <v>100</v>
      </c>
      <c r="Z41" s="63" t="s">
        <v>60</v>
      </c>
      <c r="AA41" s="77">
        <v>12</v>
      </c>
      <c r="AC41" s="77">
        <v>7</v>
      </c>
    </row>
    <row r="42" spans="2:29" ht="23.5" outlineLevel="6" x14ac:dyDescent="0.7">
      <c r="B42" s="141" t="s">
        <v>79</v>
      </c>
      <c r="C42" s="45"/>
      <c r="D42" s="15">
        <f>SUMIF(AA42:AA43,10,D42:D43)</f>
        <v>22.749500000000001</v>
      </c>
      <c r="E42" s="15">
        <f>SUMIF(AA42:AA43,10,E42:E43)</f>
        <v>0</v>
      </c>
      <c r="F42" s="45"/>
      <c r="G42" s="15">
        <f>SUMIF(AA42:AA43,10,G42:G43)</f>
        <v>10.6608</v>
      </c>
      <c r="H42" s="15">
        <f>SUMIF(AA42:AA43,10,H42:H43)</f>
        <v>0</v>
      </c>
      <c r="I42" s="45"/>
      <c r="J42" s="15">
        <f>SUMIF(AA42:AA43,10,J42:J43)</f>
        <v>15.1866</v>
      </c>
      <c r="K42" s="15">
        <f>SUMIF(AA42:AA43,10,K42:K43)</f>
        <v>0</v>
      </c>
      <c r="L42" s="45"/>
      <c r="M42" s="15">
        <f>SUMIF(AA42:AA43,10,M42:M43)</f>
        <v>49.030700000000003</v>
      </c>
      <c r="N42" s="15">
        <f>SUMIF(AA42:AA43,10,N42:N43)</f>
        <v>0</v>
      </c>
      <c r="O42" s="45"/>
      <c r="P42" s="15">
        <f>SUMIF(AA42:AA43,10,P42:P43)</f>
        <v>0</v>
      </c>
      <c r="Q42">
        <f>SUMIF(AA42:AA43,10,Q42:Q43)</f>
        <v>0</v>
      </c>
      <c r="R42" s="45"/>
      <c r="S42" s="15">
        <f>SUMIF(AA42:AA43,10,S42:S43)</f>
        <v>0</v>
      </c>
      <c r="T42" s="15">
        <f>SUMIF(AA42:AA43,10,T42:T43)</f>
        <v>0</v>
      </c>
      <c r="U42" s="45"/>
      <c r="V42" s="15">
        <f>SUMIF(AA42:AA43,10,V42:V43)</f>
        <v>0</v>
      </c>
      <c r="W42" s="15">
        <f>SUMIF(AA42:AA43,10,W42:W43)</f>
        <v>0</v>
      </c>
      <c r="X42" s="15">
        <f t="shared" si="0"/>
        <v>33.844100000000005</v>
      </c>
      <c r="Y42" s="16">
        <f t="shared" si="1"/>
        <v>222.85501692281358</v>
      </c>
      <c r="Z42" s="46"/>
      <c r="AA42" s="47">
        <v>9</v>
      </c>
      <c r="AC42" s="47">
        <v>6</v>
      </c>
    </row>
    <row r="43" spans="2:29" ht="23.5" outlineLevel="6" x14ac:dyDescent="0.7">
      <c r="B43" s="143" t="s">
        <v>80</v>
      </c>
      <c r="C43" s="45"/>
      <c r="D43" s="15">
        <f>SUMIF(AA43:AA44,11,D43:D44)</f>
        <v>22.749500000000001</v>
      </c>
      <c r="E43" s="15">
        <f>SUMIF(AA43:AA44,11,E43:E44)</f>
        <v>0</v>
      </c>
      <c r="F43" s="45"/>
      <c r="G43" s="15">
        <f>SUMIF(AA43:AA44,11,G43:G44)</f>
        <v>10.6608</v>
      </c>
      <c r="H43" s="15">
        <f>SUMIF(AA43:AA44,11,H43:H44)</f>
        <v>0</v>
      </c>
      <c r="I43" s="45"/>
      <c r="J43" s="15">
        <f>SUMIF(AA43:AA44,11,J43:J44)</f>
        <v>15.1866</v>
      </c>
      <c r="K43" s="15">
        <f>SUMIF(AA43:AA44,11,K43:K44)</f>
        <v>0</v>
      </c>
      <c r="L43" s="45"/>
      <c r="M43" s="15">
        <f>SUMIF(AA43:AA44,11,M43:M44)</f>
        <v>49.030700000000003</v>
      </c>
      <c r="N43" s="15">
        <f>SUMIF(AA43:AA44,11,N43:N44)</f>
        <v>0</v>
      </c>
      <c r="O43" s="45"/>
      <c r="P43" s="15">
        <f>SUMIF(AA43:AA44,11,P43:P44)</f>
        <v>0</v>
      </c>
      <c r="Q43" s="15">
        <f>SUMIF(AA43:AA44,11,Q43:Q44)</f>
        <v>0</v>
      </c>
      <c r="R43" s="45"/>
      <c r="S43" s="15">
        <f>SUMIF(AA43:AA44,11,S43:S44)</f>
        <v>0</v>
      </c>
      <c r="T43" s="15">
        <f>SUMIF(AA43:AA44,11,T43:T44)</f>
        <v>0</v>
      </c>
      <c r="U43" s="45"/>
      <c r="V43" s="15">
        <f>SUMIF(AA43:AA44,11,V43:V44)</f>
        <v>0</v>
      </c>
      <c r="W43" s="15">
        <f>SUMIF(AA43:AA44,11,W43:W44)</f>
        <v>0</v>
      </c>
      <c r="X43" s="15">
        <f t="shared" si="0"/>
        <v>33.844100000000005</v>
      </c>
      <c r="Y43" s="16">
        <f t="shared" si="1"/>
        <v>222.85501692281358</v>
      </c>
      <c r="Z43" s="46"/>
      <c r="AA43" s="47">
        <v>10</v>
      </c>
      <c r="AC43" s="47">
        <v>6</v>
      </c>
    </row>
    <row r="44" spans="2:29" ht="23.5" outlineLevel="6" x14ac:dyDescent="0.7">
      <c r="B44" s="141" t="s">
        <v>88</v>
      </c>
      <c r="C44" s="45"/>
      <c r="D44" s="15">
        <f>SUMIF(AA44:AA45,12,D44:D45)</f>
        <v>22.749500000000001</v>
      </c>
      <c r="E44" s="15">
        <f>SUMIF(AA44:AA45,12,E44:E45)</f>
        <v>0</v>
      </c>
      <c r="F44" s="45"/>
      <c r="G44" s="15">
        <f>SUMIF(AA44:AA45,12,G44:G45)</f>
        <v>10.6608</v>
      </c>
      <c r="H44" s="15">
        <f>SUMIF(AA44:AA45,12,H44:H45)</f>
        <v>0</v>
      </c>
      <c r="I44" s="45"/>
      <c r="J44" s="15">
        <f>SUMIF(AA44:AA45,12,J44:J45)</f>
        <v>15.1866</v>
      </c>
      <c r="K44" s="15">
        <f>SUMIF(AA44:AA45,12,K44:K45)</f>
        <v>0</v>
      </c>
      <c r="L44" s="45"/>
      <c r="M44" s="15">
        <f>SUMIF(AA44:AA45,12,M44:M45)</f>
        <v>49.030700000000003</v>
      </c>
      <c r="N44" s="15">
        <f>SUMIF(AA44:AA45,12,N44:N45)</f>
        <v>0</v>
      </c>
      <c r="O44" s="45"/>
      <c r="P44" s="15">
        <f>SUMIF(AA44:AA45,12,P44:P45)</f>
        <v>0</v>
      </c>
      <c r="Q44" s="15">
        <f>SUMIF(AA44:AA45,12,Q44:Q45)</f>
        <v>0</v>
      </c>
      <c r="R44" s="45"/>
      <c r="S44" s="15">
        <f>SUMIF(AA44:AA45,12,S44:S45)</f>
        <v>0</v>
      </c>
      <c r="T44" s="15">
        <f>SUMIF(AA44:AA45,12,T44:T45)</f>
        <v>0</v>
      </c>
      <c r="U44" s="45"/>
      <c r="V44" s="15">
        <f>SUMIF(AA44:AA45,12,V44:V45)</f>
        <v>0</v>
      </c>
      <c r="W44" s="15">
        <f>SUMIF(AA44:AA45,12,W44:W45)</f>
        <v>0</v>
      </c>
      <c r="X44" s="15">
        <f t="shared" si="0"/>
        <v>33.844100000000005</v>
      </c>
      <c r="Y44" s="16">
        <f t="shared" si="1"/>
        <v>222.85501692281358</v>
      </c>
      <c r="Z44" s="63"/>
      <c r="AA44" s="47">
        <v>11</v>
      </c>
      <c r="AC44" s="47">
        <v>6</v>
      </c>
    </row>
    <row r="45" spans="2:29" ht="143.5" outlineLevel="7" x14ac:dyDescent="0.7">
      <c r="B45" s="144" t="s">
        <v>94</v>
      </c>
      <c r="C45" s="115" t="s">
        <v>95</v>
      </c>
      <c r="D45" s="23">
        <v>22.749500000000001</v>
      </c>
      <c r="E45" s="23">
        <v>0</v>
      </c>
      <c r="F45" s="115" t="s">
        <v>95</v>
      </c>
      <c r="G45" s="23">
        <v>10.6608</v>
      </c>
      <c r="H45" s="23">
        <v>0</v>
      </c>
      <c r="I45" s="115" t="s">
        <v>95</v>
      </c>
      <c r="J45" s="23">
        <v>15.1866</v>
      </c>
      <c r="K45" s="23">
        <v>0</v>
      </c>
      <c r="L45" s="62" t="s">
        <v>95</v>
      </c>
      <c r="M45" s="23">
        <v>49.030700000000003</v>
      </c>
      <c r="N45" s="23">
        <v>0</v>
      </c>
      <c r="O45" s="115" t="s">
        <v>74</v>
      </c>
      <c r="P45" s="23">
        <v>0</v>
      </c>
      <c r="Q45" s="23">
        <v>0</v>
      </c>
      <c r="R45" s="115" t="s">
        <v>74</v>
      </c>
      <c r="S45" s="23">
        <v>0</v>
      </c>
      <c r="T45" s="23">
        <v>0</v>
      </c>
      <c r="U45" s="23" t="s">
        <v>74</v>
      </c>
      <c r="V45" s="23">
        <v>0</v>
      </c>
      <c r="W45" s="23">
        <v>0</v>
      </c>
      <c r="X45" s="23">
        <f t="shared" si="0"/>
        <v>33.844100000000005</v>
      </c>
      <c r="Y45" s="24">
        <f t="shared" si="1"/>
        <v>222.85501692281358</v>
      </c>
      <c r="Z45" s="63" t="s">
        <v>60</v>
      </c>
      <c r="AA45" s="77">
        <v>12</v>
      </c>
      <c r="AC45" s="77">
        <v>7</v>
      </c>
    </row>
    <row r="46" spans="2:29" ht="10" customHeight="1" x14ac:dyDescent="0.7"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8"/>
      <c r="Y46" s="29"/>
      <c r="Z46" s="27"/>
    </row>
  </sheetData>
  <mergeCells count="15">
    <mergeCell ref="O8:Q8"/>
    <mergeCell ref="R8:T8"/>
    <mergeCell ref="U8:W8"/>
    <mergeCell ref="X8:Y8"/>
    <mergeCell ref="Z8:Z9"/>
    <mergeCell ref="B8:B9"/>
    <mergeCell ref="C8:E8"/>
    <mergeCell ref="F8:H8"/>
    <mergeCell ref="I8:K8"/>
    <mergeCell ref="L8:N8"/>
    <mergeCell ref="B1:Z1"/>
    <mergeCell ref="B2:Z2"/>
    <mergeCell ref="B3:Z3"/>
    <mergeCell ref="B5:F5"/>
    <mergeCell ref="B6:H6"/>
  </mergeCells>
  <printOptions horizontalCentered="1"/>
  <pageMargins left="0.19685039370078741" right="0.19685039370078741" top="0.19685039370078741" bottom="0.19685039370078741" header="0.23622047244094491" footer="0.23622047244094491"/>
  <pageSetup paperSize="5" scale="68" orientation="landscape"/>
  <headerFooter alignWithMargins="0">
    <oddHeader>&amp;R&amp;"Arial,ธรรมดา"&amp;10หน้าที่ 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C1187-1CEA-41F6-A0B4-7734735BD329}">
  <sheetPr codeName="Sheet6">
    <outlinePr summaryBelow="0"/>
  </sheetPr>
  <dimension ref="A1:AC72"/>
  <sheetViews>
    <sheetView topLeftCell="A9" workbookViewId="0">
      <selection activeCell="A15" sqref="A15"/>
    </sheetView>
  </sheetViews>
  <sheetFormatPr defaultColWidth="9.08984375" defaultRowHeight="23" outlineLevelRow="7" outlineLevelCol="1" x14ac:dyDescent="0.7"/>
  <cols>
    <col min="1" max="1" width="52.08984375" customWidth="1"/>
    <col min="2" max="2" width="13.7265625" hidden="1" customWidth="1" outlineLevel="1"/>
    <col min="3" max="4" width="17.7265625" hidden="1" customWidth="1" outlineLevel="1"/>
    <col min="5" max="5" width="13.7265625" hidden="1" customWidth="1" outlineLevel="1"/>
    <col min="6" max="7" width="17.7265625" hidden="1" customWidth="1" outlineLevel="1"/>
    <col min="8" max="8" width="13.7265625" customWidth="1" collapsed="1"/>
    <col min="9" max="10" width="17.7265625" customWidth="1"/>
    <col min="11" max="11" width="13.7265625" customWidth="1"/>
    <col min="12" max="13" width="17.7265625" customWidth="1"/>
    <col min="14" max="14" width="13.7265625" hidden="1" customWidth="1" outlineLevel="1"/>
    <col min="15" max="16" width="17.7265625" hidden="1" customWidth="1" outlineLevel="1"/>
    <col min="17" max="17" width="13.7265625" hidden="1" customWidth="1" outlineLevel="1"/>
    <col min="18" max="19" width="17.7265625" hidden="1" customWidth="1" outlineLevel="1"/>
    <col min="20" max="20" width="13.7265625" hidden="1" customWidth="1" outlineLevel="1"/>
    <col min="21" max="22" width="17.7265625" hidden="1" customWidth="1" outlineLevel="1"/>
    <col min="23" max="23" width="17.7265625" customWidth="1" collapsed="1"/>
    <col min="24" max="24" width="10.7265625" customWidth="1"/>
    <col min="25" max="25" width="70.7265625" customWidth="1"/>
    <col min="26" max="26" width="0" hidden="1" customWidth="1"/>
    <col min="27" max="27" width="9.08984375" customWidth="1"/>
    <col min="28" max="28" width="0" hidden="1" customWidth="1"/>
    <col min="29" max="29" width="254.7265625" style="4" hidden="1" customWidth="1"/>
    <col min="30" max="30" width="9.08984375" customWidth="1"/>
  </cols>
  <sheetData>
    <row r="1" spans="1:29" s="1" customFormat="1" ht="26" x14ac:dyDescent="0.8">
      <c r="A1" s="116" t="s">
        <v>96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AC1" s="37" t="s">
        <v>96</v>
      </c>
    </row>
    <row r="2" spans="1:29" s="1" customFormat="1" ht="26" x14ac:dyDescent="0.8">
      <c r="A2" s="116" t="s">
        <v>1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AC2" s="37"/>
    </row>
    <row r="3" spans="1:29" s="1" customFormat="1" ht="26" x14ac:dyDescent="0.8">
      <c r="A3" s="118" t="s">
        <v>45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</row>
    <row r="4" spans="1:29" s="1" customFormat="1" ht="26" hidden="1" x14ac:dyDescent="0.8">
      <c r="A4" s="2"/>
    </row>
    <row r="5" spans="1:29" s="1" customFormat="1" ht="26" x14ac:dyDescent="0.8">
      <c r="A5" s="126" t="s">
        <v>3</v>
      </c>
      <c r="B5" s="126"/>
      <c r="C5" s="126"/>
      <c r="D5" s="126"/>
      <c r="E5" s="126"/>
      <c r="F5" s="3"/>
      <c r="G5" s="3"/>
      <c r="Y5" s="34" t="s">
        <v>31</v>
      </c>
    </row>
    <row r="6" spans="1:29" s="1" customFormat="1" ht="26" x14ac:dyDescent="0.8">
      <c r="A6" s="126" t="s">
        <v>4</v>
      </c>
      <c r="B6" s="126"/>
      <c r="C6" s="126"/>
      <c r="D6" s="126"/>
      <c r="E6" s="126"/>
      <c r="F6" s="126"/>
      <c r="G6" s="126"/>
      <c r="Y6" s="35" t="s">
        <v>5</v>
      </c>
      <c r="Z6" s="40"/>
    </row>
    <row r="7" spans="1:29" s="4" customFormat="1" ht="23.5" hidden="1" x14ac:dyDescent="0.7">
      <c r="A7" s="3"/>
    </row>
    <row r="8" spans="1:29" s="4" customFormat="1" ht="23.5" x14ac:dyDescent="0.75">
      <c r="A8" s="119" t="s">
        <v>46</v>
      </c>
      <c r="B8" s="133" t="s">
        <v>9</v>
      </c>
      <c r="C8" s="134"/>
      <c r="D8" s="135"/>
      <c r="E8" s="133" t="s">
        <v>10</v>
      </c>
      <c r="F8" s="134"/>
      <c r="G8" s="135"/>
      <c r="H8" s="121" t="s">
        <v>11</v>
      </c>
      <c r="I8" s="122"/>
      <c r="J8" s="123"/>
      <c r="K8" s="133" t="s">
        <v>12</v>
      </c>
      <c r="L8" s="134"/>
      <c r="M8" s="135"/>
      <c r="N8" s="133" t="s">
        <v>13</v>
      </c>
      <c r="O8" s="134"/>
      <c r="P8" s="135"/>
      <c r="Q8" s="133" t="s">
        <v>14</v>
      </c>
      <c r="R8" s="134"/>
      <c r="S8" s="135"/>
      <c r="T8" s="133" t="s">
        <v>15</v>
      </c>
      <c r="U8" s="134"/>
      <c r="V8" s="135"/>
      <c r="W8" s="124" t="s">
        <v>16</v>
      </c>
      <c r="X8" s="124"/>
      <c r="Y8" s="119" t="s">
        <v>17</v>
      </c>
    </row>
    <row r="9" spans="1:29" s="4" customFormat="1" ht="47" x14ac:dyDescent="0.7">
      <c r="A9" s="120"/>
      <c r="B9" s="5" t="s">
        <v>18</v>
      </c>
      <c r="C9" s="6" t="s">
        <v>19</v>
      </c>
      <c r="D9" s="6" t="s">
        <v>20</v>
      </c>
      <c r="E9" s="5" t="s">
        <v>18</v>
      </c>
      <c r="F9" s="6" t="s">
        <v>19</v>
      </c>
      <c r="G9" s="6" t="s">
        <v>20</v>
      </c>
      <c r="H9" s="5" t="s">
        <v>18</v>
      </c>
      <c r="I9" s="6" t="s">
        <v>19</v>
      </c>
      <c r="J9" s="6" t="s">
        <v>20</v>
      </c>
      <c r="K9" s="5" t="s">
        <v>18</v>
      </c>
      <c r="L9" s="6" t="s">
        <v>19</v>
      </c>
      <c r="M9" s="6" t="s">
        <v>20</v>
      </c>
      <c r="N9" s="5" t="s">
        <v>18</v>
      </c>
      <c r="O9" s="6" t="s">
        <v>19</v>
      </c>
      <c r="P9" s="6" t="s">
        <v>20</v>
      </c>
      <c r="Q9" s="5" t="s">
        <v>18</v>
      </c>
      <c r="R9" s="6" t="s">
        <v>19</v>
      </c>
      <c r="S9" s="6" t="s">
        <v>20</v>
      </c>
      <c r="T9" s="5" t="s">
        <v>18</v>
      </c>
      <c r="U9" s="6" t="s">
        <v>19</v>
      </c>
      <c r="V9" s="6" t="s">
        <v>20</v>
      </c>
      <c r="W9" s="6" t="s">
        <v>21</v>
      </c>
      <c r="X9" s="6" t="s">
        <v>22</v>
      </c>
      <c r="Y9" s="120"/>
      <c r="AC9" s="7"/>
    </row>
    <row r="10" spans="1:29" s="4" customFormat="1" ht="23.5" x14ac:dyDescent="0.7">
      <c r="A10" s="41" t="s">
        <v>23</v>
      </c>
      <c r="B10" s="42"/>
      <c r="C10" s="11">
        <f>SUMIF(Z10:Z11,1,C10:C11)</f>
        <v>8.2704000000000004</v>
      </c>
      <c r="D10" s="11">
        <f>SUMIF(Z10:Z11,1,D10:D11)</f>
        <v>0</v>
      </c>
      <c r="E10" s="42"/>
      <c r="F10" s="11">
        <f>SUMIF(Z10:Z11,1,F10:F11)</f>
        <v>6.4178999999999995</v>
      </c>
      <c r="G10" s="11">
        <f>SUMIF(Z10:Z11,1,G10:G11)</f>
        <v>0</v>
      </c>
      <c r="H10" s="42"/>
      <c r="I10" s="11">
        <f>SUMIF(Z10:Z11,1,I10:I11)</f>
        <v>7.6402999999999999</v>
      </c>
      <c r="J10" s="11">
        <f>SUMIF(Z10:Z11,1,J10:J11)</f>
        <v>0</v>
      </c>
      <c r="K10" s="42"/>
      <c r="L10" s="11">
        <f>SUMIF(Z10:Z11,1,L10:L11)</f>
        <v>9.9413</v>
      </c>
      <c r="M10" s="11">
        <f>SUMIF(Z10:Z11,1,M10:M11)</f>
        <v>0</v>
      </c>
      <c r="N10" s="42"/>
      <c r="O10" s="11">
        <f>SUMIF(Z10:Z11,1,O10:O11)</f>
        <v>9.405899999999999</v>
      </c>
      <c r="P10" s="11">
        <f>SUMIF(Z10:Z11,1,P10:P11)</f>
        <v>0</v>
      </c>
      <c r="Q10" s="42"/>
      <c r="R10" s="11">
        <f>SUMIF(Z10:Z11,1,R10:R11)</f>
        <v>8.1982999999999997</v>
      </c>
      <c r="S10" s="11">
        <f>SUMIF(Z10:Z11,1,S10:S11)</f>
        <v>0</v>
      </c>
      <c r="T10" s="42"/>
      <c r="U10" s="11">
        <f>SUMIF(Z10:Z11,1,U10:U11)</f>
        <v>15.852</v>
      </c>
      <c r="V10" s="11">
        <f>SUMIF(Z10:Z11,1,V10:V11)</f>
        <v>0</v>
      </c>
      <c r="W10" s="11">
        <f t="shared" ref="W10:W41" si="0">L10-I10</f>
        <v>2.3010000000000002</v>
      </c>
      <c r="X10" s="12">
        <f t="shared" ref="X10:X41" si="1">IF(I10&lt;=0,100,((L10-I10)/I10)*100)</f>
        <v>30.11661845739042</v>
      </c>
      <c r="Y10" s="43"/>
      <c r="Z10" s="4">
        <v>0</v>
      </c>
    </row>
    <row r="11" spans="1:29" s="47" customFormat="1" ht="23.5" x14ac:dyDescent="0.7">
      <c r="A11" s="44" t="s">
        <v>39</v>
      </c>
      <c r="B11" s="45"/>
      <c r="C11" s="15">
        <f>SUMIF(Z11:Z25,2,C11:C25)</f>
        <v>8.2704000000000004</v>
      </c>
      <c r="D11" s="15">
        <f>SUMIF(Z11:Z25,2,D11:D25)</f>
        <v>0</v>
      </c>
      <c r="E11" s="45"/>
      <c r="F11" s="15">
        <f>SUMIF(Z11:Z25,2,F11:F25)</f>
        <v>6.4178999999999995</v>
      </c>
      <c r="G11" s="15">
        <f>SUMIF(Z11:Z25,2,G11:G25)</f>
        <v>0</v>
      </c>
      <c r="H11" s="45"/>
      <c r="I11" s="15">
        <f>SUMIF(Z11:Z25,2,I11:I25)</f>
        <v>7.6402999999999999</v>
      </c>
      <c r="J11" s="15">
        <f>SUMIF(Z11:Z25,2,J11:J25)</f>
        <v>0</v>
      </c>
      <c r="K11" s="45"/>
      <c r="L11" s="15">
        <f>SUMIF(Z11:Z25,2,L11:L25)</f>
        <v>9.9413</v>
      </c>
      <c r="M11" s="15">
        <f>SUMIF(Z11:Z25,2,M11:M25)</f>
        <v>0</v>
      </c>
      <c r="N11" s="45"/>
      <c r="O11" s="15">
        <f>SUMIF(Z11:Z25,2,O11:O25)</f>
        <v>9.405899999999999</v>
      </c>
      <c r="P11" s="15">
        <f>SUMIF(Z11:Z25,2,P11:P25)</f>
        <v>0</v>
      </c>
      <c r="Q11" s="45"/>
      <c r="R11" s="15">
        <f>SUMIF(Z11:Z25,2,R11:R25)</f>
        <v>8.1982999999999997</v>
      </c>
      <c r="S11" s="15">
        <f>SUMIF(Z11:Z25,2,S11:S25)</f>
        <v>0</v>
      </c>
      <c r="T11" s="45"/>
      <c r="U11" s="15">
        <f>SUMIF(Z11:Z25,2,U11:U25)</f>
        <v>15.852</v>
      </c>
      <c r="V11" s="15">
        <f>SUMIF(Z11:Z25,2,V11:V25)</f>
        <v>0</v>
      </c>
      <c r="W11" s="15">
        <f t="shared" si="0"/>
        <v>2.3010000000000002</v>
      </c>
      <c r="X11" s="16">
        <f t="shared" si="1"/>
        <v>30.11661845739042</v>
      </c>
      <c r="Y11" s="46"/>
      <c r="Z11" s="47">
        <v>1</v>
      </c>
      <c r="AC11" s="4"/>
    </row>
    <row r="12" spans="1:29" s="47" customFormat="1" ht="23.5" x14ac:dyDescent="0.7">
      <c r="A12" s="48" t="s">
        <v>40</v>
      </c>
      <c r="B12" s="45"/>
      <c r="C12" s="15">
        <f>SUMIF(Z12:Z13,3,C12:C13)</f>
        <v>2.6547000000000001</v>
      </c>
      <c r="D12" s="15">
        <f>SUMIF(Z12:Z13,3,D12:D13)</f>
        <v>0</v>
      </c>
      <c r="E12" s="45"/>
      <c r="F12" s="15">
        <f>SUMIF(Z12:Z13,3,F12:F13)</f>
        <v>2.7839999999999998</v>
      </c>
      <c r="G12" s="15">
        <f>SUMIF(Z12:Z13,3,G12:G13)</f>
        <v>0</v>
      </c>
      <c r="H12" s="45"/>
      <c r="I12" s="15">
        <f>SUMIF(Z12:Z13,3,I12:I13)</f>
        <v>2.7839999999999998</v>
      </c>
      <c r="J12" s="15">
        <f>SUMIF(Z12:Z13,3,J12:J13)</f>
        <v>0</v>
      </c>
      <c r="K12" s="45"/>
      <c r="L12" s="15">
        <f>SUMIF(Z12:Z13,3,L12:L13)</f>
        <v>2.7839999999999998</v>
      </c>
      <c r="M12" s="15">
        <f>SUMIF(Z12:Z13,3,M12:M13)</f>
        <v>0</v>
      </c>
      <c r="N12" s="45"/>
      <c r="O12" s="15">
        <f>SUMIF(Z12:Z13,3,O12:O13)</f>
        <v>2.7839999999999998</v>
      </c>
      <c r="P12" s="15">
        <f>SUMIF(Z12:Z13,3,P12:P13)</f>
        <v>0</v>
      </c>
      <c r="Q12" s="45"/>
      <c r="R12" s="15">
        <f>SUMIF(Z12:Z13,3,R12:R13)</f>
        <v>2.7839999999999998</v>
      </c>
      <c r="S12" s="15">
        <f>SUMIF(Z12:Z13,3,S12:S13)</f>
        <v>0</v>
      </c>
      <c r="T12" s="45"/>
      <c r="U12" s="15">
        <f>SUMIF(Z12:Z13,3,U12:U13)</f>
        <v>8.3520000000000003</v>
      </c>
      <c r="V12" s="15">
        <f>SUMIF(Z12:Z13,3,V12:V13)</f>
        <v>0</v>
      </c>
      <c r="W12" s="15">
        <f t="shared" si="0"/>
        <v>0</v>
      </c>
      <c r="X12" s="16">
        <f t="shared" si="1"/>
        <v>0</v>
      </c>
      <c r="Y12" s="46"/>
      <c r="Z12" s="47">
        <v>2</v>
      </c>
      <c r="AC12" s="26"/>
    </row>
    <row r="13" spans="1:29" s="47" customFormat="1" ht="41" x14ac:dyDescent="0.7">
      <c r="A13" s="49" t="s">
        <v>41</v>
      </c>
      <c r="B13" s="45"/>
      <c r="C13" s="15">
        <f>SUMIF(Z13:Z14,4,C13:C14)</f>
        <v>2.6547000000000001</v>
      </c>
      <c r="D13" s="15">
        <f>SUMIF(Z13:Z14,4,D13:D14)</f>
        <v>0</v>
      </c>
      <c r="E13" s="45"/>
      <c r="F13" s="15">
        <f>SUMIF(Z13:Z14,4,F13:F14)</f>
        <v>2.7839999999999998</v>
      </c>
      <c r="G13" s="15">
        <f>SUMIF(Z13:Z14,4,G13:G14)</f>
        <v>0</v>
      </c>
      <c r="H13" s="45"/>
      <c r="I13" s="15">
        <f>SUMIF(Z13:Z14,4,I13:I14)</f>
        <v>2.7839999999999998</v>
      </c>
      <c r="J13" s="15">
        <f>SUMIF(Z13:Z14,4,J13:J14)</f>
        <v>0</v>
      </c>
      <c r="K13" s="45"/>
      <c r="L13" s="15">
        <f>SUMIF(Z13:Z14,4,L13:L14)</f>
        <v>2.7839999999999998</v>
      </c>
      <c r="M13" s="15">
        <f>SUMIF(Z13:Z14,4,M13:M14)</f>
        <v>0</v>
      </c>
      <c r="N13" s="45"/>
      <c r="O13" s="15">
        <f>SUMIF(Z13:Z14,4,O13:O14)</f>
        <v>2.7839999999999998</v>
      </c>
      <c r="P13" s="15">
        <f>SUMIF(Z13:Z14,4,P13:P14)</f>
        <v>0</v>
      </c>
      <c r="Q13" s="45"/>
      <c r="R13" s="15">
        <f>SUMIF(Z13:Z14,4,R13:R14)</f>
        <v>2.7839999999999998</v>
      </c>
      <c r="S13" s="15">
        <f>SUMIF(Z13:Z14,4,S13:S14)</f>
        <v>0</v>
      </c>
      <c r="T13" s="45"/>
      <c r="U13" s="15">
        <f>SUMIF(Z13:Z14,4,U13:U14)</f>
        <v>8.3520000000000003</v>
      </c>
      <c r="V13" s="15">
        <f>SUMIF(Z13:Z14,4,V13:V14)</f>
        <v>0</v>
      </c>
      <c r="W13" s="15">
        <f t="shared" si="0"/>
        <v>0</v>
      </c>
      <c r="X13" s="16">
        <f t="shared" si="1"/>
        <v>0</v>
      </c>
      <c r="Y13" s="46"/>
      <c r="Z13" s="47">
        <v>3</v>
      </c>
      <c r="AC13" s="4"/>
    </row>
    <row r="14" spans="1:29" s="47" customFormat="1" ht="41" outlineLevel="1" x14ac:dyDescent="0.7">
      <c r="A14" s="50" t="s">
        <v>97</v>
      </c>
      <c r="B14" s="45"/>
      <c r="C14" s="15">
        <f>SUMIF(Z14:Z16,5,C14:C16)</f>
        <v>2.6547000000000001</v>
      </c>
      <c r="D14" s="15">
        <f>SUMIF(Z14:Z16,5,D14:D16)</f>
        <v>0</v>
      </c>
      <c r="E14" s="45"/>
      <c r="F14" s="15">
        <f>SUMIF(Z14:Z16,5,F14:F16)</f>
        <v>2.7839999999999998</v>
      </c>
      <c r="G14" s="15">
        <f>SUMIF(Z14:Z16,5,G14:G16)</f>
        <v>0</v>
      </c>
      <c r="H14" s="45"/>
      <c r="I14" s="15">
        <f>SUMIF(Z14:Z16,5,I14:I16)</f>
        <v>2.7839999999999998</v>
      </c>
      <c r="J14" s="15">
        <f>SUMIF(Z14:Z16,5,J14:J16)</f>
        <v>0</v>
      </c>
      <c r="K14" s="45"/>
      <c r="L14" s="15">
        <f>SUMIF(Z14:Z16,5,L14:L16)</f>
        <v>2.7839999999999998</v>
      </c>
      <c r="M14" s="15">
        <f>SUMIF(Z14:Z16,5,M14:M16)</f>
        <v>0</v>
      </c>
      <c r="N14" s="45"/>
      <c r="O14" s="15">
        <f>SUMIF(Z14:Z16,5,O14:O16)</f>
        <v>2.7839999999999998</v>
      </c>
      <c r="P14" s="15">
        <f>SUMIF(Z14:Z16,5,P14:P16)</f>
        <v>0</v>
      </c>
      <c r="Q14" s="45"/>
      <c r="R14" s="15">
        <f>SUMIF(Z14:Z16,5,R14:R16)</f>
        <v>2.7839999999999998</v>
      </c>
      <c r="S14" s="15">
        <f>SUMIF(Z14:Z16,5,S14:S16)</f>
        <v>0</v>
      </c>
      <c r="T14" s="45"/>
      <c r="U14" s="15">
        <f>SUMIF(Z14:Z16,5,U14:U16)</f>
        <v>8.3520000000000003</v>
      </c>
      <c r="V14" s="15">
        <f>SUMIF(Z14:Z16,5,V14:V16)</f>
        <v>0</v>
      </c>
      <c r="W14" s="15">
        <f t="shared" si="0"/>
        <v>0</v>
      </c>
      <c r="X14" s="16">
        <f t="shared" si="1"/>
        <v>0</v>
      </c>
      <c r="Y14" s="46"/>
      <c r="Z14" s="47">
        <v>4</v>
      </c>
      <c r="AB14" s="47">
        <v>1</v>
      </c>
      <c r="AC14" s="4"/>
    </row>
    <row r="15" spans="1:29" s="47" customFormat="1" ht="41" outlineLevel="1" x14ac:dyDescent="0.7">
      <c r="A15" s="51" t="s">
        <v>98</v>
      </c>
      <c r="B15" s="115" t="s">
        <v>99</v>
      </c>
      <c r="C15" s="53">
        <v>0</v>
      </c>
      <c r="D15" s="53">
        <v>0</v>
      </c>
      <c r="E15" s="52" t="s">
        <v>99</v>
      </c>
      <c r="F15" s="53">
        <v>0</v>
      </c>
      <c r="G15" s="53">
        <v>0</v>
      </c>
      <c r="H15" s="52" t="s">
        <v>99</v>
      </c>
      <c r="I15" s="53">
        <v>0</v>
      </c>
      <c r="J15" s="53">
        <v>0</v>
      </c>
      <c r="K15" s="52" t="s">
        <v>99</v>
      </c>
      <c r="L15" s="53">
        <v>0</v>
      </c>
      <c r="M15" s="53">
        <v>0</v>
      </c>
      <c r="N15" s="115" t="s">
        <v>99</v>
      </c>
      <c r="O15" s="53">
        <v>0</v>
      </c>
      <c r="P15" s="53">
        <v>0</v>
      </c>
      <c r="Q15" s="115" t="s">
        <v>99</v>
      </c>
      <c r="R15" s="53">
        <v>0</v>
      </c>
      <c r="S15" s="53">
        <v>0</v>
      </c>
      <c r="T15" s="52" t="s">
        <v>100</v>
      </c>
      <c r="U15" s="53">
        <v>0</v>
      </c>
      <c r="V15" s="53">
        <v>0</v>
      </c>
      <c r="W15" s="53">
        <f t="shared" si="0"/>
        <v>0</v>
      </c>
      <c r="X15" s="54">
        <f t="shared" si="1"/>
        <v>100</v>
      </c>
      <c r="Y15" s="55"/>
      <c r="AB15" s="47">
        <v>1</v>
      </c>
      <c r="AC15" s="4"/>
    </row>
    <row r="16" spans="1:29" s="47" customFormat="1" outlineLevel="2" x14ac:dyDescent="0.7">
      <c r="A16" s="56" t="s">
        <v>101</v>
      </c>
      <c r="B16" s="57"/>
      <c r="C16" s="58">
        <f>SUMIF(Z16:Z19,6,C16:C19)</f>
        <v>2.6547000000000001</v>
      </c>
      <c r="D16" s="58">
        <f>SUMIF(Z16:Z19,6,D16:D19)</f>
        <v>0</v>
      </c>
      <c r="E16" s="57"/>
      <c r="F16" s="58">
        <f>SUMIF(Z16:Z19,6,F16:F19)</f>
        <v>2.7839999999999998</v>
      </c>
      <c r="G16" s="58">
        <f>SUMIF(Z16:Z19,6,G16:G19)</f>
        <v>0</v>
      </c>
      <c r="H16" s="57"/>
      <c r="I16" s="58">
        <f>SUMIF(Z16:Z19,6,I16:I19)</f>
        <v>2.7839999999999998</v>
      </c>
      <c r="J16" s="58">
        <f>SUMIF(Z16:Z19,6,J16:J19)</f>
        <v>0</v>
      </c>
      <c r="K16" s="57"/>
      <c r="L16" s="58">
        <f>SUMIF(Z16:Z19,6,L16:L19)</f>
        <v>2.7839999999999998</v>
      </c>
      <c r="M16" s="58">
        <f>SUMIF(Z16:Z19,6,M16:M19)</f>
        <v>0</v>
      </c>
      <c r="N16" s="57"/>
      <c r="O16" s="58">
        <f>SUMIF(Z16:Z19,6,O16:O19)</f>
        <v>2.7839999999999998</v>
      </c>
      <c r="P16" s="58">
        <f>SUMIF(Z16:Z19,6,P16:P19)</f>
        <v>0</v>
      </c>
      <c r="Q16" s="57"/>
      <c r="R16" s="58">
        <f>SUMIF(Z16:Z19,6,R16:R19)</f>
        <v>2.7839999999999998</v>
      </c>
      <c r="S16" s="58">
        <f>SUMIF(Z16:Z19,6,S16:S19)</f>
        <v>0</v>
      </c>
      <c r="T16" s="57"/>
      <c r="U16" s="58">
        <f>SUMIF(Z16:Z19,6,U16:U19)</f>
        <v>8.3520000000000003</v>
      </c>
      <c r="V16" s="58">
        <f>SUMIF(Z16:Z19,6,V16:V19)</f>
        <v>0</v>
      </c>
      <c r="W16" s="58">
        <f t="shared" si="0"/>
        <v>0</v>
      </c>
      <c r="X16" s="59">
        <f t="shared" si="1"/>
        <v>0</v>
      </c>
      <c r="Y16" s="60"/>
      <c r="Z16" s="47">
        <v>5</v>
      </c>
      <c r="AB16" s="47">
        <v>2</v>
      </c>
      <c r="AC16" s="4"/>
    </row>
    <row r="17" spans="1:29" s="47" customFormat="1" ht="41" outlineLevel="2" x14ac:dyDescent="0.7">
      <c r="A17" s="61" t="s">
        <v>102</v>
      </c>
      <c r="B17" s="52" t="s">
        <v>103</v>
      </c>
      <c r="C17" s="23"/>
      <c r="D17" s="23"/>
      <c r="E17" s="52" t="s">
        <v>103</v>
      </c>
      <c r="F17" s="23"/>
      <c r="G17" s="23"/>
      <c r="H17" s="52" t="s">
        <v>103</v>
      </c>
      <c r="I17" s="23"/>
      <c r="J17" s="23"/>
      <c r="K17" s="52" t="s">
        <v>99</v>
      </c>
      <c r="L17" s="23"/>
      <c r="M17" s="23"/>
      <c r="N17" s="115" t="s">
        <v>103</v>
      </c>
      <c r="O17" s="23"/>
      <c r="P17" s="23"/>
      <c r="Q17" s="115" t="s">
        <v>103</v>
      </c>
      <c r="R17" s="23"/>
      <c r="S17" s="23"/>
      <c r="T17" s="52" t="s">
        <v>103</v>
      </c>
      <c r="U17" s="23"/>
      <c r="V17" s="23"/>
      <c r="W17" s="23">
        <f t="shared" si="0"/>
        <v>0</v>
      </c>
      <c r="X17" s="24">
        <f t="shared" si="1"/>
        <v>100</v>
      </c>
      <c r="Y17" s="63"/>
      <c r="AB17" s="47">
        <v>2</v>
      </c>
      <c r="AC17" s="4"/>
    </row>
    <row r="18" spans="1:29" s="47" customFormat="1" outlineLevel="2" x14ac:dyDescent="0.7">
      <c r="A18" s="64" t="s">
        <v>104</v>
      </c>
      <c r="B18" s="65"/>
      <c r="C18" s="66"/>
      <c r="D18" s="66"/>
      <c r="E18" s="65"/>
      <c r="F18" s="66"/>
      <c r="G18" s="66"/>
      <c r="H18" s="65"/>
      <c r="I18" s="66"/>
      <c r="J18" s="66"/>
      <c r="K18" s="65"/>
      <c r="L18" s="66"/>
      <c r="M18" s="66"/>
      <c r="N18" s="65"/>
      <c r="O18" s="66"/>
      <c r="P18" s="66"/>
      <c r="Q18" s="65"/>
      <c r="R18" s="66"/>
      <c r="S18" s="66"/>
      <c r="T18" s="65"/>
      <c r="U18" s="66"/>
      <c r="V18" s="66"/>
      <c r="W18" s="66">
        <f t="shared" si="0"/>
        <v>0</v>
      </c>
      <c r="X18" s="67">
        <f t="shared" si="1"/>
        <v>100</v>
      </c>
      <c r="Y18" s="68"/>
      <c r="AB18" s="47">
        <v>2</v>
      </c>
      <c r="AC18" s="4"/>
    </row>
    <row r="19" spans="1:29" s="47" customFormat="1" ht="23.5" outlineLevel="3" x14ac:dyDescent="0.7">
      <c r="A19" s="69" t="s">
        <v>50</v>
      </c>
      <c r="B19" s="70"/>
      <c r="C19" s="39">
        <f>SUMIF(Z19:Z20,7,C19:C20)</f>
        <v>2.6547000000000001</v>
      </c>
      <c r="D19" s="39">
        <f>SUMIF(Z19:Z20,7,D19:D20)</f>
        <v>0</v>
      </c>
      <c r="E19" s="70"/>
      <c r="F19" s="39">
        <f>SUMIF(Z19:Z20,7,F19:F20)</f>
        <v>2.7839999999999998</v>
      </c>
      <c r="G19" s="39">
        <f>SUMIF(Z19:Z20,7,G19:G20)</f>
        <v>0</v>
      </c>
      <c r="H19" s="70"/>
      <c r="I19" s="39">
        <f>SUMIF(Z19:Z20,7,I19:I20)</f>
        <v>2.7839999999999998</v>
      </c>
      <c r="J19" s="39">
        <f>SUMIF(Z19:Z20,7,J19:J20)</f>
        <v>0</v>
      </c>
      <c r="K19" s="70"/>
      <c r="L19" s="39">
        <f>SUMIF(Z19:Z20,7,L19:L20)</f>
        <v>2.7839999999999998</v>
      </c>
      <c r="M19" s="39">
        <f>SUMIF(Z19:Z20,7,M19:M20)</f>
        <v>0</v>
      </c>
      <c r="N19" s="70"/>
      <c r="O19" s="39">
        <f>SUMIF(Z19:Z20,7,O19:O20)</f>
        <v>2.7839999999999998</v>
      </c>
      <c r="P19" s="39">
        <f>SUMIF(Z19:Z20,7,P19:P20)</f>
        <v>0</v>
      </c>
      <c r="Q19" s="70"/>
      <c r="R19" s="39">
        <f>SUMIF(Z19:Z20,7,R19:R20)</f>
        <v>2.7839999999999998</v>
      </c>
      <c r="S19" s="39">
        <f>SUMIF(Z19:Z20,7,S19:S20)</f>
        <v>0</v>
      </c>
      <c r="T19" s="70"/>
      <c r="U19" s="39">
        <f>SUMIF(Z19:Z20,7,U19:U20)</f>
        <v>8.3520000000000003</v>
      </c>
      <c r="V19" s="39">
        <f>SUMIF(Z19:Z20,7,V19:V20)</f>
        <v>0</v>
      </c>
      <c r="W19" s="39">
        <f t="shared" si="0"/>
        <v>0</v>
      </c>
      <c r="X19" s="71">
        <f t="shared" si="1"/>
        <v>0</v>
      </c>
      <c r="Y19" s="72"/>
      <c r="Z19" s="47">
        <v>6</v>
      </c>
      <c r="AB19" s="47">
        <v>3</v>
      </c>
      <c r="AC19" s="4"/>
    </row>
    <row r="20" spans="1:29" s="47" customFormat="1" outlineLevel="4" x14ac:dyDescent="0.7">
      <c r="A20" s="73" t="s">
        <v>51</v>
      </c>
      <c r="B20" s="62"/>
      <c r="C20" s="23">
        <f>SUMIF(Z20:Z21,8,C20:C21)</f>
        <v>2.6547000000000001</v>
      </c>
      <c r="D20" s="23">
        <f>SUMIF(Z20:Z21,8,D20:D21)</f>
        <v>0</v>
      </c>
      <c r="E20" s="62"/>
      <c r="F20" s="23">
        <f>SUMIF(Z20:Z21,8,F20:F21)</f>
        <v>2.7839999999999998</v>
      </c>
      <c r="G20" s="23">
        <f>SUMIF(Z20:Z21,8,G20:G21)</f>
        <v>0</v>
      </c>
      <c r="H20" s="62"/>
      <c r="I20" s="23">
        <f>SUMIF(Z20:Z21,8,I20:I21)</f>
        <v>2.7839999999999998</v>
      </c>
      <c r="J20" s="23">
        <f>SUMIF(Z20:Z21,8,J20:J21)</f>
        <v>0</v>
      </c>
      <c r="K20" s="62"/>
      <c r="L20" s="23">
        <f>SUMIF(Z20:Z21,8,L20:L21)</f>
        <v>2.7839999999999998</v>
      </c>
      <c r="M20" s="23">
        <f>SUMIF(Z20:Z21,8,M20:M21)</f>
        <v>0</v>
      </c>
      <c r="N20" s="62"/>
      <c r="O20" s="23">
        <f>SUMIF(Z20:Z21,8,O20:O21)</f>
        <v>2.7839999999999998</v>
      </c>
      <c r="P20" s="23">
        <f>SUMIF(Z20:Z21,8,P20:P21)</f>
        <v>0</v>
      </c>
      <c r="Q20" s="62"/>
      <c r="R20" s="23">
        <f>SUMIF(Z20:Z21,8,R20:R21)</f>
        <v>2.7839999999999998</v>
      </c>
      <c r="S20" s="23">
        <f>SUMIF(Z20:Z21,8,S20:S21)</f>
        <v>0</v>
      </c>
      <c r="T20" s="62"/>
      <c r="U20" s="23">
        <f>SUMIF(Z20:Z21,8,U20:U21)</f>
        <v>8.3520000000000003</v>
      </c>
      <c r="V20" s="23">
        <f>SUMIF(Z20:Z21,8,V20:V21)</f>
        <v>0</v>
      </c>
      <c r="W20" s="23">
        <f t="shared" si="0"/>
        <v>0</v>
      </c>
      <c r="X20" s="24">
        <f t="shared" si="1"/>
        <v>0</v>
      </c>
      <c r="Y20" s="63"/>
      <c r="Z20" s="47">
        <v>7</v>
      </c>
      <c r="AB20" s="47">
        <v>4</v>
      </c>
      <c r="AC20" s="4"/>
    </row>
    <row r="21" spans="1:29" s="47" customFormat="1" ht="23.5" outlineLevel="5" x14ac:dyDescent="0.7">
      <c r="A21" s="74" t="s">
        <v>61</v>
      </c>
      <c r="B21" s="45"/>
      <c r="C21" s="15">
        <f>SUMIF(Z21:Z22,9,C21:C22)</f>
        <v>2.6547000000000001</v>
      </c>
      <c r="D21" s="15">
        <f>SUMIF(Z21:Z22,9,D21:D22)</f>
        <v>0</v>
      </c>
      <c r="E21" s="45"/>
      <c r="F21" s="15">
        <f>SUMIF(Z21:Z22,9,F21:F22)</f>
        <v>2.7839999999999998</v>
      </c>
      <c r="G21" s="15">
        <f>SUMIF(Z21:Z22,9,G21:G22)</f>
        <v>0</v>
      </c>
      <c r="H21" s="45"/>
      <c r="I21" s="15">
        <f>SUMIF(Z21:Z22,9,I21:I22)</f>
        <v>2.7839999999999998</v>
      </c>
      <c r="J21" s="15">
        <f>SUMIF(Z21:Z22,9,J21:J22)</f>
        <v>0</v>
      </c>
      <c r="K21" s="45"/>
      <c r="L21" s="15">
        <f>SUMIF(Z21:Z22,9,L21:L22)</f>
        <v>2.7839999999999998</v>
      </c>
      <c r="M21" s="15">
        <f>SUMIF(Z21:Z22,9,M21:M22)</f>
        <v>0</v>
      </c>
      <c r="N21" s="45"/>
      <c r="O21" s="15">
        <f>SUMIF(Z21:Z22,9,O21:O22)</f>
        <v>2.7839999999999998</v>
      </c>
      <c r="P21" s="15">
        <f>SUMIF(Z21:Z22,9,P21:P22)</f>
        <v>0</v>
      </c>
      <c r="Q21" s="45"/>
      <c r="R21" s="15">
        <f>SUMIF(Z21:Z22,9,R21:R22)</f>
        <v>2.7839999999999998</v>
      </c>
      <c r="S21" s="15">
        <f>SUMIF(Z21:Z22,9,S21:S22)</f>
        <v>0</v>
      </c>
      <c r="T21" s="45"/>
      <c r="U21" s="15">
        <f>SUMIF(Z21:Z22,9,U21:U22)</f>
        <v>8.3520000000000003</v>
      </c>
      <c r="V21" s="15">
        <f>SUMIF(Z21:Z22,9,V21:V22)</f>
        <v>0</v>
      </c>
      <c r="W21" s="15">
        <f t="shared" si="0"/>
        <v>0</v>
      </c>
      <c r="X21" s="16">
        <f t="shared" si="1"/>
        <v>0</v>
      </c>
      <c r="Y21" s="46"/>
      <c r="Z21" s="47">
        <v>8</v>
      </c>
      <c r="AB21" s="47">
        <v>5</v>
      </c>
      <c r="AC21" s="4"/>
    </row>
    <row r="22" spans="1:29" s="47" customFormat="1" ht="23.5" outlineLevel="6" x14ac:dyDescent="0.7">
      <c r="A22" s="75" t="s">
        <v>53</v>
      </c>
      <c r="B22" s="45"/>
      <c r="C22" s="15">
        <f>SUMIF(Z22:Z23,11,C22:C23)</f>
        <v>2.6547000000000001</v>
      </c>
      <c r="D22" s="15">
        <f>SUMIF(Z22:Z23,11,D22:D23)</f>
        <v>0</v>
      </c>
      <c r="E22" s="45"/>
      <c r="F22" s="15">
        <f>SUMIF(Z22:Z23,11,F22:F23)</f>
        <v>2.7839999999999998</v>
      </c>
      <c r="G22" s="15">
        <f>SUMIF(Z22:Z23,11,G22:G23)</f>
        <v>0</v>
      </c>
      <c r="H22" s="45"/>
      <c r="I22" s="15">
        <f>SUMIF(Z22:Z23,11,I22:I23)</f>
        <v>2.7839999999999998</v>
      </c>
      <c r="J22" s="15">
        <f>SUMIF(Z22:Z23,11,J22:J23)</f>
        <v>0</v>
      </c>
      <c r="K22" s="45"/>
      <c r="L22" s="15">
        <f>SUMIF(Z22:Z23,11,L22:L23)</f>
        <v>2.7839999999999998</v>
      </c>
      <c r="M22" s="15">
        <f>SUMIF(Z22:Z23,11,M22:M23)</f>
        <v>0</v>
      </c>
      <c r="N22" s="45"/>
      <c r="O22" s="15">
        <f>SUMIF(Z22:Z23,11,O22:O23)</f>
        <v>2.7839999999999998</v>
      </c>
      <c r="P22" s="47">
        <f>SUMIF(Z22:Z23,11,P22:P23)</f>
        <v>0</v>
      </c>
      <c r="Q22" s="45"/>
      <c r="R22" s="15">
        <f>SUMIF(Z22:Z23,11,R22:R23)</f>
        <v>2.7839999999999998</v>
      </c>
      <c r="S22" s="15">
        <f>SUMIF(Z22:Z23,11,S22:S23)</f>
        <v>0</v>
      </c>
      <c r="T22" s="45"/>
      <c r="U22" s="15">
        <f>SUMIF(Z22:Z23,11,U22:U23)</f>
        <v>8.3520000000000003</v>
      </c>
      <c r="V22" s="15">
        <f>SUMIF(Z22:Z23,11,V22:V23)</f>
        <v>0</v>
      </c>
      <c r="W22" s="15">
        <f t="shared" si="0"/>
        <v>0</v>
      </c>
      <c r="X22" s="16">
        <f t="shared" si="1"/>
        <v>0</v>
      </c>
      <c r="Y22" s="46"/>
      <c r="Z22" s="47">
        <v>9</v>
      </c>
      <c r="AB22" s="47">
        <v>6</v>
      </c>
      <c r="AC22" s="4"/>
    </row>
    <row r="23" spans="1:29" s="47" customFormat="1" ht="23.5" outlineLevel="6" x14ac:dyDescent="0.7">
      <c r="A23" s="75" t="s">
        <v>61</v>
      </c>
      <c r="B23" s="45"/>
      <c r="C23" s="15">
        <f>SUMIF(Z23:Z24,12,C23:C24)</f>
        <v>2.6547000000000001</v>
      </c>
      <c r="D23" s="15">
        <f>SUMIF(Z23:Z24,12,D23:D24)</f>
        <v>0</v>
      </c>
      <c r="E23" s="45"/>
      <c r="F23" s="15">
        <f>SUMIF(Z23:Z24,12,F23:F24)</f>
        <v>2.7839999999999998</v>
      </c>
      <c r="G23" s="15">
        <f>SUMIF(Z23:Z24,12,G23:G24)</f>
        <v>0</v>
      </c>
      <c r="H23" s="45"/>
      <c r="I23" s="15">
        <f>SUMIF(Z23:Z24,12,I23:I24)</f>
        <v>2.7839999999999998</v>
      </c>
      <c r="J23" s="15">
        <f>SUMIF(Z23:Z24,12,J23:J24)</f>
        <v>0</v>
      </c>
      <c r="K23" s="45"/>
      <c r="L23" s="15">
        <f>SUMIF(Z23:Z24,12,L23:L24)</f>
        <v>2.7839999999999998</v>
      </c>
      <c r="M23" s="15">
        <f>SUMIF(Z23:Z24,12,M23:M24)</f>
        <v>0</v>
      </c>
      <c r="N23" s="45"/>
      <c r="O23" s="15">
        <f>SUMIF(Z23:Z24,12,O23:O24)</f>
        <v>2.7839999999999998</v>
      </c>
      <c r="P23" s="15">
        <f>SUMIF(Z23:Z24,12,P23:P24)</f>
        <v>0</v>
      </c>
      <c r="Q23" s="45"/>
      <c r="R23" s="15">
        <f>SUMIF(Z23:Z24,12,R23:R24)</f>
        <v>2.7839999999999998</v>
      </c>
      <c r="S23" s="15">
        <f>SUMIF(Z23:Z24,12,S23:S24)</f>
        <v>0</v>
      </c>
      <c r="T23" s="45"/>
      <c r="U23" s="15">
        <f>SUMIF(Z23:Z24,12,U23:U24)</f>
        <v>8.3520000000000003</v>
      </c>
      <c r="V23" s="15">
        <f>SUMIF(Z23:Z24,12,V23:V24)</f>
        <v>0</v>
      </c>
      <c r="W23" s="15">
        <f t="shared" si="0"/>
        <v>0</v>
      </c>
      <c r="X23" s="16">
        <f t="shared" si="1"/>
        <v>0</v>
      </c>
      <c r="Y23" s="63"/>
      <c r="Z23" s="47">
        <v>11</v>
      </c>
      <c r="AB23" s="47">
        <v>6</v>
      </c>
      <c r="AC23" s="4"/>
    </row>
    <row r="24" spans="1:29" s="77" customFormat="1" outlineLevel="7" x14ac:dyDescent="0.7">
      <c r="A24" s="76" t="s">
        <v>62</v>
      </c>
      <c r="B24" s="115" t="s">
        <v>63</v>
      </c>
      <c r="C24" s="23">
        <v>2.6547000000000001</v>
      </c>
      <c r="D24" s="23">
        <v>0</v>
      </c>
      <c r="E24" s="115" t="s">
        <v>63</v>
      </c>
      <c r="F24" s="23">
        <v>2.7839999999999998</v>
      </c>
      <c r="G24" s="23">
        <v>0</v>
      </c>
      <c r="H24" s="115" t="s">
        <v>63</v>
      </c>
      <c r="I24" s="23">
        <v>2.7839999999999998</v>
      </c>
      <c r="J24" s="23">
        <v>0</v>
      </c>
      <c r="K24" s="62" t="s">
        <v>63</v>
      </c>
      <c r="L24" s="23">
        <v>2.7839999999999998</v>
      </c>
      <c r="M24" s="23">
        <v>0</v>
      </c>
      <c r="N24" s="115" t="s">
        <v>63</v>
      </c>
      <c r="O24" s="23">
        <v>2.7839999999999998</v>
      </c>
      <c r="P24" s="23">
        <v>0</v>
      </c>
      <c r="Q24" s="115" t="s">
        <v>63</v>
      </c>
      <c r="R24" s="23">
        <v>2.7839999999999998</v>
      </c>
      <c r="S24" s="23">
        <v>0</v>
      </c>
      <c r="T24" s="23" t="s">
        <v>63</v>
      </c>
      <c r="U24" s="23">
        <v>8.3520000000000003</v>
      </c>
      <c r="V24" s="23">
        <v>0</v>
      </c>
      <c r="W24" s="23">
        <f t="shared" si="0"/>
        <v>0</v>
      </c>
      <c r="X24" s="24">
        <f t="shared" si="1"/>
        <v>0</v>
      </c>
      <c r="Y24" s="63" t="s">
        <v>60</v>
      </c>
      <c r="Z24" s="77">
        <v>12</v>
      </c>
      <c r="AB24" s="77">
        <v>7</v>
      </c>
      <c r="AC24" s="4"/>
    </row>
    <row r="25" spans="1:29" s="47" customFormat="1" ht="23.5" x14ac:dyDescent="0.7">
      <c r="A25" s="48" t="s">
        <v>42</v>
      </c>
      <c r="B25" s="45"/>
      <c r="C25" s="15">
        <f>SUMIF(Z25:Z26,3,C25:C26)</f>
        <v>5.6157000000000004</v>
      </c>
      <c r="D25" s="15">
        <f>SUMIF(Z25:Z26,3,D25:D26)</f>
        <v>0</v>
      </c>
      <c r="E25" s="45"/>
      <c r="F25" s="15">
        <f>SUMIF(Z25:Z26,3,F25:F26)</f>
        <v>3.6338999999999997</v>
      </c>
      <c r="G25" s="15">
        <f>SUMIF(Z25:Z26,3,G25:G26)</f>
        <v>0</v>
      </c>
      <c r="H25" s="45"/>
      <c r="I25" s="15">
        <f>SUMIF(Z25:Z26,3,I25:I26)</f>
        <v>4.8563000000000001</v>
      </c>
      <c r="J25" s="15">
        <f>SUMIF(Z25:Z26,3,J25:J26)</f>
        <v>0</v>
      </c>
      <c r="K25" s="45"/>
      <c r="L25" s="15">
        <f>SUMIF(Z25:Z26,3,L25:L26)</f>
        <v>7.1573000000000002</v>
      </c>
      <c r="M25" s="15">
        <f>SUMIF(Z25:Z26,3,M25:M26)</f>
        <v>0</v>
      </c>
      <c r="N25" s="45"/>
      <c r="O25" s="15">
        <f>SUMIF(Z25:Z26,3,O25:O26)</f>
        <v>6.6219000000000001</v>
      </c>
      <c r="P25" s="15">
        <f>SUMIF(Z25:Z26,3,P25:P26)</f>
        <v>0</v>
      </c>
      <c r="Q25" s="45"/>
      <c r="R25" s="15">
        <f>SUMIF(Z25:Z26,3,R25:R26)</f>
        <v>5.4142999999999999</v>
      </c>
      <c r="S25" s="15">
        <f>SUMIF(Z25:Z26,3,S25:S26)</f>
        <v>0</v>
      </c>
      <c r="T25" s="45"/>
      <c r="U25" s="15">
        <f>SUMIF(Z25:Z26,3,U25:U26)</f>
        <v>7.5</v>
      </c>
      <c r="V25" s="15">
        <f>SUMIF(Z25:Z26,3,V25:V26)</f>
        <v>0</v>
      </c>
      <c r="W25" s="15">
        <f t="shared" si="0"/>
        <v>2.3010000000000002</v>
      </c>
      <c r="X25" s="16">
        <f t="shared" si="1"/>
        <v>47.38175153923769</v>
      </c>
      <c r="Y25" s="46"/>
      <c r="Z25" s="47">
        <v>2</v>
      </c>
      <c r="AC25" s="4"/>
    </row>
    <row r="26" spans="1:29" ht="41" x14ac:dyDescent="0.7">
      <c r="A26" s="49" t="s">
        <v>43</v>
      </c>
      <c r="B26" s="45"/>
      <c r="C26" s="15">
        <f>SUMIF(Z26:Z51,4,C26:C51)</f>
        <v>5.6157000000000004</v>
      </c>
      <c r="D26" s="15">
        <f>SUMIF(Z26:Z51,4,D26:D51)</f>
        <v>0</v>
      </c>
      <c r="E26" s="45"/>
      <c r="F26" s="15">
        <f>SUMIF(Z26:Z51,4,F26:F51)</f>
        <v>3.6338999999999997</v>
      </c>
      <c r="G26" s="15">
        <f>SUMIF(Z26:Z51,4,G26:G51)</f>
        <v>0</v>
      </c>
      <c r="H26" s="45"/>
      <c r="I26" s="15">
        <f>SUMIF(Z26:Z51,4,I26:I51)</f>
        <v>4.8563000000000001</v>
      </c>
      <c r="J26" s="15">
        <f>SUMIF(Z26:Z51,4,J26:J51)</f>
        <v>0</v>
      </c>
      <c r="K26" s="45"/>
      <c r="L26" s="15">
        <f>SUMIF(Z26:Z51,4,L26:L51)</f>
        <v>7.1573000000000002</v>
      </c>
      <c r="M26" s="15">
        <f>SUMIF(Z26:Z51,4,M26:M51)</f>
        <v>0</v>
      </c>
      <c r="N26" s="45"/>
      <c r="O26" s="15">
        <f>SUMIF(Z26:Z51,4,O26:O51)</f>
        <v>6.6219000000000001</v>
      </c>
      <c r="P26" s="15">
        <f>SUMIF(Z26:Z51,4,P26:P51)</f>
        <v>0</v>
      </c>
      <c r="Q26" s="45"/>
      <c r="R26" s="15">
        <f>SUMIF(Z26:Z51,4,R26:R51)</f>
        <v>5.4142999999999999</v>
      </c>
      <c r="S26" s="15">
        <f>SUMIF(Z26:Z51,4,S26:S51)</f>
        <v>0</v>
      </c>
      <c r="T26" s="45"/>
      <c r="U26" s="15">
        <f>SUMIF(Z26:Z51,4,U26:U51)</f>
        <v>7.5</v>
      </c>
      <c r="V26" s="15">
        <f>SUMIF(Z26:Z51,4,V26:V51)</f>
        <v>0</v>
      </c>
      <c r="W26" s="15">
        <f t="shared" si="0"/>
        <v>2.3010000000000002</v>
      </c>
      <c r="X26" s="16">
        <f t="shared" si="1"/>
        <v>47.38175153923769</v>
      </c>
      <c r="Y26" s="46"/>
      <c r="Z26" s="47">
        <v>3</v>
      </c>
    </row>
    <row r="27" spans="1:29" ht="41" outlineLevel="1" x14ac:dyDescent="0.7">
      <c r="A27" s="50" t="s">
        <v>105</v>
      </c>
      <c r="B27" s="45"/>
      <c r="C27" s="15">
        <f>SUMIF(Z27:Z29,5,C27:C29)</f>
        <v>4.4713000000000003</v>
      </c>
      <c r="D27" s="15">
        <f>SUMIF(Z27:Z29,5,D27:D29)</f>
        <v>0</v>
      </c>
      <c r="E27" s="45"/>
      <c r="F27" s="15">
        <f>SUMIF(Z27:Z29,5,F27:F29)</f>
        <v>2.5926999999999998</v>
      </c>
      <c r="G27" s="15">
        <f>SUMIF(Z27:Z29,5,G27:G29)</f>
        <v>0</v>
      </c>
      <c r="H27" s="45"/>
      <c r="I27" s="15">
        <f>SUMIF(Z27:Z29,5,I27:I29)</f>
        <v>3.145</v>
      </c>
      <c r="J27" s="15">
        <f>SUMIF(Z27:Z29,5,J27:J29)</f>
        <v>0</v>
      </c>
      <c r="K27" s="45"/>
      <c r="L27" s="15">
        <f>SUMIF(Z27:Z29,5,L27:L29)</f>
        <v>2.5</v>
      </c>
      <c r="M27" s="15">
        <f>SUMIF(Z27:Z29,5,M27:M29)</f>
        <v>0</v>
      </c>
      <c r="N27" s="45"/>
      <c r="O27" s="15">
        <f>SUMIF(Z27:Z29,5,O27:O29)</f>
        <v>2.5</v>
      </c>
      <c r="P27" s="15">
        <f>SUMIF(Z27:Z29,5,P27:P29)</f>
        <v>0</v>
      </c>
      <c r="Q27" s="45"/>
      <c r="R27" s="15">
        <f>SUMIF(Z27:Z29,5,R27:R29)</f>
        <v>2.5</v>
      </c>
      <c r="S27" s="15">
        <f>SUMIF(Z27:Z29,5,S27:S29)</f>
        <v>0</v>
      </c>
      <c r="T27" s="45"/>
      <c r="U27" s="15">
        <f>SUMIF(Z27:Z29,5,U27:U29)</f>
        <v>7.5</v>
      </c>
      <c r="V27" s="15">
        <f>SUMIF(Z27:Z29,5,V27:V29)</f>
        <v>0</v>
      </c>
      <c r="W27" s="15">
        <f t="shared" si="0"/>
        <v>-0.64500000000000002</v>
      </c>
      <c r="X27" s="16">
        <f t="shared" si="1"/>
        <v>-20.508744038155804</v>
      </c>
      <c r="Y27" s="46"/>
      <c r="Z27" s="47">
        <v>4</v>
      </c>
      <c r="AB27" s="47">
        <v>1</v>
      </c>
    </row>
    <row r="28" spans="1:29" ht="41" outlineLevel="1" x14ac:dyDescent="0.7">
      <c r="A28" s="51" t="s">
        <v>106</v>
      </c>
      <c r="B28" s="115" t="s">
        <v>107</v>
      </c>
      <c r="C28" s="53">
        <v>0</v>
      </c>
      <c r="D28" s="53">
        <v>0</v>
      </c>
      <c r="E28" s="52" t="s">
        <v>107</v>
      </c>
      <c r="F28" s="53">
        <v>0</v>
      </c>
      <c r="G28" s="53">
        <v>0</v>
      </c>
      <c r="H28" s="52" t="s">
        <v>107</v>
      </c>
      <c r="I28" s="53">
        <v>0</v>
      </c>
      <c r="J28" s="53">
        <v>0</v>
      </c>
      <c r="K28" s="52" t="s">
        <v>107</v>
      </c>
      <c r="L28" s="53">
        <v>0</v>
      </c>
      <c r="M28" s="53">
        <v>0</v>
      </c>
      <c r="N28" s="115" t="s">
        <v>107</v>
      </c>
      <c r="O28" s="53">
        <v>0</v>
      </c>
      <c r="P28" s="53">
        <v>0</v>
      </c>
      <c r="Q28" s="115" t="s">
        <v>107</v>
      </c>
      <c r="R28" s="53">
        <v>0</v>
      </c>
      <c r="S28" s="53">
        <v>0</v>
      </c>
      <c r="T28" s="52" t="s">
        <v>107</v>
      </c>
      <c r="U28" s="53">
        <v>0</v>
      </c>
      <c r="V28" s="53">
        <v>0</v>
      </c>
      <c r="W28" s="53">
        <f t="shared" si="0"/>
        <v>0</v>
      </c>
      <c r="X28" s="54">
        <f t="shared" si="1"/>
        <v>100</v>
      </c>
      <c r="Y28" s="55"/>
      <c r="AB28" s="47">
        <v>1</v>
      </c>
    </row>
    <row r="29" spans="1:29" ht="41" outlineLevel="2" x14ac:dyDescent="0.7">
      <c r="A29" s="56" t="s">
        <v>108</v>
      </c>
      <c r="B29" s="57"/>
      <c r="C29" s="58">
        <f>SUMIF(Z29:Z32,6,C29:C32)</f>
        <v>4.4713000000000003</v>
      </c>
      <c r="D29" s="58">
        <f>SUMIF(Z29:Z32,6,D29:D32)</f>
        <v>0</v>
      </c>
      <c r="E29" s="57"/>
      <c r="F29" s="58">
        <f>SUMIF(Z29:Z32,6,F29:F32)</f>
        <v>2.5926999999999998</v>
      </c>
      <c r="G29" s="58">
        <f>SUMIF(Z29:Z32,6,G29:G32)</f>
        <v>0</v>
      </c>
      <c r="H29" s="57"/>
      <c r="I29" s="58">
        <f>SUMIF(Z29:Z32,6,I29:I32)</f>
        <v>3.145</v>
      </c>
      <c r="J29" s="58">
        <f>SUMIF(Z29:Z32,6,J29:J32)</f>
        <v>0</v>
      </c>
      <c r="K29" s="57"/>
      <c r="L29" s="58">
        <f>SUMIF(Z29:Z32,6,L29:L32)</f>
        <v>2.5</v>
      </c>
      <c r="M29" s="58">
        <f>SUMIF(Z29:Z32,6,M29:M32)</f>
        <v>0</v>
      </c>
      <c r="N29" s="57"/>
      <c r="O29" s="58">
        <f>SUMIF(Z29:Z32,6,O29:O32)</f>
        <v>2.5</v>
      </c>
      <c r="P29" s="58">
        <f>SUMIF(Z29:Z32,6,P29:P32)</f>
        <v>0</v>
      </c>
      <c r="Q29" s="57"/>
      <c r="R29" s="58">
        <f>SUMIF(Z29:Z32,6,R29:R32)</f>
        <v>2.5</v>
      </c>
      <c r="S29" s="58">
        <f>SUMIF(Z29:Z32,6,S29:S32)</f>
        <v>0</v>
      </c>
      <c r="T29" s="57"/>
      <c r="U29" s="58">
        <f>SUMIF(Z29:Z32,6,U29:U32)</f>
        <v>7.5</v>
      </c>
      <c r="V29" s="58">
        <f>SUMIF(Z29:Z32,6,V29:V32)</f>
        <v>0</v>
      </c>
      <c r="W29" s="58">
        <f t="shared" si="0"/>
        <v>-0.64500000000000002</v>
      </c>
      <c r="X29" s="59">
        <f t="shared" si="1"/>
        <v>-20.508744038155804</v>
      </c>
      <c r="Y29" s="60"/>
      <c r="Z29" s="47">
        <v>5</v>
      </c>
      <c r="AB29" s="47">
        <v>2</v>
      </c>
    </row>
    <row r="30" spans="1:29" ht="41" outlineLevel="2" x14ac:dyDescent="0.7">
      <c r="A30" s="61" t="s">
        <v>109</v>
      </c>
      <c r="B30" s="52" t="s">
        <v>69</v>
      </c>
      <c r="C30" s="23"/>
      <c r="D30" s="23"/>
      <c r="E30" s="52" t="s">
        <v>69</v>
      </c>
      <c r="F30" s="23"/>
      <c r="G30" s="23"/>
      <c r="H30" s="52" t="s">
        <v>69</v>
      </c>
      <c r="I30" s="23"/>
      <c r="J30" s="23"/>
      <c r="K30" s="52" t="s">
        <v>107</v>
      </c>
      <c r="L30" s="23"/>
      <c r="M30" s="23"/>
      <c r="N30" s="115" t="s">
        <v>69</v>
      </c>
      <c r="O30" s="23"/>
      <c r="P30" s="23"/>
      <c r="Q30" s="115" t="s">
        <v>69</v>
      </c>
      <c r="R30" s="23"/>
      <c r="S30" s="23"/>
      <c r="T30" s="52" t="s">
        <v>69</v>
      </c>
      <c r="U30" s="23"/>
      <c r="V30" s="23"/>
      <c r="W30" s="23">
        <f t="shared" si="0"/>
        <v>0</v>
      </c>
      <c r="X30" s="24">
        <f t="shared" si="1"/>
        <v>100</v>
      </c>
      <c r="Y30" s="63"/>
      <c r="AB30" s="47">
        <v>2</v>
      </c>
    </row>
    <row r="31" spans="1:29" outlineLevel="2" x14ac:dyDescent="0.7">
      <c r="A31" s="64" t="s">
        <v>49</v>
      </c>
      <c r="B31" s="65"/>
      <c r="C31" s="66"/>
      <c r="D31" s="66"/>
      <c r="E31" s="65"/>
      <c r="F31" s="66"/>
      <c r="G31" s="66"/>
      <c r="H31" s="65"/>
      <c r="I31" s="66"/>
      <c r="J31" s="66"/>
      <c r="K31" s="65"/>
      <c r="L31" s="66"/>
      <c r="M31" s="66"/>
      <c r="N31" s="65"/>
      <c r="O31" s="66"/>
      <c r="P31" s="66"/>
      <c r="Q31" s="65"/>
      <c r="R31" s="66"/>
      <c r="S31" s="66"/>
      <c r="T31" s="65"/>
      <c r="U31" s="66"/>
      <c r="V31" s="66"/>
      <c r="W31" s="66">
        <f t="shared" si="0"/>
        <v>0</v>
      </c>
      <c r="X31" s="67">
        <f t="shared" si="1"/>
        <v>100</v>
      </c>
      <c r="Y31" s="68"/>
      <c r="AB31" s="47">
        <v>2</v>
      </c>
    </row>
    <row r="32" spans="1:29" ht="23.5" outlineLevel="3" x14ac:dyDescent="0.7">
      <c r="A32" s="69" t="s">
        <v>50</v>
      </c>
      <c r="B32" s="70"/>
      <c r="C32" s="39">
        <f>SUMIF(Z32:Z33,7,C32:C33)</f>
        <v>4.4713000000000003</v>
      </c>
      <c r="D32" s="39">
        <f>SUMIF(Z32:Z33,7,D32:D33)</f>
        <v>0</v>
      </c>
      <c r="E32" s="70"/>
      <c r="F32" s="39">
        <f>SUMIF(Z32:Z33,7,F32:F33)</f>
        <v>2.5926999999999998</v>
      </c>
      <c r="G32" s="39">
        <f>SUMIF(Z32:Z33,7,G32:G33)</f>
        <v>0</v>
      </c>
      <c r="H32" s="70"/>
      <c r="I32" s="39">
        <f>SUMIF(Z32:Z33,7,I32:I33)</f>
        <v>3.145</v>
      </c>
      <c r="J32" s="39">
        <f>SUMIF(Z32:Z33,7,J32:J33)</f>
        <v>0</v>
      </c>
      <c r="K32" s="70"/>
      <c r="L32" s="39">
        <f>SUMIF(Z32:Z33,7,L32:L33)</f>
        <v>2.5</v>
      </c>
      <c r="M32" s="39">
        <f>SUMIF(Z32:Z33,7,M32:M33)</f>
        <v>0</v>
      </c>
      <c r="N32" s="70"/>
      <c r="O32" s="39">
        <f>SUMIF(Z32:Z33,7,O32:O33)</f>
        <v>2.5</v>
      </c>
      <c r="P32" s="39">
        <f>SUMIF(Z32:Z33,7,P32:P33)</f>
        <v>0</v>
      </c>
      <c r="Q32" s="70"/>
      <c r="R32" s="39">
        <f>SUMIF(Z32:Z33,7,R32:R33)</f>
        <v>2.5</v>
      </c>
      <c r="S32" s="39">
        <f>SUMIF(Z32:Z33,7,S32:S33)</f>
        <v>0</v>
      </c>
      <c r="T32" s="70"/>
      <c r="U32" s="39">
        <f>SUMIF(Z32:Z33,7,U32:U33)</f>
        <v>7.5</v>
      </c>
      <c r="V32" s="39">
        <f>SUMIF(Z32:Z33,7,V32:V33)</f>
        <v>0</v>
      </c>
      <c r="W32" s="39">
        <f t="shared" si="0"/>
        <v>-0.64500000000000002</v>
      </c>
      <c r="X32" s="71">
        <f t="shared" si="1"/>
        <v>-20.508744038155804</v>
      </c>
      <c r="Y32" s="72"/>
      <c r="Z32" s="47">
        <v>6</v>
      </c>
      <c r="AB32" s="47">
        <v>3</v>
      </c>
    </row>
    <row r="33" spans="1:28" outlineLevel="4" x14ac:dyDescent="0.7">
      <c r="A33" s="73" t="s">
        <v>51</v>
      </c>
      <c r="B33" s="62"/>
      <c r="C33" s="23">
        <f>SUMIF(Z33:Z34,8,C33:C34)</f>
        <v>4.4713000000000003</v>
      </c>
      <c r="D33" s="23">
        <f>SUMIF(Z33:Z34,8,D33:D34)</f>
        <v>0</v>
      </c>
      <c r="E33" s="62"/>
      <c r="F33" s="23">
        <f>SUMIF(Z33:Z34,8,F33:F34)</f>
        <v>2.5926999999999998</v>
      </c>
      <c r="G33" s="23">
        <f>SUMIF(Z33:Z34,8,G33:G34)</f>
        <v>0</v>
      </c>
      <c r="H33" s="62"/>
      <c r="I33" s="23">
        <f>SUMIF(Z33:Z34,8,I33:I34)</f>
        <v>3.145</v>
      </c>
      <c r="J33" s="23">
        <f>SUMIF(Z33:Z34,8,J33:J34)</f>
        <v>0</v>
      </c>
      <c r="K33" s="62"/>
      <c r="L33" s="23">
        <f>SUMIF(Z33:Z34,8,L33:L34)</f>
        <v>2.5</v>
      </c>
      <c r="M33" s="23">
        <f>SUMIF(Z33:Z34,8,M33:M34)</f>
        <v>0</v>
      </c>
      <c r="N33" s="62"/>
      <c r="O33" s="23">
        <f>SUMIF(Z33:Z34,8,O33:O34)</f>
        <v>2.5</v>
      </c>
      <c r="P33" s="23">
        <f>SUMIF(Z33:Z34,8,P33:P34)</f>
        <v>0</v>
      </c>
      <c r="Q33" s="62"/>
      <c r="R33" s="23">
        <f>SUMIF(Z33:Z34,8,R33:R34)</f>
        <v>2.5</v>
      </c>
      <c r="S33" s="23">
        <f>SUMIF(Z33:Z34,8,S33:S34)</f>
        <v>0</v>
      </c>
      <c r="T33" s="62"/>
      <c r="U33" s="23">
        <f>SUMIF(Z33:Z34,8,U33:U34)</f>
        <v>7.5</v>
      </c>
      <c r="V33" s="23">
        <f>SUMIF(Z33:Z34,8,V33:V34)</f>
        <v>0</v>
      </c>
      <c r="W33" s="23">
        <f t="shared" si="0"/>
        <v>-0.64500000000000002</v>
      </c>
      <c r="X33" s="24">
        <f t="shared" si="1"/>
        <v>-20.508744038155804</v>
      </c>
      <c r="Y33" s="63"/>
      <c r="Z33" s="47">
        <v>7</v>
      </c>
      <c r="AB33" s="47">
        <v>4</v>
      </c>
    </row>
    <row r="34" spans="1:28" ht="23.5" outlineLevel="5" x14ac:dyDescent="0.7">
      <c r="A34" s="74" t="s">
        <v>61</v>
      </c>
      <c r="B34" s="45"/>
      <c r="C34" s="15">
        <f>SUMIF(Z34:Z35,9,C34:C35)</f>
        <v>4.4713000000000003</v>
      </c>
      <c r="D34" s="15">
        <f>SUMIF(Z34:Z35,9,D34:D35)</f>
        <v>0</v>
      </c>
      <c r="E34" s="45"/>
      <c r="F34" s="15">
        <f>SUMIF(Z34:Z35,9,F34:F35)</f>
        <v>2.5926999999999998</v>
      </c>
      <c r="G34" s="15">
        <f>SUMIF(Z34:Z35,9,G34:G35)</f>
        <v>0</v>
      </c>
      <c r="H34" s="45"/>
      <c r="I34" s="15">
        <f>SUMIF(Z34:Z35,9,I34:I35)</f>
        <v>3.145</v>
      </c>
      <c r="J34" s="15">
        <f>SUMIF(Z34:Z35,9,J34:J35)</f>
        <v>0</v>
      </c>
      <c r="K34" s="45"/>
      <c r="L34" s="15">
        <f>SUMIF(Z34:Z35,9,L34:L35)</f>
        <v>2.5</v>
      </c>
      <c r="M34" s="15">
        <f>SUMIF(Z34:Z35,9,M34:M35)</f>
        <v>0</v>
      </c>
      <c r="N34" s="45"/>
      <c r="O34" s="15">
        <f>SUMIF(Z34:Z35,9,O34:O35)</f>
        <v>2.5</v>
      </c>
      <c r="P34" s="15">
        <f>SUMIF(Z34:Z35,9,P34:P35)</f>
        <v>0</v>
      </c>
      <c r="Q34" s="45"/>
      <c r="R34" s="15">
        <f>SUMIF(Z34:Z35,9,R34:R35)</f>
        <v>2.5</v>
      </c>
      <c r="S34" s="15">
        <f>SUMIF(Z34:Z35,9,S34:S35)</f>
        <v>0</v>
      </c>
      <c r="T34" s="45"/>
      <c r="U34" s="15">
        <f>SUMIF(Z34:Z35,9,U34:U35)</f>
        <v>7.5</v>
      </c>
      <c r="V34" s="15">
        <f>SUMIF(Z34:Z35,9,V34:V35)</f>
        <v>0</v>
      </c>
      <c r="W34" s="15">
        <f t="shared" si="0"/>
        <v>-0.64500000000000002</v>
      </c>
      <c r="X34" s="16">
        <f t="shared" si="1"/>
        <v>-20.508744038155804</v>
      </c>
      <c r="Y34" s="46"/>
      <c r="Z34" s="47">
        <v>8</v>
      </c>
      <c r="AB34" s="47">
        <v>5</v>
      </c>
    </row>
    <row r="35" spans="1:28" ht="23.5" outlineLevel="6" x14ac:dyDescent="0.7">
      <c r="A35" s="75" t="s">
        <v>53</v>
      </c>
      <c r="B35" s="45"/>
      <c r="C35" s="15">
        <f>SUMIF(Z35:Z36,11,C35:C36)</f>
        <v>4.4713000000000003</v>
      </c>
      <c r="D35" s="15">
        <f>SUMIF(Z35:Z36,11,D35:D36)</f>
        <v>0</v>
      </c>
      <c r="E35" s="45"/>
      <c r="F35" s="15">
        <f>SUMIF(Z35:Z36,11,F35:F36)</f>
        <v>2.5926999999999998</v>
      </c>
      <c r="G35" s="15">
        <f>SUMIF(Z35:Z36,11,G35:G36)</f>
        <v>0</v>
      </c>
      <c r="H35" s="45"/>
      <c r="I35" s="15">
        <f>SUMIF(Z35:Z36,11,I35:I36)</f>
        <v>3.145</v>
      </c>
      <c r="J35" s="15">
        <f>SUMIF(Z35:Z36,11,J35:J36)</f>
        <v>0</v>
      </c>
      <c r="K35" s="45"/>
      <c r="L35" s="15">
        <f>SUMIF(Z35:Z36,11,L35:L36)</f>
        <v>2.5</v>
      </c>
      <c r="M35" s="15">
        <f>SUMIF(Z35:Z36,11,M35:M36)</f>
        <v>0</v>
      </c>
      <c r="N35" s="45"/>
      <c r="O35" s="15">
        <f>SUMIF(Z35:Z36,11,O35:O36)</f>
        <v>2.5</v>
      </c>
      <c r="P35">
        <f>SUMIF(Z35:Z36,11,P35:P36)</f>
        <v>0</v>
      </c>
      <c r="Q35" s="45"/>
      <c r="R35" s="15">
        <f>SUMIF(Z35:Z36,11,R35:R36)</f>
        <v>2.5</v>
      </c>
      <c r="S35" s="15">
        <f>SUMIF(Z35:Z36,11,S35:S36)</f>
        <v>0</v>
      </c>
      <c r="T35" s="45"/>
      <c r="U35" s="15">
        <f>SUMIF(Z35:Z36,11,U35:U36)</f>
        <v>7.5</v>
      </c>
      <c r="V35" s="15">
        <f>SUMIF(Z35:Z36,11,V35:V36)</f>
        <v>0</v>
      </c>
      <c r="W35" s="15">
        <f t="shared" si="0"/>
        <v>-0.64500000000000002</v>
      </c>
      <c r="X35" s="16">
        <f t="shared" si="1"/>
        <v>-20.508744038155804</v>
      </c>
      <c r="Y35" s="46"/>
      <c r="Z35" s="47">
        <v>9</v>
      </c>
      <c r="AB35" s="47">
        <v>6</v>
      </c>
    </row>
    <row r="36" spans="1:28" ht="23.5" outlineLevel="6" x14ac:dyDescent="0.7">
      <c r="A36" s="75" t="s">
        <v>61</v>
      </c>
      <c r="B36" s="45"/>
      <c r="C36" s="15">
        <f>SUMIF(Z36:Z37,12,C36:C37)</f>
        <v>4.4713000000000003</v>
      </c>
      <c r="D36" s="15">
        <f>SUMIF(Z36:Z37,12,D36:D37)</f>
        <v>0</v>
      </c>
      <c r="E36" s="45"/>
      <c r="F36" s="15">
        <f>SUMIF(Z36:Z37,12,F36:F37)</f>
        <v>2.5926999999999998</v>
      </c>
      <c r="G36" s="15">
        <f>SUMIF(Z36:Z37,12,G36:G37)</f>
        <v>0</v>
      </c>
      <c r="H36" s="45"/>
      <c r="I36" s="15">
        <f>SUMIF(Z36:Z37,12,I36:I37)</f>
        <v>3.145</v>
      </c>
      <c r="J36" s="15">
        <f>SUMIF(Z36:Z37,12,J36:J37)</f>
        <v>0</v>
      </c>
      <c r="K36" s="45"/>
      <c r="L36" s="15">
        <f>SUMIF(Z36:Z37,12,L36:L37)</f>
        <v>2.5</v>
      </c>
      <c r="M36" s="15">
        <f>SUMIF(Z36:Z37,12,M36:M37)</f>
        <v>0</v>
      </c>
      <c r="N36" s="45"/>
      <c r="O36" s="15">
        <f>SUMIF(Z36:Z37,12,O36:O37)</f>
        <v>2.5</v>
      </c>
      <c r="P36" s="15">
        <f>SUMIF(Z36:Z37,12,P36:P37)</f>
        <v>0</v>
      </c>
      <c r="Q36" s="45"/>
      <c r="R36" s="15">
        <f>SUMIF(Z36:Z37,12,R36:R37)</f>
        <v>2.5</v>
      </c>
      <c r="S36" s="15">
        <f>SUMIF(Z36:Z37,12,S36:S37)</f>
        <v>0</v>
      </c>
      <c r="T36" s="45"/>
      <c r="U36" s="15">
        <f>SUMIF(Z36:Z37,12,U36:U37)</f>
        <v>7.5</v>
      </c>
      <c r="V36" s="15">
        <f>SUMIF(Z36:Z37,12,V36:V37)</f>
        <v>0</v>
      </c>
      <c r="W36" s="15">
        <f t="shared" si="0"/>
        <v>-0.64500000000000002</v>
      </c>
      <c r="X36" s="16">
        <f t="shared" si="1"/>
        <v>-20.508744038155804</v>
      </c>
      <c r="Y36" s="63"/>
      <c r="Z36" s="47">
        <v>11</v>
      </c>
      <c r="AB36" s="47">
        <v>6</v>
      </c>
    </row>
    <row r="37" spans="1:28" outlineLevel="7" x14ac:dyDescent="0.7">
      <c r="A37" s="76" t="s">
        <v>62</v>
      </c>
      <c r="B37" s="115" t="s">
        <v>63</v>
      </c>
      <c r="C37" s="23">
        <v>4.4713000000000003</v>
      </c>
      <c r="D37" s="23">
        <v>0</v>
      </c>
      <c r="E37" s="115" t="s">
        <v>63</v>
      </c>
      <c r="F37" s="23">
        <v>2.5926999999999998</v>
      </c>
      <c r="G37" s="23">
        <v>0</v>
      </c>
      <c r="H37" s="115" t="s">
        <v>63</v>
      </c>
      <c r="I37" s="23">
        <v>3.145</v>
      </c>
      <c r="J37" s="23">
        <v>0</v>
      </c>
      <c r="K37" s="62" t="s">
        <v>63</v>
      </c>
      <c r="L37" s="23">
        <v>2.5</v>
      </c>
      <c r="M37" s="23">
        <v>0</v>
      </c>
      <c r="N37" s="115" t="s">
        <v>63</v>
      </c>
      <c r="O37" s="23">
        <v>2.5</v>
      </c>
      <c r="P37" s="23">
        <v>0</v>
      </c>
      <c r="Q37" s="115" t="s">
        <v>63</v>
      </c>
      <c r="R37" s="23">
        <v>2.5</v>
      </c>
      <c r="S37" s="23">
        <v>0</v>
      </c>
      <c r="T37" s="23" t="s">
        <v>63</v>
      </c>
      <c r="U37" s="23">
        <v>7.5</v>
      </c>
      <c r="V37" s="23">
        <v>0</v>
      </c>
      <c r="W37" s="23">
        <f t="shared" si="0"/>
        <v>-0.64500000000000002</v>
      </c>
      <c r="X37" s="24">
        <f t="shared" si="1"/>
        <v>-20.508744038155804</v>
      </c>
      <c r="Y37" s="63" t="s">
        <v>60</v>
      </c>
      <c r="Z37" s="77">
        <v>12</v>
      </c>
      <c r="AB37" s="77">
        <v>7</v>
      </c>
    </row>
    <row r="38" spans="1:28" ht="23.5" outlineLevel="1" x14ac:dyDescent="0.7">
      <c r="A38" s="50" t="s">
        <v>110</v>
      </c>
      <c r="B38" s="45"/>
      <c r="C38" s="15">
        <f>SUMIF(Z38:Z41,5,C38:C41)</f>
        <v>1.1444000000000001</v>
      </c>
      <c r="D38" s="15">
        <f>SUMIF(Z38:Z41,5,D38:D41)</f>
        <v>0</v>
      </c>
      <c r="E38" s="45"/>
      <c r="F38" s="15">
        <f>SUMIF(Z38:Z41,5,F38:F41)</f>
        <v>0.76890000000000003</v>
      </c>
      <c r="G38" s="15">
        <f>SUMIF(Z38:Z41,5,G38:G41)</f>
        <v>0</v>
      </c>
      <c r="H38" s="45"/>
      <c r="I38" s="15">
        <f>SUMIF(Z38:Z41,5,I38:I41)</f>
        <v>0.76890000000000003</v>
      </c>
      <c r="J38" s="15">
        <f>SUMIF(Z38:Z41,5,J38:J41)</f>
        <v>0</v>
      </c>
      <c r="K38" s="45"/>
      <c r="L38" s="15">
        <f>SUMIF(Z38:Z41,5,L38:L41)</f>
        <v>1.2076</v>
      </c>
      <c r="M38" s="15">
        <f>SUMIF(Z38:Z41,5,M38:M41)</f>
        <v>0</v>
      </c>
      <c r="N38" s="45"/>
      <c r="O38" s="15">
        <f>SUMIF(Z38:Z41,5,O38:O41)</f>
        <v>1.2076</v>
      </c>
      <c r="P38" s="15">
        <f>SUMIF(Z38:Z41,5,P38:P41)</f>
        <v>0</v>
      </c>
      <c r="Q38" s="45"/>
      <c r="R38" s="15">
        <f>SUMIF(Z38:Z41,5,R38:R41)</f>
        <v>0</v>
      </c>
      <c r="S38" s="15">
        <f>SUMIF(Z38:Z41,5,S38:S41)</f>
        <v>0</v>
      </c>
      <c r="T38" s="45"/>
      <c r="U38" s="15">
        <f>SUMIF(Z38:Z41,5,U38:U41)</f>
        <v>0</v>
      </c>
      <c r="V38" s="15">
        <f>SUMIF(Z38:Z41,5,V38:V41)</f>
        <v>0</v>
      </c>
      <c r="W38" s="15">
        <f t="shared" si="0"/>
        <v>0.43869999999999998</v>
      </c>
      <c r="X38" s="16">
        <f t="shared" si="1"/>
        <v>57.055533879568209</v>
      </c>
      <c r="Y38" s="46"/>
      <c r="Z38" s="47">
        <v>4</v>
      </c>
      <c r="AB38" s="47">
        <v>1</v>
      </c>
    </row>
    <row r="39" spans="1:28" ht="41" outlineLevel="1" x14ac:dyDescent="0.7">
      <c r="A39" s="51" t="s">
        <v>111</v>
      </c>
      <c r="B39" s="115" t="s">
        <v>112</v>
      </c>
      <c r="C39" s="53">
        <v>0</v>
      </c>
      <c r="D39" s="53">
        <v>0</v>
      </c>
      <c r="E39" s="52" t="s">
        <v>113</v>
      </c>
      <c r="F39" s="53">
        <v>0</v>
      </c>
      <c r="G39" s="53">
        <v>0</v>
      </c>
      <c r="H39" s="52" t="s">
        <v>112</v>
      </c>
      <c r="I39" s="53">
        <v>0</v>
      </c>
      <c r="J39" s="53">
        <v>0</v>
      </c>
      <c r="K39" s="52" t="s">
        <v>113</v>
      </c>
      <c r="L39" s="53">
        <v>0</v>
      </c>
      <c r="M39" s="53">
        <v>0</v>
      </c>
      <c r="N39" s="115" t="s">
        <v>112</v>
      </c>
      <c r="O39" s="53">
        <v>0</v>
      </c>
      <c r="P39" s="53">
        <v>0</v>
      </c>
      <c r="Q39" s="115" t="s">
        <v>114</v>
      </c>
      <c r="R39" s="53">
        <v>0</v>
      </c>
      <c r="S39" s="53">
        <v>0</v>
      </c>
      <c r="T39" s="52" t="s">
        <v>114</v>
      </c>
      <c r="U39" s="53">
        <v>0</v>
      </c>
      <c r="V39" s="53">
        <v>0</v>
      </c>
      <c r="W39" s="53">
        <f t="shared" si="0"/>
        <v>0</v>
      </c>
      <c r="X39" s="54">
        <f t="shared" si="1"/>
        <v>100</v>
      </c>
      <c r="Y39" s="55"/>
      <c r="AB39" s="47">
        <v>1</v>
      </c>
    </row>
    <row r="40" spans="1:28" ht="41" outlineLevel="1" collapsed="1" x14ac:dyDescent="0.7">
      <c r="A40" s="51" t="s">
        <v>115</v>
      </c>
      <c r="B40" s="115" t="s">
        <v>70</v>
      </c>
      <c r="C40" s="53">
        <v>0</v>
      </c>
      <c r="D40" s="53">
        <v>0</v>
      </c>
      <c r="E40" s="52" t="s">
        <v>70</v>
      </c>
      <c r="F40" s="53">
        <v>0</v>
      </c>
      <c r="G40" s="53">
        <v>0</v>
      </c>
      <c r="H40" s="52" t="s">
        <v>70</v>
      </c>
      <c r="I40" s="53">
        <v>0</v>
      </c>
      <c r="J40" s="53">
        <v>0</v>
      </c>
      <c r="K40" s="52" t="s">
        <v>70</v>
      </c>
      <c r="L40" s="53">
        <v>0</v>
      </c>
      <c r="M40" s="53">
        <v>0</v>
      </c>
      <c r="N40" s="115" t="s">
        <v>70</v>
      </c>
      <c r="O40" s="53">
        <v>0</v>
      </c>
      <c r="P40" s="53">
        <v>0</v>
      </c>
      <c r="Q40" s="115" t="s">
        <v>116</v>
      </c>
      <c r="R40" s="53">
        <v>0</v>
      </c>
      <c r="S40" s="53">
        <v>0</v>
      </c>
      <c r="T40" s="52" t="s">
        <v>116</v>
      </c>
      <c r="U40" s="53">
        <v>0</v>
      </c>
      <c r="V40" s="53">
        <v>0</v>
      </c>
      <c r="W40" s="53">
        <f t="shared" si="0"/>
        <v>0</v>
      </c>
      <c r="X40" s="54">
        <f t="shared" si="1"/>
        <v>100</v>
      </c>
      <c r="Y40" s="55"/>
      <c r="AB40" s="47">
        <v>1</v>
      </c>
    </row>
    <row r="41" spans="1:28" hidden="1" outlineLevel="2" x14ac:dyDescent="0.7">
      <c r="A41" s="56" t="s">
        <v>117</v>
      </c>
      <c r="B41" s="57"/>
      <c r="C41" s="58">
        <f>SUMIF(Z41:Z45,6,C41:C45)</f>
        <v>1.1444000000000001</v>
      </c>
      <c r="D41" s="58">
        <f>SUMIF(Z41:Z45,6,D41:D45)</f>
        <v>0</v>
      </c>
      <c r="E41" s="57"/>
      <c r="F41" s="58">
        <f>SUMIF(Z41:Z45,6,F41:F45)</f>
        <v>0.76890000000000003</v>
      </c>
      <c r="G41" s="58">
        <f>SUMIF(Z41:Z45,6,G41:G45)</f>
        <v>0</v>
      </c>
      <c r="H41" s="57"/>
      <c r="I41" s="58">
        <f>SUMIF(Z41:Z45,6,I41:I45)</f>
        <v>0.76890000000000003</v>
      </c>
      <c r="J41" s="58">
        <f>SUMIF(Z41:Z45,6,J41:J45)</f>
        <v>0</v>
      </c>
      <c r="K41" s="57"/>
      <c r="L41" s="58">
        <f>SUMIF(Z41:Z45,6,L41:L45)</f>
        <v>1.2076</v>
      </c>
      <c r="M41" s="58">
        <f>SUMIF(Z41:Z45,6,M41:M45)</f>
        <v>0</v>
      </c>
      <c r="N41" s="57"/>
      <c r="O41" s="58">
        <f>SUMIF(Z41:Z45,6,O41:O45)</f>
        <v>1.2076</v>
      </c>
      <c r="P41" s="58">
        <f>SUMIF(Z41:Z45,6,P41:P45)</f>
        <v>0</v>
      </c>
      <c r="Q41" s="57"/>
      <c r="R41" s="58">
        <f>SUMIF(Z41:Z45,6,R41:R45)</f>
        <v>0</v>
      </c>
      <c r="S41" s="58">
        <f>SUMIF(Z41:Z45,6,S41:S45)</f>
        <v>0</v>
      </c>
      <c r="T41" s="57"/>
      <c r="U41" s="58">
        <f>SUMIF(Z41:Z45,6,U41:U45)</f>
        <v>0</v>
      </c>
      <c r="V41" s="58">
        <f>SUMIF(Z41:Z45,6,V41:V45)</f>
        <v>0</v>
      </c>
      <c r="W41" s="58">
        <f t="shared" si="0"/>
        <v>0.43869999999999998</v>
      </c>
      <c r="X41" s="59">
        <f t="shared" si="1"/>
        <v>57.055533879568209</v>
      </c>
      <c r="Y41" s="60"/>
      <c r="Z41" s="47">
        <v>5</v>
      </c>
      <c r="AB41" s="47">
        <v>2</v>
      </c>
    </row>
    <row r="42" spans="1:28" ht="41" hidden="1" outlineLevel="2" x14ac:dyDescent="0.7">
      <c r="A42" s="61" t="s">
        <v>118</v>
      </c>
      <c r="B42" s="52" t="s">
        <v>119</v>
      </c>
      <c r="C42" s="23"/>
      <c r="D42" s="23"/>
      <c r="E42" s="52" t="s">
        <v>119</v>
      </c>
      <c r="F42" s="23"/>
      <c r="G42" s="23"/>
      <c r="H42" s="52" t="s">
        <v>119</v>
      </c>
      <c r="I42" s="23"/>
      <c r="J42" s="23"/>
      <c r="K42" s="52" t="s">
        <v>113</v>
      </c>
      <c r="L42" s="23"/>
      <c r="M42" s="23"/>
      <c r="N42" s="115" t="s">
        <v>119</v>
      </c>
      <c r="O42" s="23"/>
      <c r="P42" s="23"/>
      <c r="Q42" s="115" t="s">
        <v>119</v>
      </c>
      <c r="R42" s="23"/>
      <c r="S42" s="23"/>
      <c r="T42" s="52" t="s">
        <v>119</v>
      </c>
      <c r="U42" s="23"/>
      <c r="V42" s="23"/>
      <c r="W42" s="23">
        <f t="shared" ref="W42:W71" si="2">L42-I42</f>
        <v>0</v>
      </c>
      <c r="X42" s="24">
        <f t="shared" ref="X42:X71" si="3">IF(I42&lt;=0,100,((L42-I42)/I42)*100)</f>
        <v>100</v>
      </c>
      <c r="Y42" s="63"/>
      <c r="AB42" s="47">
        <v>2</v>
      </c>
    </row>
    <row r="43" spans="1:28" ht="41" hidden="1" outlineLevel="2" x14ac:dyDescent="0.7">
      <c r="A43" s="61" t="s">
        <v>120</v>
      </c>
      <c r="B43" s="52" t="s">
        <v>69</v>
      </c>
      <c r="C43" s="23"/>
      <c r="D43" s="23"/>
      <c r="E43" s="52" t="s">
        <v>69</v>
      </c>
      <c r="F43" s="23"/>
      <c r="G43" s="23"/>
      <c r="H43" s="52" t="s">
        <v>69</v>
      </c>
      <c r="I43" s="23"/>
      <c r="J43" s="23"/>
      <c r="K43" s="52" t="s">
        <v>70</v>
      </c>
      <c r="L43" s="23"/>
      <c r="M43" s="23"/>
      <c r="N43" s="115" t="s">
        <v>69</v>
      </c>
      <c r="O43" s="23"/>
      <c r="P43" s="23"/>
      <c r="Q43" s="115" t="s">
        <v>69</v>
      </c>
      <c r="R43" s="23"/>
      <c r="S43" s="23"/>
      <c r="T43" s="52" t="s">
        <v>69</v>
      </c>
      <c r="U43" s="23"/>
      <c r="V43" s="23"/>
      <c r="W43" s="23">
        <f t="shared" si="2"/>
        <v>0</v>
      </c>
      <c r="X43" s="24">
        <f t="shared" si="3"/>
        <v>100</v>
      </c>
      <c r="Y43" s="63"/>
      <c r="AB43" s="47">
        <v>2</v>
      </c>
    </row>
    <row r="44" spans="1:28" hidden="1" outlineLevel="2" x14ac:dyDescent="0.7">
      <c r="A44" s="64" t="s">
        <v>49</v>
      </c>
      <c r="B44" s="65"/>
      <c r="C44" s="66"/>
      <c r="D44" s="66"/>
      <c r="E44" s="65"/>
      <c r="F44" s="66"/>
      <c r="G44" s="66"/>
      <c r="H44" s="65"/>
      <c r="I44" s="66"/>
      <c r="J44" s="66"/>
      <c r="K44" s="65"/>
      <c r="L44" s="66"/>
      <c r="M44" s="66"/>
      <c r="N44" s="65"/>
      <c r="O44" s="66"/>
      <c r="P44" s="66"/>
      <c r="Q44" s="65"/>
      <c r="R44" s="66"/>
      <c r="S44" s="66"/>
      <c r="T44" s="65"/>
      <c r="U44" s="66"/>
      <c r="V44" s="66"/>
      <c r="W44" s="66">
        <f t="shared" si="2"/>
        <v>0</v>
      </c>
      <c r="X44" s="67">
        <f t="shared" si="3"/>
        <v>100</v>
      </c>
      <c r="Y44" s="68"/>
      <c r="AB44" s="47">
        <v>2</v>
      </c>
    </row>
    <row r="45" spans="1:28" ht="23.5" hidden="1" outlineLevel="3" x14ac:dyDescent="0.7">
      <c r="A45" s="69" t="s">
        <v>50</v>
      </c>
      <c r="B45" s="70"/>
      <c r="C45" s="39">
        <f>SUMIF(Z45:Z46,7,C45:C46)</f>
        <v>1.1444000000000001</v>
      </c>
      <c r="D45" s="39">
        <f>SUMIF(Z45:Z46,7,D45:D46)</f>
        <v>0</v>
      </c>
      <c r="E45" s="70"/>
      <c r="F45" s="39">
        <f>SUMIF(Z45:Z46,7,F45:F46)</f>
        <v>0.76890000000000003</v>
      </c>
      <c r="G45" s="39">
        <f>SUMIF(Z45:Z46,7,G45:G46)</f>
        <v>0</v>
      </c>
      <c r="H45" s="70"/>
      <c r="I45" s="39">
        <f>SUMIF(Z45:Z46,7,I45:I46)</f>
        <v>0.76890000000000003</v>
      </c>
      <c r="J45" s="39">
        <f>SUMIF(Z45:Z46,7,J45:J46)</f>
        <v>0</v>
      </c>
      <c r="K45" s="70"/>
      <c r="L45" s="39">
        <f>SUMIF(Z45:Z46,7,L45:L46)</f>
        <v>1.2076</v>
      </c>
      <c r="M45" s="39">
        <f>SUMIF(Z45:Z46,7,M45:M46)</f>
        <v>0</v>
      </c>
      <c r="N45" s="70"/>
      <c r="O45" s="39">
        <f>SUMIF(Z45:Z46,7,O45:O46)</f>
        <v>1.2076</v>
      </c>
      <c r="P45" s="39">
        <f>SUMIF(Z45:Z46,7,P45:P46)</f>
        <v>0</v>
      </c>
      <c r="Q45" s="70"/>
      <c r="R45" s="39">
        <f>SUMIF(Z45:Z46,7,R45:R46)</f>
        <v>0</v>
      </c>
      <c r="S45" s="39">
        <f>SUMIF(Z45:Z46,7,S45:S46)</f>
        <v>0</v>
      </c>
      <c r="T45" s="70"/>
      <c r="U45" s="39">
        <f>SUMIF(Z45:Z46,7,U45:U46)</f>
        <v>0</v>
      </c>
      <c r="V45" s="39">
        <f>SUMIF(Z45:Z46,7,V45:V46)</f>
        <v>0</v>
      </c>
      <c r="W45" s="39">
        <f t="shared" si="2"/>
        <v>0.43869999999999998</v>
      </c>
      <c r="X45" s="71">
        <f t="shared" si="3"/>
        <v>57.055533879568209</v>
      </c>
      <c r="Y45" s="72"/>
      <c r="Z45" s="47">
        <v>6</v>
      </c>
      <c r="AB45" s="47">
        <v>3</v>
      </c>
    </row>
    <row r="46" spans="1:28" hidden="1" outlineLevel="4" x14ac:dyDescent="0.7">
      <c r="A46" s="73" t="s">
        <v>51</v>
      </c>
      <c r="B46" s="62"/>
      <c r="C46" s="23">
        <f>SUMIF(Z46:Z47,8,C46:C47)</f>
        <v>1.1444000000000001</v>
      </c>
      <c r="D46" s="23">
        <f>SUMIF(Z46:Z47,8,D46:D47)</f>
        <v>0</v>
      </c>
      <c r="E46" s="62"/>
      <c r="F46" s="23">
        <f>SUMIF(Z46:Z47,8,F46:F47)</f>
        <v>0.76890000000000003</v>
      </c>
      <c r="G46" s="23">
        <f>SUMIF(Z46:Z47,8,G46:G47)</f>
        <v>0</v>
      </c>
      <c r="H46" s="62"/>
      <c r="I46" s="23">
        <f>SUMIF(Z46:Z47,8,I46:I47)</f>
        <v>0.76890000000000003</v>
      </c>
      <c r="J46" s="23">
        <f>SUMIF(Z46:Z47,8,J46:J47)</f>
        <v>0</v>
      </c>
      <c r="K46" s="62"/>
      <c r="L46" s="23">
        <f>SUMIF(Z46:Z47,8,L46:L47)</f>
        <v>1.2076</v>
      </c>
      <c r="M46" s="23">
        <f>SUMIF(Z46:Z47,8,M46:M47)</f>
        <v>0</v>
      </c>
      <c r="N46" s="62"/>
      <c r="O46" s="23">
        <f>SUMIF(Z46:Z47,8,O46:O47)</f>
        <v>1.2076</v>
      </c>
      <c r="P46" s="23">
        <f>SUMIF(Z46:Z47,8,P46:P47)</f>
        <v>0</v>
      </c>
      <c r="Q46" s="62"/>
      <c r="R46" s="23">
        <f>SUMIF(Z46:Z47,8,R46:R47)</f>
        <v>0</v>
      </c>
      <c r="S46" s="23">
        <f>SUMIF(Z46:Z47,8,S46:S47)</f>
        <v>0</v>
      </c>
      <c r="T46" s="62"/>
      <c r="U46" s="23">
        <f>SUMIF(Z46:Z47,8,U46:U47)</f>
        <v>0</v>
      </c>
      <c r="V46" s="23">
        <f>SUMIF(Z46:Z47,8,V46:V47)</f>
        <v>0</v>
      </c>
      <c r="W46" s="23">
        <f t="shared" si="2"/>
        <v>0.43869999999999998</v>
      </c>
      <c r="X46" s="24">
        <f t="shared" si="3"/>
        <v>57.055533879568209</v>
      </c>
      <c r="Y46" s="63"/>
      <c r="Z46" s="47">
        <v>7</v>
      </c>
      <c r="AB46" s="47">
        <v>4</v>
      </c>
    </row>
    <row r="47" spans="1:28" ht="23.5" hidden="1" outlineLevel="5" x14ac:dyDescent="0.7">
      <c r="A47" s="74" t="s">
        <v>61</v>
      </c>
      <c r="B47" s="45"/>
      <c r="C47" s="15">
        <f>SUMIF(Z47:Z48,9,C47:C48)</f>
        <v>1.1444000000000001</v>
      </c>
      <c r="D47" s="15">
        <f>SUMIF(Z47:Z48,9,D47:D48)</f>
        <v>0</v>
      </c>
      <c r="E47" s="45"/>
      <c r="F47" s="15">
        <f>SUMIF(Z47:Z48,9,F47:F48)</f>
        <v>0.76890000000000003</v>
      </c>
      <c r="G47" s="15">
        <f>SUMIF(Z47:Z48,9,G47:G48)</f>
        <v>0</v>
      </c>
      <c r="H47" s="45"/>
      <c r="I47" s="15">
        <f>SUMIF(Z47:Z48,9,I47:I48)</f>
        <v>0.76890000000000003</v>
      </c>
      <c r="J47" s="15">
        <f>SUMIF(Z47:Z48,9,J47:J48)</f>
        <v>0</v>
      </c>
      <c r="K47" s="45"/>
      <c r="L47" s="15">
        <f>SUMIF(Z47:Z48,9,L47:L48)</f>
        <v>1.2076</v>
      </c>
      <c r="M47" s="15">
        <f>SUMIF(Z47:Z48,9,M47:M48)</f>
        <v>0</v>
      </c>
      <c r="N47" s="45"/>
      <c r="O47" s="15">
        <f>SUMIF(Z47:Z48,9,O47:O48)</f>
        <v>1.2076</v>
      </c>
      <c r="P47" s="15">
        <f>SUMIF(Z47:Z48,9,P47:P48)</f>
        <v>0</v>
      </c>
      <c r="Q47" s="45"/>
      <c r="R47" s="15">
        <f>SUMIF(Z47:Z48,9,R47:R48)</f>
        <v>0</v>
      </c>
      <c r="S47" s="15">
        <f>SUMIF(Z47:Z48,9,S47:S48)</f>
        <v>0</v>
      </c>
      <c r="T47" s="45"/>
      <c r="U47" s="15">
        <f>SUMIF(Z47:Z48,9,U47:U48)</f>
        <v>0</v>
      </c>
      <c r="V47" s="15">
        <f>SUMIF(Z47:Z48,9,V47:V48)</f>
        <v>0</v>
      </c>
      <c r="W47" s="15">
        <f t="shared" si="2"/>
        <v>0.43869999999999998</v>
      </c>
      <c r="X47" s="16">
        <f t="shared" si="3"/>
        <v>57.055533879568209</v>
      </c>
      <c r="Y47" s="46"/>
      <c r="Z47" s="47">
        <v>8</v>
      </c>
      <c r="AB47" s="47">
        <v>5</v>
      </c>
    </row>
    <row r="48" spans="1:28" ht="23.5" hidden="1" outlineLevel="6" x14ac:dyDescent="0.7">
      <c r="A48" s="75" t="s">
        <v>53</v>
      </c>
      <c r="B48" s="45"/>
      <c r="C48" s="15">
        <f>SUMIF(Z48:Z49,11,C48:C49)</f>
        <v>1.1444000000000001</v>
      </c>
      <c r="D48" s="15">
        <f>SUMIF(Z48:Z49,11,D48:D49)</f>
        <v>0</v>
      </c>
      <c r="E48" s="45"/>
      <c r="F48" s="15">
        <f>SUMIF(Z48:Z49,11,F48:F49)</f>
        <v>0.76890000000000003</v>
      </c>
      <c r="G48" s="15">
        <f>SUMIF(Z48:Z49,11,G48:G49)</f>
        <v>0</v>
      </c>
      <c r="H48" s="45"/>
      <c r="I48" s="15">
        <f>SUMIF(Z48:Z49,11,I48:I49)</f>
        <v>0.76890000000000003</v>
      </c>
      <c r="J48" s="15">
        <f>SUMIF(Z48:Z49,11,J48:J49)</f>
        <v>0</v>
      </c>
      <c r="K48" s="45"/>
      <c r="L48" s="15">
        <f>SUMIF(Z48:Z49,11,L48:L49)</f>
        <v>1.2076</v>
      </c>
      <c r="M48" s="15">
        <f>SUMIF(Z48:Z49,11,M48:M49)</f>
        <v>0</v>
      </c>
      <c r="N48" s="45"/>
      <c r="O48" s="15">
        <f>SUMIF(Z48:Z49,11,O48:O49)</f>
        <v>1.2076</v>
      </c>
      <c r="P48">
        <f>SUMIF(Z48:Z49,11,P48:P49)</f>
        <v>0</v>
      </c>
      <c r="Q48" s="45"/>
      <c r="R48" s="15">
        <f>SUMIF(Z48:Z49,11,R48:R49)</f>
        <v>0</v>
      </c>
      <c r="S48" s="15">
        <f>SUMIF(Z48:Z49,11,S48:S49)</f>
        <v>0</v>
      </c>
      <c r="T48" s="45"/>
      <c r="U48" s="15">
        <f>SUMIF(Z48:Z49,11,U48:U49)</f>
        <v>0</v>
      </c>
      <c r="V48" s="15">
        <f>SUMIF(Z48:Z49,11,V48:V49)</f>
        <v>0</v>
      </c>
      <c r="W48" s="15">
        <f t="shared" si="2"/>
        <v>0.43869999999999998</v>
      </c>
      <c r="X48" s="16">
        <f t="shared" si="3"/>
        <v>57.055533879568209</v>
      </c>
      <c r="Y48" s="46"/>
      <c r="Z48" s="47">
        <v>9</v>
      </c>
      <c r="AB48" s="47">
        <v>6</v>
      </c>
    </row>
    <row r="49" spans="1:28" ht="23.5" hidden="1" outlineLevel="6" x14ac:dyDescent="0.7">
      <c r="A49" s="75" t="s">
        <v>61</v>
      </c>
      <c r="B49" s="45"/>
      <c r="C49" s="15">
        <f>SUMIF(Z49:Z50,12,C49:C50)</f>
        <v>1.1444000000000001</v>
      </c>
      <c r="D49" s="15">
        <f>SUMIF(Z49:Z50,12,D49:D50)</f>
        <v>0</v>
      </c>
      <c r="E49" s="45"/>
      <c r="F49" s="15">
        <f>SUMIF(Z49:Z50,12,F49:F50)</f>
        <v>0.76890000000000003</v>
      </c>
      <c r="G49" s="15">
        <f>SUMIF(Z49:Z50,12,G49:G50)</f>
        <v>0</v>
      </c>
      <c r="H49" s="45"/>
      <c r="I49" s="15">
        <f>SUMIF(Z49:Z50,12,I49:I50)</f>
        <v>0.76890000000000003</v>
      </c>
      <c r="J49" s="15">
        <f>SUMIF(Z49:Z50,12,J49:J50)</f>
        <v>0</v>
      </c>
      <c r="K49" s="45"/>
      <c r="L49" s="15">
        <f>SUMIF(Z49:Z50,12,L49:L50)</f>
        <v>1.2076</v>
      </c>
      <c r="M49" s="15">
        <f>SUMIF(Z49:Z50,12,M49:M50)</f>
        <v>0</v>
      </c>
      <c r="N49" s="45"/>
      <c r="O49" s="15">
        <f>SUMIF(Z49:Z50,12,O49:O50)</f>
        <v>1.2076</v>
      </c>
      <c r="P49" s="15">
        <f>SUMIF(Z49:Z50,12,P49:P50)</f>
        <v>0</v>
      </c>
      <c r="Q49" s="45"/>
      <c r="R49" s="15">
        <f>SUMIF(Z49:Z50,12,R49:R50)</f>
        <v>0</v>
      </c>
      <c r="S49" s="15">
        <f>SUMIF(Z49:Z50,12,S49:S50)</f>
        <v>0</v>
      </c>
      <c r="T49" s="45"/>
      <c r="U49" s="15">
        <f>SUMIF(Z49:Z50,12,U49:U50)</f>
        <v>0</v>
      </c>
      <c r="V49" s="15">
        <f>SUMIF(Z49:Z50,12,V49:V50)</f>
        <v>0</v>
      </c>
      <c r="W49" s="15">
        <f t="shared" si="2"/>
        <v>0.43869999999999998</v>
      </c>
      <c r="X49" s="16">
        <f t="shared" si="3"/>
        <v>57.055533879568209</v>
      </c>
      <c r="Y49" s="63"/>
      <c r="Z49" s="47">
        <v>11</v>
      </c>
      <c r="AB49" s="47">
        <v>6</v>
      </c>
    </row>
    <row r="50" spans="1:28" hidden="1" outlineLevel="7" x14ac:dyDescent="0.7">
      <c r="A50" s="76" t="s">
        <v>62</v>
      </c>
      <c r="B50" s="115" t="s">
        <v>63</v>
      </c>
      <c r="C50" s="23">
        <v>1.1444000000000001</v>
      </c>
      <c r="D50" s="23">
        <v>0</v>
      </c>
      <c r="E50" s="115" t="s">
        <v>63</v>
      </c>
      <c r="F50" s="23">
        <v>0.76890000000000003</v>
      </c>
      <c r="G50" s="23">
        <v>0</v>
      </c>
      <c r="H50" s="115" t="s">
        <v>63</v>
      </c>
      <c r="I50" s="23">
        <v>0.76890000000000003</v>
      </c>
      <c r="J50" s="23">
        <v>0</v>
      </c>
      <c r="K50" s="62" t="s">
        <v>63</v>
      </c>
      <c r="L50" s="23">
        <v>1.2076</v>
      </c>
      <c r="M50" s="23">
        <v>0</v>
      </c>
      <c r="N50" s="115" t="s">
        <v>63</v>
      </c>
      <c r="O50" s="23">
        <v>1.2076</v>
      </c>
      <c r="P50" s="23">
        <v>0</v>
      </c>
      <c r="Q50" s="115" t="s">
        <v>63</v>
      </c>
      <c r="R50" s="23">
        <v>0</v>
      </c>
      <c r="S50" s="23">
        <v>0</v>
      </c>
      <c r="T50" s="23" t="s">
        <v>63</v>
      </c>
      <c r="U50" s="23">
        <v>0</v>
      </c>
      <c r="V50" s="23">
        <v>0</v>
      </c>
      <c r="W50" s="23">
        <f t="shared" si="2"/>
        <v>0.43869999999999998</v>
      </c>
      <c r="X50" s="24">
        <f t="shared" si="3"/>
        <v>57.055533879568209</v>
      </c>
      <c r="Y50" s="63" t="s">
        <v>60</v>
      </c>
      <c r="Z50" s="77">
        <v>12</v>
      </c>
      <c r="AB50" s="77">
        <v>7</v>
      </c>
    </row>
    <row r="51" spans="1:28" ht="23.5" outlineLevel="1" x14ac:dyDescent="0.7">
      <c r="A51" s="50" t="s">
        <v>121</v>
      </c>
      <c r="B51" s="45"/>
      <c r="C51" s="15">
        <f>SUMIF(Z51:Z54,5,C51:C54)</f>
        <v>0</v>
      </c>
      <c r="D51" s="15">
        <f>SUMIF(Z51:Z54,5,D51:D54)</f>
        <v>0</v>
      </c>
      <c r="E51" s="45"/>
      <c r="F51" s="15">
        <f>SUMIF(Z51:Z54,5,F51:F54)</f>
        <v>0.27229999999999999</v>
      </c>
      <c r="G51" s="15">
        <f>SUMIF(Z51:Z54,5,G51:G54)</f>
        <v>0</v>
      </c>
      <c r="H51" s="45"/>
      <c r="I51" s="15">
        <f>SUMIF(Z51:Z54,5,I51:I54)</f>
        <v>0.94240000000000002</v>
      </c>
      <c r="J51" s="15">
        <f>SUMIF(Z51:Z54,5,J51:J54)</f>
        <v>0</v>
      </c>
      <c r="K51" s="45"/>
      <c r="L51" s="15">
        <f>SUMIF(Z51:Z54,5,L51:L54)</f>
        <v>3.4497</v>
      </c>
      <c r="M51" s="15">
        <f>SUMIF(Z51:Z54,5,M51:M54)</f>
        <v>0</v>
      </c>
      <c r="N51" s="45"/>
      <c r="O51" s="15">
        <f>SUMIF(Z51:Z54,5,O51:O54)</f>
        <v>2.9142999999999999</v>
      </c>
      <c r="P51" s="15">
        <f>SUMIF(Z51:Z54,5,P51:P54)</f>
        <v>0</v>
      </c>
      <c r="Q51" s="45"/>
      <c r="R51" s="15">
        <f>SUMIF(Z51:Z54,5,R51:R54)</f>
        <v>2.9142999999999999</v>
      </c>
      <c r="S51" s="15">
        <f>SUMIF(Z51:Z54,5,S51:S54)</f>
        <v>0</v>
      </c>
      <c r="T51" s="45"/>
      <c r="U51" s="15">
        <f>SUMIF(Z51:Z54,5,U51:U54)</f>
        <v>0</v>
      </c>
      <c r="V51" s="15">
        <f>SUMIF(Z51:Z54,5,V51:V54)</f>
        <v>0</v>
      </c>
      <c r="W51" s="15">
        <f t="shared" si="2"/>
        <v>2.5072999999999999</v>
      </c>
      <c r="X51" s="16">
        <f t="shared" si="3"/>
        <v>266.05475382003391</v>
      </c>
      <c r="Y51" s="46"/>
      <c r="Z51" s="47">
        <v>4</v>
      </c>
      <c r="AB51" s="47">
        <v>1</v>
      </c>
    </row>
    <row r="52" spans="1:28" ht="41" outlineLevel="1" x14ac:dyDescent="0.7">
      <c r="A52" s="51" t="s">
        <v>122</v>
      </c>
      <c r="B52" s="115" t="s">
        <v>70</v>
      </c>
      <c r="C52" s="53">
        <v>0</v>
      </c>
      <c r="D52" s="53">
        <v>0</v>
      </c>
      <c r="E52" s="52" t="s">
        <v>70</v>
      </c>
      <c r="F52" s="53">
        <v>0</v>
      </c>
      <c r="G52" s="53">
        <v>0</v>
      </c>
      <c r="H52" s="52" t="s">
        <v>70</v>
      </c>
      <c r="I52" s="53">
        <v>0</v>
      </c>
      <c r="J52" s="53">
        <v>0</v>
      </c>
      <c r="K52" s="52" t="s">
        <v>70</v>
      </c>
      <c r="L52" s="53">
        <v>0</v>
      </c>
      <c r="M52" s="53">
        <v>0</v>
      </c>
      <c r="N52" s="115" t="s">
        <v>70</v>
      </c>
      <c r="O52" s="53">
        <v>0</v>
      </c>
      <c r="P52" s="53">
        <v>0</v>
      </c>
      <c r="Q52" s="115" t="s">
        <v>70</v>
      </c>
      <c r="R52" s="53">
        <v>0</v>
      </c>
      <c r="S52" s="53">
        <v>0</v>
      </c>
      <c r="T52" s="52" t="s">
        <v>116</v>
      </c>
      <c r="U52" s="53">
        <v>0</v>
      </c>
      <c r="V52" s="53">
        <v>0</v>
      </c>
      <c r="W52" s="53">
        <f t="shared" si="2"/>
        <v>0</v>
      </c>
      <c r="X52" s="54">
        <f t="shared" si="3"/>
        <v>100</v>
      </c>
      <c r="Y52" s="55"/>
      <c r="AB52" s="47">
        <v>1</v>
      </c>
    </row>
    <row r="53" spans="1:28" outlineLevel="1" x14ac:dyDescent="0.7">
      <c r="A53" s="51" t="s">
        <v>123</v>
      </c>
      <c r="B53" s="115" t="s">
        <v>107</v>
      </c>
      <c r="C53" s="53">
        <v>0</v>
      </c>
      <c r="D53" s="53">
        <v>0</v>
      </c>
      <c r="E53" s="52" t="s">
        <v>107</v>
      </c>
      <c r="F53" s="53">
        <v>0</v>
      </c>
      <c r="G53" s="53">
        <v>0</v>
      </c>
      <c r="H53" s="52" t="s">
        <v>107</v>
      </c>
      <c r="I53" s="53">
        <v>0</v>
      </c>
      <c r="J53" s="53">
        <v>0</v>
      </c>
      <c r="K53" s="52" t="s">
        <v>107</v>
      </c>
      <c r="L53" s="53">
        <v>0</v>
      </c>
      <c r="M53" s="53">
        <v>0</v>
      </c>
      <c r="N53" s="115" t="s">
        <v>107</v>
      </c>
      <c r="O53" s="53">
        <v>0</v>
      </c>
      <c r="P53" s="53">
        <v>0</v>
      </c>
      <c r="Q53" s="115" t="s">
        <v>107</v>
      </c>
      <c r="R53" s="53">
        <v>0</v>
      </c>
      <c r="S53" s="53">
        <v>0</v>
      </c>
      <c r="T53" s="52" t="s">
        <v>116</v>
      </c>
      <c r="U53" s="53">
        <v>0</v>
      </c>
      <c r="V53" s="53">
        <v>0</v>
      </c>
      <c r="W53" s="53">
        <f t="shared" si="2"/>
        <v>0</v>
      </c>
      <c r="X53" s="54">
        <f t="shared" si="3"/>
        <v>100</v>
      </c>
      <c r="Y53" s="55"/>
      <c r="AB53" s="47">
        <v>1</v>
      </c>
    </row>
    <row r="54" spans="1:28" outlineLevel="2" x14ac:dyDescent="0.7">
      <c r="A54" s="56" t="s">
        <v>124</v>
      </c>
      <c r="B54" s="57"/>
      <c r="C54" s="58">
        <f>SUMIF(Z54:Z58,6,C54:C58)</f>
        <v>0</v>
      </c>
      <c r="D54" s="58">
        <f>SUMIF(Z54:Z58,6,D54:D58)</f>
        <v>0</v>
      </c>
      <c r="E54" s="57"/>
      <c r="F54" s="58">
        <f>SUMIF(Z54:Z58,6,F54:F58)</f>
        <v>0.27229999999999999</v>
      </c>
      <c r="G54" s="58">
        <f>SUMIF(Z54:Z58,6,G54:G58)</f>
        <v>0</v>
      </c>
      <c r="H54" s="57"/>
      <c r="I54" s="58">
        <f>SUMIF(Z54:Z58,6,I54:I58)</f>
        <v>0.94240000000000002</v>
      </c>
      <c r="J54" s="58">
        <f>SUMIF(Z54:Z58,6,J54:J58)</f>
        <v>0</v>
      </c>
      <c r="K54" s="57"/>
      <c r="L54" s="58">
        <f>SUMIF(Z54:Z58,6,L54:L58)</f>
        <v>3.4497</v>
      </c>
      <c r="M54" s="58">
        <f>SUMIF(Z54:Z58,6,M54:M58)</f>
        <v>0</v>
      </c>
      <c r="N54" s="57"/>
      <c r="O54" s="58">
        <f>SUMIF(Z54:Z58,6,O54:O58)</f>
        <v>2.9142999999999999</v>
      </c>
      <c r="P54" s="58">
        <f>SUMIF(Z54:Z58,6,P54:P58)</f>
        <v>0</v>
      </c>
      <c r="Q54" s="57"/>
      <c r="R54" s="58">
        <f>SUMIF(Z54:Z58,6,R54:R58)</f>
        <v>2.9142999999999999</v>
      </c>
      <c r="S54" s="58">
        <f>SUMIF(Z54:Z58,6,S54:S58)</f>
        <v>0</v>
      </c>
      <c r="T54" s="57"/>
      <c r="U54" s="58">
        <f>SUMIF(Z54:Z58,6,U54:U58)</f>
        <v>0</v>
      </c>
      <c r="V54" s="58">
        <f>SUMIF(Z54:Z58,6,V54:V58)</f>
        <v>0</v>
      </c>
      <c r="W54" s="58">
        <f t="shared" si="2"/>
        <v>2.5072999999999999</v>
      </c>
      <c r="X54" s="59">
        <f t="shared" si="3"/>
        <v>266.05475382003391</v>
      </c>
      <c r="Y54" s="60"/>
      <c r="Z54" s="47">
        <v>5</v>
      </c>
      <c r="AB54" s="47">
        <v>2</v>
      </c>
    </row>
    <row r="55" spans="1:28" outlineLevel="2" x14ac:dyDescent="0.7">
      <c r="A55" s="61" t="s">
        <v>125</v>
      </c>
      <c r="B55" s="52" t="s">
        <v>69</v>
      </c>
      <c r="C55" s="23"/>
      <c r="D55" s="23"/>
      <c r="E55" s="52" t="s">
        <v>69</v>
      </c>
      <c r="F55" s="23"/>
      <c r="G55" s="23"/>
      <c r="H55" s="52" t="s">
        <v>69</v>
      </c>
      <c r="I55" s="23"/>
      <c r="J55" s="23"/>
      <c r="K55" s="52" t="s">
        <v>107</v>
      </c>
      <c r="L55" s="23"/>
      <c r="M55" s="23"/>
      <c r="N55" s="115" t="s">
        <v>69</v>
      </c>
      <c r="O55" s="23"/>
      <c r="P55" s="23"/>
      <c r="Q55" s="115" t="s">
        <v>69</v>
      </c>
      <c r="R55" s="23"/>
      <c r="S55" s="23"/>
      <c r="T55" s="52" t="s">
        <v>69</v>
      </c>
      <c r="U55" s="23"/>
      <c r="V55" s="23"/>
      <c r="W55" s="23">
        <f t="shared" si="2"/>
        <v>0</v>
      </c>
      <c r="X55" s="24">
        <f t="shared" si="3"/>
        <v>100</v>
      </c>
      <c r="Y55" s="63"/>
      <c r="AB55" s="47">
        <v>2</v>
      </c>
    </row>
    <row r="56" spans="1:28" ht="41" outlineLevel="2" x14ac:dyDescent="0.7">
      <c r="A56" s="61" t="s">
        <v>126</v>
      </c>
      <c r="B56" s="52" t="s">
        <v>69</v>
      </c>
      <c r="C56" s="23"/>
      <c r="D56" s="23"/>
      <c r="E56" s="52" t="s">
        <v>69</v>
      </c>
      <c r="F56" s="23"/>
      <c r="G56" s="23"/>
      <c r="H56" s="52" t="s">
        <v>69</v>
      </c>
      <c r="I56" s="23"/>
      <c r="J56" s="23"/>
      <c r="K56" s="52" t="s">
        <v>70</v>
      </c>
      <c r="L56" s="23"/>
      <c r="M56" s="23"/>
      <c r="N56" s="115" t="s">
        <v>69</v>
      </c>
      <c r="O56" s="23"/>
      <c r="P56" s="23"/>
      <c r="Q56" s="115" t="s">
        <v>69</v>
      </c>
      <c r="R56" s="23"/>
      <c r="S56" s="23"/>
      <c r="T56" s="52" t="s">
        <v>69</v>
      </c>
      <c r="U56" s="23"/>
      <c r="V56" s="23"/>
      <c r="W56" s="23">
        <f t="shared" si="2"/>
        <v>0</v>
      </c>
      <c r="X56" s="24">
        <f t="shared" si="3"/>
        <v>100</v>
      </c>
      <c r="Y56" s="63"/>
      <c r="AB56" s="47">
        <v>2</v>
      </c>
    </row>
    <row r="57" spans="1:28" outlineLevel="2" x14ac:dyDescent="0.7">
      <c r="A57" s="64" t="s">
        <v>49</v>
      </c>
      <c r="B57" s="65"/>
      <c r="C57" s="66"/>
      <c r="D57" s="66"/>
      <c r="E57" s="65"/>
      <c r="F57" s="66"/>
      <c r="G57" s="66"/>
      <c r="H57" s="65"/>
      <c r="I57" s="66"/>
      <c r="J57" s="66"/>
      <c r="K57" s="65"/>
      <c r="L57" s="66"/>
      <c r="M57" s="66"/>
      <c r="N57" s="65"/>
      <c r="O57" s="66"/>
      <c r="P57" s="66"/>
      <c r="Q57" s="65"/>
      <c r="R57" s="66"/>
      <c r="S57" s="66"/>
      <c r="T57" s="65"/>
      <c r="U57" s="66"/>
      <c r="V57" s="66"/>
      <c r="W57" s="66">
        <f t="shared" si="2"/>
        <v>0</v>
      </c>
      <c r="X57" s="67">
        <f t="shared" si="3"/>
        <v>100</v>
      </c>
      <c r="Y57" s="68"/>
      <c r="AB57" s="47">
        <v>2</v>
      </c>
    </row>
    <row r="58" spans="1:28" ht="23.5" outlineLevel="3" x14ac:dyDescent="0.7">
      <c r="A58" s="69" t="s">
        <v>50</v>
      </c>
      <c r="B58" s="70"/>
      <c r="C58" s="39">
        <f>SUMIF(Z58:Z59,7,C58:C59)</f>
        <v>0</v>
      </c>
      <c r="D58" s="39">
        <f>SUMIF(Z58:Z59,7,D58:D59)</f>
        <v>0</v>
      </c>
      <c r="E58" s="70"/>
      <c r="F58" s="39">
        <f>SUMIF(Z58:Z59,7,F58:F59)</f>
        <v>0.27229999999999999</v>
      </c>
      <c r="G58" s="39">
        <f>SUMIF(Z58:Z59,7,G58:G59)</f>
        <v>0</v>
      </c>
      <c r="H58" s="70"/>
      <c r="I58" s="39">
        <f>SUMIF(Z58:Z59,7,I58:I59)</f>
        <v>0.94240000000000002</v>
      </c>
      <c r="J58" s="39">
        <f>SUMIF(Z58:Z59,7,J58:J59)</f>
        <v>0</v>
      </c>
      <c r="K58" s="70"/>
      <c r="L58" s="39">
        <f>SUMIF(Z58:Z59,7,L58:L59)</f>
        <v>3.4497</v>
      </c>
      <c r="M58" s="39">
        <f>SUMIF(Z58:Z59,7,M58:M59)</f>
        <v>0</v>
      </c>
      <c r="N58" s="70"/>
      <c r="O58" s="39">
        <f>SUMIF(Z58:Z59,7,O58:O59)</f>
        <v>2.9142999999999999</v>
      </c>
      <c r="P58" s="39">
        <f>SUMIF(Z58:Z59,7,P58:P59)</f>
        <v>0</v>
      </c>
      <c r="Q58" s="70"/>
      <c r="R58" s="39">
        <f>SUMIF(Z58:Z59,7,R58:R59)</f>
        <v>2.9142999999999999</v>
      </c>
      <c r="S58" s="39">
        <f>SUMIF(Z58:Z59,7,S58:S59)</f>
        <v>0</v>
      </c>
      <c r="T58" s="70"/>
      <c r="U58" s="39">
        <f>SUMIF(Z58:Z59,7,U58:U59)</f>
        <v>0</v>
      </c>
      <c r="V58" s="39">
        <f>SUMIF(Z58:Z59,7,V58:V59)</f>
        <v>0</v>
      </c>
      <c r="W58" s="39">
        <f t="shared" si="2"/>
        <v>2.5072999999999999</v>
      </c>
      <c r="X58" s="71">
        <f t="shared" si="3"/>
        <v>266.05475382003391</v>
      </c>
      <c r="Y58" s="72"/>
      <c r="Z58" s="47">
        <v>6</v>
      </c>
      <c r="AB58" s="47">
        <v>3</v>
      </c>
    </row>
    <row r="59" spans="1:28" outlineLevel="4" x14ac:dyDescent="0.7">
      <c r="A59" s="73" t="s">
        <v>51</v>
      </c>
      <c r="B59" s="62"/>
      <c r="C59" s="23">
        <f>SUMIF(Z59:Z64,8,C59:C64)</f>
        <v>0</v>
      </c>
      <c r="D59" s="23">
        <f>SUMIF(Z59:Z64,8,D59:D64)</f>
        <v>0</v>
      </c>
      <c r="E59" s="62"/>
      <c r="F59" s="23">
        <f>SUMIF(Z59:Z64,8,F59:F64)</f>
        <v>0.27229999999999999</v>
      </c>
      <c r="G59" s="23">
        <f>SUMIF(Z59:Z64,8,G59:G64)</f>
        <v>0</v>
      </c>
      <c r="H59" s="62"/>
      <c r="I59" s="23">
        <f>SUMIF(Z59:Z64,8,I59:I64)</f>
        <v>0.94240000000000002</v>
      </c>
      <c r="J59" s="23">
        <f>SUMIF(Z59:Z64,8,J59:J64)</f>
        <v>0</v>
      </c>
      <c r="K59" s="62"/>
      <c r="L59" s="23">
        <f>SUMIF(Z59:Z64,8,L59:L64)</f>
        <v>3.4497</v>
      </c>
      <c r="M59" s="23">
        <f>SUMIF(Z59:Z64,8,M59:M64)</f>
        <v>0</v>
      </c>
      <c r="N59" s="62"/>
      <c r="O59" s="23">
        <f>SUMIF(Z59:Z64,8,O59:O64)</f>
        <v>2.9142999999999999</v>
      </c>
      <c r="P59" s="23">
        <f>SUMIF(Z59:Z64,8,P59:P64)</f>
        <v>0</v>
      </c>
      <c r="Q59" s="62"/>
      <c r="R59" s="23">
        <f>SUMIF(Z59:Z64,8,R59:R64)</f>
        <v>2.9142999999999999</v>
      </c>
      <c r="S59" s="23">
        <f>SUMIF(Z59:Z64,8,S59:S64)</f>
        <v>0</v>
      </c>
      <c r="T59" s="62"/>
      <c r="U59" s="23">
        <f>SUMIF(Z59:Z64,8,U59:U64)</f>
        <v>0</v>
      </c>
      <c r="V59" s="23">
        <f>SUMIF(Z59:Z64,8,V59:V64)</f>
        <v>0</v>
      </c>
      <c r="W59" s="23">
        <f t="shared" si="2"/>
        <v>2.5072999999999999</v>
      </c>
      <c r="X59" s="24">
        <f t="shared" si="3"/>
        <v>266.05475382003391</v>
      </c>
      <c r="Y59" s="63"/>
      <c r="Z59" s="47">
        <v>7</v>
      </c>
      <c r="AB59" s="47">
        <v>4</v>
      </c>
    </row>
    <row r="60" spans="1:28" ht="23.5" outlineLevel="5" x14ac:dyDescent="0.7">
      <c r="A60" s="74" t="s">
        <v>61</v>
      </c>
      <c r="B60" s="45"/>
      <c r="C60" s="15">
        <f>SUMIF(Z60:Z61,9,C60:C61)</f>
        <v>0</v>
      </c>
      <c r="D60" s="15">
        <f>SUMIF(Z60:Z61,9,D60:D61)</f>
        <v>0</v>
      </c>
      <c r="E60" s="45"/>
      <c r="F60" s="15">
        <f>SUMIF(Z60:Z61,9,F60:F61)</f>
        <v>0.27229999999999999</v>
      </c>
      <c r="G60" s="15">
        <f>SUMIF(Z60:Z61,9,G60:G61)</f>
        <v>0</v>
      </c>
      <c r="H60" s="45"/>
      <c r="I60" s="15">
        <f>SUMIF(Z60:Z61,9,I60:I61)</f>
        <v>0.94240000000000002</v>
      </c>
      <c r="J60" s="15">
        <f>SUMIF(Z60:Z61,9,J60:J61)</f>
        <v>0</v>
      </c>
      <c r="K60" s="45"/>
      <c r="L60" s="15">
        <f>SUMIF(Z60:Z61,9,L60:L61)</f>
        <v>2.9142999999999999</v>
      </c>
      <c r="M60" s="15">
        <f>SUMIF(Z60:Z61,9,M60:M61)</f>
        <v>0</v>
      </c>
      <c r="N60" s="45"/>
      <c r="O60" s="15">
        <f>SUMIF(Z60:Z61,9,O60:O61)</f>
        <v>2.9142999999999999</v>
      </c>
      <c r="P60" s="15">
        <f>SUMIF(Z60:Z61,9,P60:P61)</f>
        <v>0</v>
      </c>
      <c r="Q60" s="45"/>
      <c r="R60" s="15">
        <f>SUMIF(Z60:Z61,9,R60:R61)</f>
        <v>2.9142999999999999</v>
      </c>
      <c r="S60" s="15">
        <f>SUMIF(Z60:Z61,9,S60:S61)</f>
        <v>0</v>
      </c>
      <c r="T60" s="45"/>
      <c r="U60" s="15">
        <f>SUMIF(Z60:Z61,9,U60:U61)</f>
        <v>0</v>
      </c>
      <c r="V60" s="15">
        <f>SUMIF(Z60:Z61,9,V60:V61)</f>
        <v>0</v>
      </c>
      <c r="W60" s="15">
        <f t="shared" si="2"/>
        <v>1.9718999999999998</v>
      </c>
      <c r="X60" s="16">
        <f t="shared" si="3"/>
        <v>209.24235993208825</v>
      </c>
      <c r="Y60" s="46"/>
      <c r="Z60" s="47">
        <v>8</v>
      </c>
      <c r="AB60" s="47">
        <v>5</v>
      </c>
    </row>
    <row r="61" spans="1:28" ht="23.5" outlineLevel="6" x14ac:dyDescent="0.7">
      <c r="A61" s="75" t="s">
        <v>53</v>
      </c>
      <c r="B61" s="45"/>
      <c r="C61" s="15">
        <f>SUMIF(Z61:Z62,11,C61:C62)</f>
        <v>0</v>
      </c>
      <c r="D61" s="15">
        <f>SUMIF(Z61:Z62,11,D61:D62)</f>
        <v>0</v>
      </c>
      <c r="E61" s="45"/>
      <c r="F61" s="15">
        <f>SUMIF(Z61:Z62,11,F61:F62)</f>
        <v>0.27229999999999999</v>
      </c>
      <c r="G61" s="15">
        <f>SUMIF(Z61:Z62,11,G61:G62)</f>
        <v>0</v>
      </c>
      <c r="H61" s="45"/>
      <c r="I61" s="15">
        <f>SUMIF(Z61:Z62,11,I61:I62)</f>
        <v>0.94240000000000002</v>
      </c>
      <c r="J61" s="15">
        <f>SUMIF(Z61:Z62,11,J61:J62)</f>
        <v>0</v>
      </c>
      <c r="K61" s="45"/>
      <c r="L61" s="15">
        <f>SUMIF(Z61:Z62,11,L61:L62)</f>
        <v>2.9142999999999999</v>
      </c>
      <c r="M61" s="15">
        <f>SUMIF(Z61:Z62,11,M61:M62)</f>
        <v>0</v>
      </c>
      <c r="N61" s="45"/>
      <c r="O61" s="15">
        <f>SUMIF(Z61:Z62,11,O61:O62)</f>
        <v>2.9142999999999999</v>
      </c>
      <c r="P61">
        <f>SUMIF(Z61:Z62,11,P61:P62)</f>
        <v>0</v>
      </c>
      <c r="Q61" s="45"/>
      <c r="R61" s="15">
        <f>SUMIF(Z61:Z62,11,R61:R62)</f>
        <v>2.9142999999999999</v>
      </c>
      <c r="S61" s="15">
        <f>SUMIF(Z61:Z62,11,S61:S62)</f>
        <v>0</v>
      </c>
      <c r="T61" s="45"/>
      <c r="U61" s="15">
        <f>SUMIF(Z61:Z62,11,U61:U62)</f>
        <v>0</v>
      </c>
      <c r="V61" s="15">
        <f>SUMIF(Z61:Z62,11,V61:V62)</f>
        <v>0</v>
      </c>
      <c r="W61" s="15">
        <f t="shared" si="2"/>
        <v>1.9718999999999998</v>
      </c>
      <c r="X61" s="16">
        <f t="shared" si="3"/>
        <v>209.24235993208825</v>
      </c>
      <c r="Y61" s="46"/>
      <c r="Z61" s="47">
        <v>9</v>
      </c>
      <c r="AB61" s="47">
        <v>6</v>
      </c>
    </row>
    <row r="62" spans="1:28" ht="23.5" outlineLevel="6" x14ac:dyDescent="0.7">
      <c r="A62" s="75" t="s">
        <v>61</v>
      </c>
      <c r="B62" s="45"/>
      <c r="C62" s="15">
        <f>SUMIF(Z62:Z63,12,C62:C63)</f>
        <v>0</v>
      </c>
      <c r="D62" s="15">
        <f>SUMIF(Z62:Z63,12,D62:D63)</f>
        <v>0</v>
      </c>
      <c r="E62" s="45"/>
      <c r="F62" s="15">
        <f>SUMIF(Z62:Z63,12,F62:F63)</f>
        <v>0.27229999999999999</v>
      </c>
      <c r="G62" s="15">
        <f>SUMIF(Z62:Z63,12,G62:G63)</f>
        <v>0</v>
      </c>
      <c r="H62" s="45"/>
      <c r="I62" s="15">
        <f>SUMIF(Z62:Z63,12,I62:I63)</f>
        <v>0.94240000000000002</v>
      </c>
      <c r="J62" s="15">
        <f>SUMIF(Z62:Z63,12,J62:J63)</f>
        <v>0</v>
      </c>
      <c r="K62" s="45"/>
      <c r="L62" s="15">
        <f>SUMIF(Z62:Z63,12,L62:L63)</f>
        <v>2.9142999999999999</v>
      </c>
      <c r="M62" s="15">
        <f>SUMIF(Z62:Z63,12,M62:M63)</f>
        <v>0</v>
      </c>
      <c r="N62" s="45"/>
      <c r="O62" s="15">
        <f>SUMIF(Z62:Z63,12,O62:O63)</f>
        <v>2.9142999999999999</v>
      </c>
      <c r="P62" s="15">
        <f>SUMIF(Z62:Z63,12,P62:P63)</f>
        <v>0</v>
      </c>
      <c r="Q62" s="45"/>
      <c r="R62" s="15">
        <f>SUMIF(Z62:Z63,12,R62:R63)</f>
        <v>2.9142999999999999</v>
      </c>
      <c r="S62" s="15">
        <f>SUMIF(Z62:Z63,12,S62:S63)</f>
        <v>0</v>
      </c>
      <c r="T62" s="45"/>
      <c r="U62" s="15">
        <f>SUMIF(Z62:Z63,12,U62:U63)</f>
        <v>0</v>
      </c>
      <c r="V62" s="15">
        <f>SUMIF(Z62:Z63,12,V62:V63)</f>
        <v>0</v>
      </c>
      <c r="W62" s="15">
        <f t="shared" si="2"/>
        <v>1.9718999999999998</v>
      </c>
      <c r="X62" s="16">
        <f t="shared" si="3"/>
        <v>209.24235993208825</v>
      </c>
      <c r="Y62" s="63"/>
      <c r="Z62" s="47">
        <v>11</v>
      </c>
      <c r="AB62" s="47">
        <v>6</v>
      </c>
    </row>
    <row r="63" spans="1:28" outlineLevel="7" x14ac:dyDescent="0.7">
      <c r="A63" s="76" t="s">
        <v>62</v>
      </c>
      <c r="B63" s="115" t="s">
        <v>74</v>
      </c>
      <c r="C63" s="23">
        <v>0</v>
      </c>
      <c r="D63" s="23">
        <v>0</v>
      </c>
      <c r="E63" s="115" t="s">
        <v>63</v>
      </c>
      <c r="F63" s="23">
        <v>0.27229999999999999</v>
      </c>
      <c r="G63" s="23">
        <v>0</v>
      </c>
      <c r="H63" s="115" t="s">
        <v>63</v>
      </c>
      <c r="I63" s="23">
        <v>0.94240000000000002</v>
      </c>
      <c r="J63" s="23">
        <v>0</v>
      </c>
      <c r="K63" s="62" t="s">
        <v>63</v>
      </c>
      <c r="L63" s="23">
        <v>2.9142999999999999</v>
      </c>
      <c r="M63" s="23">
        <v>0</v>
      </c>
      <c r="N63" s="115" t="s">
        <v>63</v>
      </c>
      <c r="O63" s="23">
        <v>2.9142999999999999</v>
      </c>
      <c r="P63" s="23">
        <v>0</v>
      </c>
      <c r="Q63" s="115" t="s">
        <v>63</v>
      </c>
      <c r="R63" s="23">
        <v>2.9142999999999999</v>
      </c>
      <c r="S63" s="23">
        <v>0</v>
      </c>
      <c r="T63" s="23" t="s">
        <v>63</v>
      </c>
      <c r="U63" s="23">
        <v>0</v>
      </c>
      <c r="V63" s="23">
        <v>0</v>
      </c>
      <c r="W63" s="23">
        <f t="shared" si="2"/>
        <v>1.9718999999999998</v>
      </c>
      <c r="X63" s="24">
        <f t="shared" si="3"/>
        <v>209.24235993208825</v>
      </c>
      <c r="Y63" s="63" t="s">
        <v>60</v>
      </c>
      <c r="Z63" s="77">
        <v>12</v>
      </c>
      <c r="AB63" s="77">
        <v>7</v>
      </c>
    </row>
    <row r="64" spans="1:28" ht="23.5" outlineLevel="5" x14ac:dyDescent="0.7">
      <c r="A64" s="74" t="s">
        <v>127</v>
      </c>
      <c r="B64" s="45"/>
      <c r="C64" s="15">
        <f>SUMIF(Z64:Z65,9,C64:C65)</f>
        <v>0</v>
      </c>
      <c r="D64" s="15">
        <f>SUMIF(Z64:Z65,9,D64:D65)</f>
        <v>0</v>
      </c>
      <c r="E64" s="45"/>
      <c r="F64" s="15">
        <f>SUMIF(Z64:Z65,9,F64:F65)</f>
        <v>0</v>
      </c>
      <c r="G64" s="15">
        <f>SUMIF(Z64:Z65,9,G64:G65)</f>
        <v>0</v>
      </c>
      <c r="H64" s="45"/>
      <c r="I64" s="15">
        <f>SUMIF(Z64:Z65,9,I64:I65)</f>
        <v>0</v>
      </c>
      <c r="J64" s="15">
        <f>SUMIF(Z64:Z65,9,J64:J65)</f>
        <v>0</v>
      </c>
      <c r="K64" s="45"/>
      <c r="L64" s="15">
        <f>SUMIF(Z64:Z65,9,L64:L65)</f>
        <v>0.53539999999999999</v>
      </c>
      <c r="M64" s="15">
        <f>SUMIF(Z64:Z65,9,M64:M65)</f>
        <v>0</v>
      </c>
      <c r="N64" s="45"/>
      <c r="O64" s="15">
        <f>SUMIF(Z64:Z65,9,O64:O65)</f>
        <v>0</v>
      </c>
      <c r="P64" s="15">
        <f>SUMIF(Z64:Z65,9,P64:P65)</f>
        <v>0</v>
      </c>
      <c r="Q64" s="45"/>
      <c r="R64" s="15">
        <f>SUMIF(Z64:Z65,9,R64:R65)</f>
        <v>0</v>
      </c>
      <c r="S64" s="15">
        <f>SUMIF(Z64:Z65,9,S64:S65)</f>
        <v>0</v>
      </c>
      <c r="T64" s="45"/>
      <c r="U64" s="15">
        <f>SUMIF(Z64:Z65,9,U64:U65)</f>
        <v>0</v>
      </c>
      <c r="V64" s="15">
        <f>SUMIF(Z64:Z65,9,V64:V65)</f>
        <v>0</v>
      </c>
      <c r="W64" s="15">
        <f t="shared" si="2"/>
        <v>0.53539999999999999</v>
      </c>
      <c r="X64" s="16">
        <f t="shared" si="3"/>
        <v>100</v>
      </c>
      <c r="Y64" s="46"/>
      <c r="Z64" s="47">
        <v>8</v>
      </c>
      <c r="AB64" s="47">
        <v>5</v>
      </c>
    </row>
    <row r="65" spans="1:28" ht="23.5" outlineLevel="6" x14ac:dyDescent="0.7">
      <c r="A65" s="75" t="s">
        <v>53</v>
      </c>
      <c r="B65" s="45"/>
      <c r="C65" s="15">
        <f>SUMIF(Z65:Z66,11,C65:C66)</f>
        <v>0</v>
      </c>
      <c r="D65" s="15">
        <f>SUMIF(Z65:Z66,11,D65:D66)</f>
        <v>0</v>
      </c>
      <c r="E65" s="45"/>
      <c r="F65" s="15">
        <f>SUMIF(Z65:Z66,11,F65:F66)</f>
        <v>0</v>
      </c>
      <c r="G65" s="15">
        <f>SUMIF(Z65:Z66,11,G65:G66)</f>
        <v>0</v>
      </c>
      <c r="H65" s="45"/>
      <c r="I65" s="15">
        <f>SUMIF(Z65:Z66,11,I65:I66)</f>
        <v>0</v>
      </c>
      <c r="J65" s="15">
        <f>SUMIF(Z65:Z66,11,J65:J66)</f>
        <v>0</v>
      </c>
      <c r="K65" s="45"/>
      <c r="L65" s="15">
        <f>SUMIF(Z65:Z66,11,L65:L66)</f>
        <v>0.53539999999999999</v>
      </c>
      <c r="M65" s="15">
        <f>SUMIF(Z65:Z66,11,M65:M66)</f>
        <v>0</v>
      </c>
      <c r="N65" s="45"/>
      <c r="O65" s="15">
        <f>SUMIF(Z65:Z66,11,O65:O66)</f>
        <v>0</v>
      </c>
      <c r="P65">
        <f>SUMIF(Z65:Z66,11,P65:P66)</f>
        <v>0</v>
      </c>
      <c r="Q65" s="45"/>
      <c r="R65" s="15">
        <f>SUMIF(Z65:Z66,11,R65:R66)</f>
        <v>0</v>
      </c>
      <c r="S65" s="15">
        <f>SUMIF(Z65:Z66,11,S65:S66)</f>
        <v>0</v>
      </c>
      <c r="T65" s="45"/>
      <c r="U65" s="15">
        <f>SUMIF(Z65:Z66,11,U65:U66)</f>
        <v>0</v>
      </c>
      <c r="V65" s="15">
        <f>SUMIF(Z65:Z66,11,V65:V66)</f>
        <v>0</v>
      </c>
      <c r="W65" s="15">
        <f t="shared" si="2"/>
        <v>0.53539999999999999</v>
      </c>
      <c r="X65" s="16">
        <f t="shared" si="3"/>
        <v>100</v>
      </c>
      <c r="Y65" s="46"/>
      <c r="Z65" s="47">
        <v>9</v>
      </c>
      <c r="AB65" s="47">
        <v>6</v>
      </c>
    </row>
    <row r="66" spans="1:28" ht="23.5" outlineLevel="6" x14ac:dyDescent="0.7">
      <c r="A66" s="75" t="s">
        <v>128</v>
      </c>
      <c r="B66" s="45"/>
      <c r="C66" s="15">
        <f>SUMIF(Z66:Z71,12,C66:C71)</f>
        <v>0</v>
      </c>
      <c r="D66" s="15">
        <f>SUMIF(Z66:Z71,12,D66:D71)</f>
        <v>0</v>
      </c>
      <c r="E66" s="45"/>
      <c r="F66" s="15">
        <f>SUMIF(Z66:Z71,12,F66:F71)</f>
        <v>0</v>
      </c>
      <c r="G66" s="15">
        <f>SUMIF(Z66:Z71,12,G66:G71)</f>
        <v>0</v>
      </c>
      <c r="H66" s="45"/>
      <c r="I66" s="15">
        <f>SUMIF(Z66:Z71,12,I66:I71)</f>
        <v>0</v>
      </c>
      <c r="J66" s="15">
        <f>SUMIF(Z66:Z71,12,J66:J71)</f>
        <v>0</v>
      </c>
      <c r="K66" s="45"/>
      <c r="L66" s="15">
        <f>SUMIF(Z66:Z71,12,L66:L71)</f>
        <v>0.53539999999999999</v>
      </c>
      <c r="M66" s="15">
        <f>SUMIF(Z66:Z71,12,M66:M71)</f>
        <v>0</v>
      </c>
      <c r="N66" s="45"/>
      <c r="O66" s="15">
        <f>SUMIF(Z66:Z71,12,O66:O71)</f>
        <v>0</v>
      </c>
      <c r="P66" s="15">
        <f>SUMIF(Z66:Z71,12,P66:P71)</f>
        <v>0</v>
      </c>
      <c r="Q66" s="45"/>
      <c r="R66" s="15">
        <f>SUMIF(Z66:Z71,12,R66:R71)</f>
        <v>0</v>
      </c>
      <c r="S66" s="15">
        <f>SUMIF(Z66:Z71,12,S66:S71)</f>
        <v>0</v>
      </c>
      <c r="T66" s="45"/>
      <c r="U66" s="15">
        <f>SUMIF(Z66:Z71,12,U66:U71)</f>
        <v>0</v>
      </c>
      <c r="V66" s="15">
        <f>SUMIF(Z66:Z71,12,V66:V71)</f>
        <v>0</v>
      </c>
      <c r="W66" s="15">
        <f t="shared" si="2"/>
        <v>0.53539999999999999</v>
      </c>
      <c r="X66" s="16">
        <f t="shared" si="3"/>
        <v>100</v>
      </c>
      <c r="Y66" s="63"/>
      <c r="Z66" s="47">
        <v>11</v>
      </c>
      <c r="AB66" s="47">
        <v>6</v>
      </c>
    </row>
    <row r="67" spans="1:28" ht="61.5" outlineLevel="7" x14ac:dyDescent="0.7">
      <c r="A67" s="76" t="s">
        <v>129</v>
      </c>
      <c r="B67" s="115" t="s">
        <v>74</v>
      </c>
      <c r="C67" s="23">
        <v>0</v>
      </c>
      <c r="D67" s="23">
        <v>0</v>
      </c>
      <c r="E67" s="115" t="s">
        <v>74</v>
      </c>
      <c r="F67" s="23">
        <v>0</v>
      </c>
      <c r="G67" s="23">
        <v>0</v>
      </c>
      <c r="H67" s="115" t="s">
        <v>74</v>
      </c>
      <c r="I67" s="23">
        <v>0</v>
      </c>
      <c r="J67" s="23">
        <v>0</v>
      </c>
      <c r="K67" s="62" t="s">
        <v>130</v>
      </c>
      <c r="L67" s="23">
        <v>3.5000000000000003E-2</v>
      </c>
      <c r="M67" s="23">
        <v>0</v>
      </c>
      <c r="N67" s="115" t="s">
        <v>74</v>
      </c>
      <c r="O67" s="23">
        <v>0</v>
      </c>
      <c r="P67" s="23">
        <v>0</v>
      </c>
      <c r="Q67" s="115" t="s">
        <v>74</v>
      </c>
      <c r="R67" s="23">
        <v>0</v>
      </c>
      <c r="S67" s="23">
        <v>0</v>
      </c>
      <c r="T67" s="23" t="s">
        <v>74</v>
      </c>
      <c r="U67" s="23">
        <v>0</v>
      </c>
      <c r="V67" s="23">
        <v>0</v>
      </c>
      <c r="W67" s="23">
        <f t="shared" si="2"/>
        <v>3.5000000000000003E-2</v>
      </c>
      <c r="X67" s="24">
        <f t="shared" si="3"/>
        <v>100</v>
      </c>
      <c r="Y67" s="63" t="s">
        <v>60</v>
      </c>
      <c r="Z67" s="77">
        <v>12</v>
      </c>
      <c r="AB67" s="77">
        <v>7</v>
      </c>
    </row>
    <row r="68" spans="1:28" ht="61.5" outlineLevel="7" x14ac:dyDescent="0.7">
      <c r="A68" s="76" t="s">
        <v>131</v>
      </c>
      <c r="B68" s="115" t="s">
        <v>74</v>
      </c>
      <c r="C68" s="23">
        <v>0</v>
      </c>
      <c r="D68" s="23">
        <v>0</v>
      </c>
      <c r="E68" s="115" t="s">
        <v>74</v>
      </c>
      <c r="F68" s="23">
        <v>0</v>
      </c>
      <c r="G68" s="23">
        <v>0</v>
      </c>
      <c r="H68" s="115" t="s">
        <v>74</v>
      </c>
      <c r="I68" s="23">
        <v>0</v>
      </c>
      <c r="J68" s="23">
        <v>0</v>
      </c>
      <c r="K68" s="62" t="s">
        <v>132</v>
      </c>
      <c r="L68" s="23">
        <v>0.03</v>
      </c>
      <c r="M68" s="23">
        <v>0</v>
      </c>
      <c r="N68" s="115" t="s">
        <v>74</v>
      </c>
      <c r="O68" s="23">
        <v>0</v>
      </c>
      <c r="P68" s="23">
        <v>0</v>
      </c>
      <c r="Q68" s="115" t="s">
        <v>74</v>
      </c>
      <c r="R68" s="23">
        <v>0</v>
      </c>
      <c r="S68" s="23">
        <v>0</v>
      </c>
      <c r="T68" s="23" t="s">
        <v>74</v>
      </c>
      <c r="U68" s="23">
        <v>0</v>
      </c>
      <c r="V68" s="23">
        <v>0</v>
      </c>
      <c r="W68" s="23">
        <f t="shared" si="2"/>
        <v>0.03</v>
      </c>
      <c r="X68" s="24">
        <f t="shared" si="3"/>
        <v>100</v>
      </c>
      <c r="Y68" s="63" t="s">
        <v>60</v>
      </c>
      <c r="Z68" s="77">
        <v>12</v>
      </c>
      <c r="AB68" s="77">
        <v>7</v>
      </c>
    </row>
    <row r="69" spans="1:28" ht="61.5" outlineLevel="7" x14ac:dyDescent="0.7">
      <c r="A69" s="76" t="s">
        <v>133</v>
      </c>
      <c r="B69" s="115" t="s">
        <v>74</v>
      </c>
      <c r="C69" s="23">
        <v>0</v>
      </c>
      <c r="D69" s="23">
        <v>0</v>
      </c>
      <c r="E69" s="115" t="s">
        <v>74</v>
      </c>
      <c r="F69" s="23">
        <v>0</v>
      </c>
      <c r="G69" s="23">
        <v>0</v>
      </c>
      <c r="H69" s="115" t="s">
        <v>74</v>
      </c>
      <c r="I69" s="23">
        <v>0</v>
      </c>
      <c r="J69" s="23">
        <v>0</v>
      </c>
      <c r="K69" s="62" t="s">
        <v>132</v>
      </c>
      <c r="L69" s="23">
        <v>0.28799999999999998</v>
      </c>
      <c r="M69" s="23">
        <v>0</v>
      </c>
      <c r="N69" s="115" t="s">
        <v>74</v>
      </c>
      <c r="O69" s="23">
        <v>0</v>
      </c>
      <c r="P69" s="23">
        <v>0</v>
      </c>
      <c r="Q69" s="115" t="s">
        <v>74</v>
      </c>
      <c r="R69" s="23">
        <v>0</v>
      </c>
      <c r="S69" s="23">
        <v>0</v>
      </c>
      <c r="T69" s="23" t="s">
        <v>74</v>
      </c>
      <c r="U69" s="23">
        <v>0</v>
      </c>
      <c r="V69" s="23">
        <v>0</v>
      </c>
      <c r="W69" s="23">
        <f t="shared" si="2"/>
        <v>0.28799999999999998</v>
      </c>
      <c r="X69" s="24">
        <f t="shared" si="3"/>
        <v>100</v>
      </c>
      <c r="Y69" s="63" t="s">
        <v>60</v>
      </c>
      <c r="Z69" s="77">
        <v>12</v>
      </c>
      <c r="AB69" s="77">
        <v>7</v>
      </c>
    </row>
    <row r="70" spans="1:28" ht="102.5" outlineLevel="7" x14ac:dyDescent="0.7">
      <c r="A70" s="76" t="s">
        <v>134</v>
      </c>
      <c r="B70" s="115" t="s">
        <v>74</v>
      </c>
      <c r="C70" s="23">
        <v>0</v>
      </c>
      <c r="D70" s="23">
        <v>0</v>
      </c>
      <c r="E70" s="115" t="s">
        <v>74</v>
      </c>
      <c r="F70" s="23">
        <v>0</v>
      </c>
      <c r="G70" s="23">
        <v>0</v>
      </c>
      <c r="H70" s="115" t="s">
        <v>74</v>
      </c>
      <c r="I70" s="23">
        <v>0</v>
      </c>
      <c r="J70" s="23">
        <v>0</v>
      </c>
      <c r="K70" s="62" t="s">
        <v>135</v>
      </c>
      <c r="L70" s="23">
        <v>5.04E-2</v>
      </c>
      <c r="M70" s="23">
        <v>0</v>
      </c>
      <c r="N70" s="115" t="s">
        <v>74</v>
      </c>
      <c r="O70" s="23">
        <v>0</v>
      </c>
      <c r="P70" s="23">
        <v>0</v>
      </c>
      <c r="Q70" s="115" t="s">
        <v>74</v>
      </c>
      <c r="R70" s="23">
        <v>0</v>
      </c>
      <c r="S70" s="23">
        <v>0</v>
      </c>
      <c r="T70" s="23" t="s">
        <v>74</v>
      </c>
      <c r="U70" s="23">
        <v>0</v>
      </c>
      <c r="V70" s="23">
        <v>0</v>
      </c>
      <c r="W70" s="23">
        <f t="shared" si="2"/>
        <v>5.04E-2</v>
      </c>
      <c r="X70" s="24">
        <f t="shared" si="3"/>
        <v>100</v>
      </c>
      <c r="Y70" s="63" t="s">
        <v>60</v>
      </c>
      <c r="Z70" s="77">
        <v>12</v>
      </c>
      <c r="AB70" s="77">
        <v>7</v>
      </c>
    </row>
    <row r="71" spans="1:28" ht="61.5" outlineLevel="7" x14ac:dyDescent="0.7">
      <c r="A71" s="76" t="s">
        <v>136</v>
      </c>
      <c r="B71" s="115" t="s">
        <v>74</v>
      </c>
      <c r="C71" s="23">
        <v>0</v>
      </c>
      <c r="D71" s="23">
        <v>0</v>
      </c>
      <c r="E71" s="115" t="s">
        <v>74</v>
      </c>
      <c r="F71" s="23">
        <v>0</v>
      </c>
      <c r="G71" s="23">
        <v>0</v>
      </c>
      <c r="H71" s="115" t="s">
        <v>74</v>
      </c>
      <c r="I71" s="23">
        <v>0</v>
      </c>
      <c r="J71" s="23">
        <v>0</v>
      </c>
      <c r="K71" s="62" t="s">
        <v>135</v>
      </c>
      <c r="L71" s="23">
        <v>0.13200000000000001</v>
      </c>
      <c r="M71" s="23">
        <v>0</v>
      </c>
      <c r="N71" s="115" t="s">
        <v>74</v>
      </c>
      <c r="O71" s="23">
        <v>0</v>
      </c>
      <c r="P71" s="23">
        <v>0</v>
      </c>
      <c r="Q71" s="115" t="s">
        <v>74</v>
      </c>
      <c r="R71" s="23">
        <v>0</v>
      </c>
      <c r="S71" s="23">
        <v>0</v>
      </c>
      <c r="T71" s="23" t="s">
        <v>74</v>
      </c>
      <c r="U71" s="23">
        <v>0</v>
      </c>
      <c r="V71" s="23">
        <v>0</v>
      </c>
      <c r="W71" s="23">
        <f t="shared" si="2"/>
        <v>0.13200000000000001</v>
      </c>
      <c r="X71" s="24">
        <f t="shared" si="3"/>
        <v>100</v>
      </c>
      <c r="Y71" s="63" t="s">
        <v>60</v>
      </c>
      <c r="Z71" s="77">
        <v>12</v>
      </c>
      <c r="AB71" s="77">
        <v>7</v>
      </c>
    </row>
    <row r="72" spans="1:28" ht="10" customHeight="1" x14ac:dyDescent="0.7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8"/>
      <c r="X72" s="29"/>
      <c r="Y72" s="27"/>
    </row>
  </sheetData>
  <mergeCells count="15">
    <mergeCell ref="N8:P8"/>
    <mergeCell ref="Q8:S8"/>
    <mergeCell ref="T8:V8"/>
    <mergeCell ref="W8:X8"/>
    <mergeCell ref="Y8:Y9"/>
    <mergeCell ref="A8:A9"/>
    <mergeCell ref="B8:D8"/>
    <mergeCell ref="E8:G8"/>
    <mergeCell ref="H8:J8"/>
    <mergeCell ref="K8:M8"/>
    <mergeCell ref="A1:Y1"/>
    <mergeCell ref="A2:Y2"/>
    <mergeCell ref="A3:Y3"/>
    <mergeCell ref="A5:E5"/>
    <mergeCell ref="A6:G6"/>
  </mergeCells>
  <printOptions horizontalCentered="1"/>
  <pageMargins left="0.19685039370078741" right="0.19685039370078741" top="0.19685039370078741" bottom="0.19685039370078741" header="0.23622047244094491" footer="0.23622047244094491"/>
  <pageSetup paperSize="5" scale="68" orientation="landscape"/>
  <headerFooter alignWithMargins="0">
    <oddHeader>&amp;R&amp;"Arial,ธรรมดา"&amp;10หน้าที่ 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96510-2741-4F90-9F7A-4131D495645D}">
  <sheetPr codeName="Sheet7">
    <outlinePr summaryBelow="0"/>
  </sheetPr>
  <dimension ref="A1:AC29"/>
  <sheetViews>
    <sheetView workbookViewId="0">
      <selection sqref="A1:Y1"/>
    </sheetView>
  </sheetViews>
  <sheetFormatPr defaultColWidth="9.08984375" defaultRowHeight="23" outlineLevelCol="1" x14ac:dyDescent="0.7"/>
  <cols>
    <col min="1" max="1" width="52.08984375" customWidth="1"/>
    <col min="2" max="2" width="13.7265625" hidden="1" customWidth="1" outlineLevel="1"/>
    <col min="3" max="4" width="17.7265625" hidden="1" customWidth="1" outlineLevel="1"/>
    <col min="5" max="5" width="13.7265625" hidden="1" customWidth="1" outlineLevel="1"/>
    <col min="6" max="7" width="17.7265625" hidden="1" customWidth="1" outlineLevel="1"/>
    <col min="8" max="8" width="13.7265625" customWidth="1"/>
    <col min="9" max="10" width="17.7265625" customWidth="1"/>
    <col min="11" max="11" width="13.7265625" customWidth="1"/>
    <col min="12" max="13" width="17.7265625" customWidth="1"/>
    <col min="14" max="14" width="13.7265625" hidden="1" customWidth="1" outlineLevel="1"/>
    <col min="15" max="16" width="17.7265625" hidden="1" customWidth="1" outlineLevel="1"/>
    <col min="17" max="17" width="13.7265625" hidden="1" customWidth="1" outlineLevel="1"/>
    <col min="18" max="19" width="17.7265625" hidden="1" customWidth="1" outlineLevel="1"/>
    <col min="20" max="20" width="13.7265625" hidden="1" customWidth="1" outlineLevel="1"/>
    <col min="21" max="22" width="17.7265625" hidden="1" customWidth="1" outlineLevel="1"/>
    <col min="23" max="23" width="17.7265625" customWidth="1"/>
    <col min="24" max="24" width="10.7265625" customWidth="1"/>
    <col min="25" max="25" width="70.7265625" customWidth="1"/>
    <col min="26" max="26" width="0" hidden="1" customWidth="1"/>
    <col min="27" max="27" width="9.08984375" customWidth="1"/>
    <col min="28" max="28" width="0" hidden="1" customWidth="1"/>
    <col min="29" max="29" width="254.7265625" style="4" hidden="1" customWidth="1"/>
    <col min="30" max="30" width="9.08984375" customWidth="1"/>
  </cols>
  <sheetData>
    <row r="1" spans="1:29" s="1" customFormat="1" ht="26" x14ac:dyDescent="0.8">
      <c r="A1" s="116" t="s">
        <v>137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AC1" s="37" t="s">
        <v>137</v>
      </c>
    </row>
    <row r="2" spans="1:29" s="1" customFormat="1" ht="26" x14ac:dyDescent="0.8">
      <c r="A2" s="116" t="s">
        <v>1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AC2" s="37"/>
    </row>
    <row r="3" spans="1:29" s="1" customFormat="1" ht="26" x14ac:dyDescent="0.8">
      <c r="A3" s="118" t="s">
        <v>45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</row>
    <row r="4" spans="1:29" s="1" customFormat="1" ht="26" hidden="1" x14ac:dyDescent="0.8">
      <c r="A4" s="2"/>
    </row>
    <row r="5" spans="1:29" s="1" customFormat="1" ht="26" x14ac:dyDescent="0.8">
      <c r="A5" s="126" t="s">
        <v>3</v>
      </c>
      <c r="B5" s="126"/>
      <c r="C5" s="126"/>
      <c r="D5" s="126"/>
      <c r="E5" s="126"/>
      <c r="F5" s="3"/>
      <c r="G5" s="3"/>
      <c r="Y5" s="34" t="s">
        <v>31</v>
      </c>
    </row>
    <row r="6" spans="1:29" s="1" customFormat="1" ht="26" x14ac:dyDescent="0.8">
      <c r="A6" s="126" t="s">
        <v>4</v>
      </c>
      <c r="B6" s="126"/>
      <c r="C6" s="126"/>
      <c r="D6" s="126"/>
      <c r="E6" s="126"/>
      <c r="F6" s="126"/>
      <c r="G6" s="126"/>
      <c r="Y6" s="35" t="s">
        <v>5</v>
      </c>
      <c r="Z6" s="40"/>
    </row>
    <row r="7" spans="1:29" s="4" customFormat="1" ht="23.5" hidden="1" x14ac:dyDescent="0.7">
      <c r="A7" s="3"/>
    </row>
    <row r="8" spans="1:29" s="4" customFormat="1" ht="23.5" x14ac:dyDescent="0.75">
      <c r="A8" s="119" t="s">
        <v>46</v>
      </c>
      <c r="B8" s="133" t="s">
        <v>9</v>
      </c>
      <c r="C8" s="134"/>
      <c r="D8" s="135"/>
      <c r="E8" s="133" t="s">
        <v>10</v>
      </c>
      <c r="F8" s="134"/>
      <c r="G8" s="135"/>
      <c r="H8" s="121" t="s">
        <v>11</v>
      </c>
      <c r="I8" s="122"/>
      <c r="J8" s="123"/>
      <c r="K8" s="133" t="s">
        <v>12</v>
      </c>
      <c r="L8" s="134"/>
      <c r="M8" s="135"/>
      <c r="N8" s="133" t="s">
        <v>13</v>
      </c>
      <c r="O8" s="134"/>
      <c r="P8" s="135"/>
      <c r="Q8" s="133" t="s">
        <v>14</v>
      </c>
      <c r="R8" s="134"/>
      <c r="S8" s="135"/>
      <c r="T8" s="133" t="s">
        <v>15</v>
      </c>
      <c r="U8" s="134"/>
      <c r="V8" s="135"/>
      <c r="W8" s="124" t="s">
        <v>16</v>
      </c>
      <c r="X8" s="124"/>
      <c r="Y8" s="119" t="s">
        <v>17</v>
      </c>
    </row>
    <row r="9" spans="1:29" s="4" customFormat="1" ht="47" x14ac:dyDescent="0.7">
      <c r="A9" s="120"/>
      <c r="B9" s="5" t="s">
        <v>18</v>
      </c>
      <c r="C9" s="6" t="s">
        <v>19</v>
      </c>
      <c r="D9" s="6" t="s">
        <v>20</v>
      </c>
      <c r="E9" s="5" t="s">
        <v>18</v>
      </c>
      <c r="F9" s="6" t="s">
        <v>19</v>
      </c>
      <c r="G9" s="6" t="s">
        <v>20</v>
      </c>
      <c r="H9" s="5" t="s">
        <v>18</v>
      </c>
      <c r="I9" s="6" t="s">
        <v>19</v>
      </c>
      <c r="J9" s="6" t="s">
        <v>20</v>
      </c>
      <c r="K9" s="5" t="s">
        <v>18</v>
      </c>
      <c r="L9" s="6" t="s">
        <v>19</v>
      </c>
      <c r="M9" s="6" t="s">
        <v>20</v>
      </c>
      <c r="N9" s="5" t="s">
        <v>18</v>
      </c>
      <c r="O9" s="6" t="s">
        <v>19</v>
      </c>
      <c r="P9" s="6" t="s">
        <v>20</v>
      </c>
      <c r="Q9" s="5" t="s">
        <v>18</v>
      </c>
      <c r="R9" s="6" t="s">
        <v>19</v>
      </c>
      <c r="S9" s="6" t="s">
        <v>20</v>
      </c>
      <c r="T9" s="5" t="s">
        <v>18</v>
      </c>
      <c r="U9" s="6" t="s">
        <v>19</v>
      </c>
      <c r="V9" s="6" t="s">
        <v>20</v>
      </c>
      <c r="W9" s="6" t="s">
        <v>21</v>
      </c>
      <c r="X9" s="6" t="s">
        <v>22</v>
      </c>
      <c r="Y9" s="120"/>
      <c r="AC9" s="7"/>
    </row>
    <row r="10" spans="1:29" s="4" customFormat="1" x14ac:dyDescent="0.7">
      <c r="A10" s="27" t="s">
        <v>138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8"/>
      <c r="X10" s="29"/>
      <c r="Y10" s="27"/>
    </row>
    <row r="11" spans="1:29" s="47" customFormat="1" ht="23.5" x14ac:dyDescent="0.7">
      <c r="A11" s="94"/>
      <c r="B11" s="97"/>
      <c r="C11" s="82"/>
      <c r="D11" s="82"/>
      <c r="E11" s="97"/>
      <c r="F11" s="82"/>
      <c r="G11" s="82"/>
      <c r="H11" s="97"/>
      <c r="I11" s="82"/>
      <c r="J11" s="82"/>
      <c r="K11" s="97"/>
      <c r="L11" s="82"/>
      <c r="M11" s="82"/>
      <c r="N11" s="97"/>
      <c r="O11" s="82"/>
      <c r="P11" s="82"/>
      <c r="Q11" s="97"/>
      <c r="R11" s="82"/>
      <c r="S11" s="82"/>
      <c r="T11" s="97"/>
      <c r="U11" s="82"/>
      <c r="V11" s="82"/>
      <c r="W11" s="82"/>
      <c r="X11" s="83"/>
      <c r="Y11" s="98"/>
      <c r="AC11" s="4"/>
    </row>
    <row r="12" spans="1:29" s="47" customFormat="1" ht="23.5" x14ac:dyDescent="0.7">
      <c r="A12" s="94"/>
      <c r="B12" s="97"/>
      <c r="C12" s="82"/>
      <c r="D12" s="82"/>
      <c r="E12" s="97"/>
      <c r="F12" s="82"/>
      <c r="G12" s="82"/>
      <c r="H12" s="97"/>
      <c r="I12" s="82"/>
      <c r="J12" s="82"/>
      <c r="K12" s="97"/>
      <c r="L12" s="82"/>
      <c r="M12" s="82"/>
      <c r="N12" s="97"/>
      <c r="O12" s="82"/>
      <c r="P12" s="82"/>
      <c r="Q12" s="97"/>
      <c r="R12" s="82"/>
      <c r="S12" s="82"/>
      <c r="T12" s="97"/>
      <c r="U12" s="82"/>
      <c r="V12" s="82"/>
      <c r="W12" s="82"/>
      <c r="X12" s="83"/>
      <c r="Y12" s="98"/>
      <c r="AC12" s="26"/>
    </row>
    <row r="13" spans="1:29" s="47" customFormat="1" ht="23.5" x14ac:dyDescent="0.7">
      <c r="A13" s="99"/>
      <c r="B13" s="97"/>
      <c r="C13" s="82"/>
      <c r="D13" s="82"/>
      <c r="E13" s="97"/>
      <c r="F13" s="82"/>
      <c r="G13" s="82"/>
      <c r="H13" s="97"/>
      <c r="I13" s="82"/>
      <c r="J13" s="82"/>
      <c r="K13" s="97"/>
      <c r="L13" s="82"/>
      <c r="M13" s="82"/>
      <c r="N13" s="97"/>
      <c r="O13" s="82"/>
      <c r="P13" s="82"/>
      <c r="Q13" s="97"/>
      <c r="R13" s="82"/>
      <c r="S13" s="82"/>
      <c r="T13" s="97"/>
      <c r="U13" s="82"/>
      <c r="V13" s="82"/>
      <c r="W13" s="82"/>
      <c r="X13" s="83"/>
      <c r="Y13" s="98"/>
      <c r="AC13" s="4"/>
    </row>
    <row r="14" spans="1:29" s="47" customFormat="1" ht="23.5" x14ac:dyDescent="0.7">
      <c r="A14" s="100"/>
      <c r="B14" s="97"/>
      <c r="C14" s="82"/>
      <c r="D14" s="82"/>
      <c r="E14" s="97"/>
      <c r="F14" s="82"/>
      <c r="G14" s="82"/>
      <c r="H14" s="97"/>
      <c r="I14" s="82"/>
      <c r="J14" s="82"/>
      <c r="K14" s="97"/>
      <c r="L14" s="82"/>
      <c r="M14" s="82"/>
      <c r="N14" s="97"/>
      <c r="O14" s="82"/>
      <c r="P14" s="82"/>
      <c r="Q14" s="97"/>
      <c r="R14" s="82"/>
      <c r="S14" s="82"/>
      <c r="T14" s="97"/>
      <c r="U14" s="82"/>
      <c r="V14" s="82"/>
      <c r="W14" s="82"/>
      <c r="X14" s="83"/>
      <c r="Y14" s="98"/>
      <c r="AC14" s="4"/>
    </row>
    <row r="15" spans="1:29" s="47" customFormat="1" x14ac:dyDescent="0.7">
      <c r="A15" s="101"/>
      <c r="B15" s="84"/>
      <c r="C15" s="102"/>
      <c r="D15" s="102"/>
      <c r="E15" s="103"/>
      <c r="F15" s="102"/>
      <c r="G15" s="102"/>
      <c r="H15" s="103"/>
      <c r="I15" s="102"/>
      <c r="J15" s="102"/>
      <c r="K15" s="103"/>
      <c r="L15" s="102"/>
      <c r="M15" s="102"/>
      <c r="N15" s="84"/>
      <c r="O15" s="102"/>
      <c r="P15" s="102"/>
      <c r="Q15" s="84"/>
      <c r="R15" s="102"/>
      <c r="S15" s="102"/>
      <c r="T15" s="103"/>
      <c r="U15" s="102"/>
      <c r="V15" s="102"/>
      <c r="W15" s="102"/>
      <c r="X15" s="104"/>
      <c r="Y15" s="105"/>
      <c r="AC15" s="4"/>
    </row>
    <row r="16" spans="1:29" s="47" customFormat="1" x14ac:dyDescent="0.7">
      <c r="A16" s="106"/>
      <c r="B16" s="107"/>
      <c r="C16" s="84"/>
      <c r="D16" s="84"/>
      <c r="E16" s="107"/>
      <c r="F16" s="84"/>
      <c r="G16" s="84"/>
      <c r="H16" s="107"/>
      <c r="I16" s="84"/>
      <c r="J16" s="84"/>
      <c r="K16" s="107"/>
      <c r="L16" s="84"/>
      <c r="M16" s="84"/>
      <c r="N16" s="107"/>
      <c r="O16" s="84"/>
      <c r="P16" s="84"/>
      <c r="Q16" s="107"/>
      <c r="R16" s="84"/>
      <c r="S16" s="84"/>
      <c r="T16" s="107"/>
      <c r="U16" s="84"/>
      <c r="V16" s="84"/>
      <c r="W16" s="84"/>
      <c r="X16" s="85"/>
      <c r="Y16" s="37"/>
      <c r="AC16" s="4"/>
    </row>
    <row r="17" spans="1:29" s="47" customFormat="1" x14ac:dyDescent="0.7">
      <c r="A17" s="101"/>
      <c r="B17" s="103"/>
      <c r="C17" s="84"/>
      <c r="D17" s="84"/>
      <c r="E17" s="103"/>
      <c r="F17" s="84"/>
      <c r="G17" s="84"/>
      <c r="H17" s="103"/>
      <c r="I17" s="84"/>
      <c r="J17" s="84"/>
      <c r="K17" s="103"/>
      <c r="L17" s="84"/>
      <c r="M17" s="84"/>
      <c r="N17" s="84"/>
      <c r="O17" s="84"/>
      <c r="P17" s="84"/>
      <c r="Q17" s="84"/>
      <c r="R17" s="84"/>
      <c r="S17" s="84"/>
      <c r="T17" s="103"/>
      <c r="U17" s="84"/>
      <c r="V17" s="84"/>
      <c r="W17" s="84"/>
      <c r="X17" s="85"/>
      <c r="Y17" s="37"/>
      <c r="AC17" s="4"/>
    </row>
    <row r="18" spans="1:29" s="47" customFormat="1" x14ac:dyDescent="0.7">
      <c r="A18" s="101"/>
      <c r="B18" s="107"/>
      <c r="C18" s="84"/>
      <c r="D18" s="84"/>
      <c r="E18" s="107"/>
      <c r="F18" s="84"/>
      <c r="G18" s="84"/>
      <c r="H18" s="107"/>
      <c r="I18" s="84"/>
      <c r="J18" s="84"/>
      <c r="K18" s="107"/>
      <c r="L18" s="84"/>
      <c r="M18" s="84"/>
      <c r="N18" s="107"/>
      <c r="O18" s="84"/>
      <c r="P18" s="84"/>
      <c r="Q18" s="107"/>
      <c r="R18" s="84"/>
      <c r="S18" s="84"/>
      <c r="T18" s="107"/>
      <c r="U18" s="84"/>
      <c r="V18" s="84"/>
      <c r="W18" s="84"/>
      <c r="X18" s="85"/>
      <c r="Y18" s="37"/>
      <c r="AC18" s="4"/>
    </row>
    <row r="19" spans="1:29" s="47" customFormat="1" ht="23.5" x14ac:dyDescent="0.7">
      <c r="A19" s="108"/>
      <c r="B19" s="97"/>
      <c r="C19" s="82"/>
      <c r="D19" s="82"/>
      <c r="E19" s="97"/>
      <c r="F19" s="82"/>
      <c r="G19" s="82"/>
      <c r="H19" s="97"/>
      <c r="I19" s="82"/>
      <c r="J19" s="82"/>
      <c r="K19" s="97"/>
      <c r="L19" s="82"/>
      <c r="M19" s="82"/>
      <c r="N19" s="97"/>
      <c r="O19" s="82"/>
      <c r="P19" s="82"/>
      <c r="Q19" s="97"/>
      <c r="R19" s="82"/>
      <c r="S19" s="82"/>
      <c r="T19" s="97"/>
      <c r="U19" s="82"/>
      <c r="V19" s="82"/>
      <c r="W19" s="82"/>
      <c r="X19" s="83"/>
      <c r="Y19" s="98"/>
      <c r="AC19" s="4"/>
    </row>
    <row r="20" spans="1:29" s="47" customFormat="1" x14ac:dyDescent="0.7">
      <c r="A20" s="109"/>
      <c r="B20" s="107"/>
      <c r="C20" s="84"/>
      <c r="D20" s="84"/>
      <c r="E20" s="107"/>
      <c r="F20" s="84"/>
      <c r="G20" s="84"/>
      <c r="H20" s="107"/>
      <c r="I20" s="84"/>
      <c r="J20" s="84"/>
      <c r="K20" s="107"/>
      <c r="L20" s="84"/>
      <c r="M20" s="84"/>
      <c r="N20" s="107"/>
      <c r="O20" s="84"/>
      <c r="P20" s="84"/>
      <c r="Q20" s="107"/>
      <c r="R20" s="84"/>
      <c r="S20" s="84"/>
      <c r="T20" s="107"/>
      <c r="U20" s="84"/>
      <c r="V20" s="84"/>
      <c r="W20" s="84"/>
      <c r="X20" s="85"/>
      <c r="Y20" s="37"/>
      <c r="AC20" s="4"/>
    </row>
    <row r="21" spans="1:29" s="47" customFormat="1" ht="23.5" x14ac:dyDescent="0.7">
      <c r="A21" s="110"/>
      <c r="B21" s="97"/>
      <c r="C21" s="82"/>
      <c r="D21" s="82"/>
      <c r="E21" s="97"/>
      <c r="F21" s="82"/>
      <c r="G21" s="82"/>
      <c r="H21" s="97"/>
      <c r="I21" s="82"/>
      <c r="J21" s="82"/>
      <c r="K21" s="97"/>
      <c r="L21" s="82"/>
      <c r="M21" s="82"/>
      <c r="N21" s="97"/>
      <c r="O21" s="82"/>
      <c r="P21" s="82"/>
      <c r="Q21" s="97"/>
      <c r="R21" s="82"/>
      <c r="S21" s="82"/>
      <c r="T21" s="97"/>
      <c r="U21" s="82"/>
      <c r="V21" s="82"/>
      <c r="W21" s="82"/>
      <c r="X21" s="83"/>
      <c r="Y21" s="98"/>
      <c r="AC21" s="4"/>
    </row>
    <row r="22" spans="1:29" s="47" customFormat="1" ht="23.5" x14ac:dyDescent="0.7">
      <c r="A22" s="111"/>
      <c r="B22" s="97"/>
      <c r="C22" s="82"/>
      <c r="D22" s="82"/>
      <c r="E22" s="97"/>
      <c r="F22" s="82"/>
      <c r="G22" s="82"/>
      <c r="H22" s="97"/>
      <c r="I22" s="82"/>
      <c r="J22" s="82"/>
      <c r="K22" s="97"/>
      <c r="L22" s="82"/>
      <c r="M22" s="82"/>
      <c r="N22" s="97"/>
      <c r="O22" s="82"/>
      <c r="P22" s="82"/>
      <c r="Q22" s="97"/>
      <c r="R22" s="82"/>
      <c r="S22" s="82"/>
      <c r="T22" s="97"/>
      <c r="U22" s="82"/>
      <c r="V22" s="82"/>
      <c r="W22" s="82"/>
      <c r="X22" s="83"/>
      <c r="Y22" s="98"/>
      <c r="AC22" s="4"/>
    </row>
    <row r="23" spans="1:29" s="47" customFormat="1" ht="23.5" x14ac:dyDescent="0.7">
      <c r="A23" s="111"/>
      <c r="B23" s="97"/>
      <c r="C23" s="82"/>
      <c r="D23" s="82"/>
      <c r="E23" s="97"/>
      <c r="F23" s="82"/>
      <c r="G23" s="82"/>
      <c r="H23" s="97"/>
      <c r="I23" s="82"/>
      <c r="J23" s="82"/>
      <c r="K23" s="97"/>
      <c r="L23" s="82"/>
      <c r="M23" s="82"/>
      <c r="N23" s="97"/>
      <c r="O23" s="82"/>
      <c r="P23" s="82"/>
      <c r="Q23" s="97"/>
      <c r="R23" s="82"/>
      <c r="S23" s="82"/>
      <c r="T23" s="97"/>
      <c r="U23" s="82"/>
      <c r="V23" s="82"/>
      <c r="W23" s="82"/>
      <c r="X23" s="83"/>
      <c r="Y23" s="37"/>
      <c r="AC23" s="4"/>
    </row>
    <row r="24" spans="1:29" s="77" customFormat="1" x14ac:dyDescent="0.7">
      <c r="A24" s="112"/>
      <c r="B24" s="84"/>
      <c r="C24" s="84"/>
      <c r="D24" s="84"/>
      <c r="E24" s="84"/>
      <c r="F24" s="84"/>
      <c r="G24" s="84"/>
      <c r="H24" s="84"/>
      <c r="I24" s="84"/>
      <c r="J24" s="84"/>
      <c r="K24" s="86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5"/>
      <c r="Y24" s="37"/>
      <c r="AC24" s="4"/>
    </row>
    <row r="25" spans="1:29" s="47" customFormat="1" x14ac:dyDescent="0.7">
      <c r="A25" s="113"/>
      <c r="AC25" s="4"/>
    </row>
    <row r="29" spans="1:29" x14ac:dyDescent="0.7">
      <c r="U29" s="81"/>
      <c r="V29" s="81"/>
    </row>
  </sheetData>
  <mergeCells count="15">
    <mergeCell ref="N8:P8"/>
    <mergeCell ref="Q8:S8"/>
    <mergeCell ref="T8:V8"/>
    <mergeCell ref="W8:X8"/>
    <mergeCell ref="Y8:Y9"/>
    <mergeCell ref="A8:A9"/>
    <mergeCell ref="B8:D8"/>
    <mergeCell ref="E8:G8"/>
    <mergeCell ref="H8:J8"/>
    <mergeCell ref="K8:M8"/>
    <mergeCell ref="A1:Y1"/>
    <mergeCell ref="A2:Y2"/>
    <mergeCell ref="A3:Y3"/>
    <mergeCell ref="A5:E5"/>
    <mergeCell ref="A6:G6"/>
  </mergeCells>
  <printOptions horizontalCentered="1"/>
  <pageMargins left="0.19685039370078741" right="0.19685039370078741" top="0.19685039370078741" bottom="0.19685039370078741" header="0.23622047244094491" footer="0.23622047244094491"/>
  <pageSetup paperSize="5" scale="68" orientation="landscape"/>
  <headerFooter alignWithMargins="0">
    <oddHeader>&amp;R&amp;"Arial,ธรรมดา"&amp;10หน้าที่ 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FB855-6E57-476D-94E7-BBBF529B2672}">
  <sheetPr codeName="Sheet8">
    <outlinePr summaryBelow="0"/>
  </sheetPr>
  <dimension ref="A1:AC29"/>
  <sheetViews>
    <sheetView topLeftCell="A23" workbookViewId="0">
      <selection sqref="A1:Y1"/>
    </sheetView>
  </sheetViews>
  <sheetFormatPr defaultColWidth="9.08984375" defaultRowHeight="23" outlineLevelCol="1" x14ac:dyDescent="0.7"/>
  <cols>
    <col min="1" max="1" width="52.08984375" customWidth="1"/>
    <col min="2" max="2" width="13.7265625" hidden="1" customWidth="1" outlineLevel="1"/>
    <col min="3" max="4" width="17.7265625" hidden="1" customWidth="1" outlineLevel="1"/>
    <col min="5" max="5" width="13.7265625" hidden="1" customWidth="1" outlineLevel="1"/>
    <col min="6" max="7" width="17.7265625" hidden="1" customWidth="1" outlineLevel="1"/>
    <col min="8" max="8" width="13.7265625" customWidth="1" collapsed="1"/>
    <col min="9" max="10" width="17.7265625" customWidth="1"/>
    <col min="11" max="11" width="13.7265625" customWidth="1"/>
    <col min="12" max="13" width="17.7265625" customWidth="1"/>
    <col min="14" max="14" width="13.7265625" hidden="1" customWidth="1" outlineLevel="1"/>
    <col min="15" max="16" width="17.7265625" hidden="1" customWidth="1" outlineLevel="1"/>
    <col min="17" max="17" width="13.7265625" hidden="1" customWidth="1" outlineLevel="1"/>
    <col min="18" max="19" width="17.7265625" hidden="1" customWidth="1" outlineLevel="1"/>
    <col min="20" max="20" width="13.7265625" hidden="1" customWidth="1" outlineLevel="1"/>
    <col min="21" max="22" width="17.7265625" hidden="1" customWidth="1" outlineLevel="1"/>
    <col min="23" max="23" width="17.7265625" customWidth="1" collapsed="1"/>
    <col min="24" max="24" width="10.7265625" customWidth="1"/>
    <col min="25" max="25" width="70.7265625" customWidth="1"/>
    <col min="26" max="26" width="0" hidden="1" customWidth="1"/>
    <col min="27" max="27" width="9.08984375" customWidth="1"/>
    <col min="28" max="28" width="0" hidden="1" customWidth="1"/>
    <col min="29" max="29" width="254.7265625" style="4" hidden="1" customWidth="1"/>
    <col min="30" max="30" width="9.08984375" customWidth="1"/>
  </cols>
  <sheetData>
    <row r="1" spans="1:29" s="1" customFormat="1" ht="26" x14ac:dyDescent="0.8">
      <c r="A1" s="116" t="s">
        <v>139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AC1" s="37" t="s">
        <v>139</v>
      </c>
    </row>
    <row r="2" spans="1:29" s="1" customFormat="1" ht="26" x14ac:dyDescent="0.8">
      <c r="A2" s="116" t="s">
        <v>1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AC2" s="37"/>
    </row>
    <row r="3" spans="1:29" s="1" customFormat="1" ht="26" x14ac:dyDescent="0.8">
      <c r="A3" s="118" t="s">
        <v>45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</row>
    <row r="4" spans="1:29" s="1" customFormat="1" ht="26" hidden="1" x14ac:dyDescent="0.8">
      <c r="A4" s="2"/>
    </row>
    <row r="5" spans="1:29" s="1" customFormat="1" ht="26" x14ac:dyDescent="0.8">
      <c r="A5" s="126" t="s">
        <v>3</v>
      </c>
      <c r="B5" s="126"/>
      <c r="C5" s="126"/>
      <c r="D5" s="126"/>
      <c r="E5" s="126"/>
      <c r="F5" s="3"/>
      <c r="G5" s="3"/>
      <c r="Y5" s="34" t="s">
        <v>31</v>
      </c>
    </row>
    <row r="6" spans="1:29" s="1" customFormat="1" ht="26" x14ac:dyDescent="0.8">
      <c r="A6" s="126" t="s">
        <v>4</v>
      </c>
      <c r="B6" s="126"/>
      <c r="C6" s="126"/>
      <c r="D6" s="126"/>
      <c r="E6" s="126"/>
      <c r="F6" s="126"/>
      <c r="G6" s="126"/>
      <c r="Y6" s="35" t="s">
        <v>5</v>
      </c>
      <c r="Z6" s="40"/>
    </row>
    <row r="7" spans="1:29" s="4" customFormat="1" ht="23.5" hidden="1" x14ac:dyDescent="0.7">
      <c r="A7" s="3"/>
    </row>
    <row r="8" spans="1:29" s="4" customFormat="1" ht="23.5" x14ac:dyDescent="0.75">
      <c r="A8" s="119" t="s">
        <v>46</v>
      </c>
      <c r="B8" s="133" t="s">
        <v>9</v>
      </c>
      <c r="C8" s="134"/>
      <c r="D8" s="135"/>
      <c r="E8" s="133" t="s">
        <v>10</v>
      </c>
      <c r="F8" s="134"/>
      <c r="G8" s="135"/>
      <c r="H8" s="121" t="s">
        <v>11</v>
      </c>
      <c r="I8" s="122"/>
      <c r="J8" s="123"/>
      <c r="K8" s="133" t="s">
        <v>12</v>
      </c>
      <c r="L8" s="134"/>
      <c r="M8" s="135"/>
      <c r="N8" s="133" t="s">
        <v>13</v>
      </c>
      <c r="O8" s="134"/>
      <c r="P8" s="135"/>
      <c r="Q8" s="133" t="s">
        <v>14</v>
      </c>
      <c r="R8" s="134"/>
      <c r="S8" s="135"/>
      <c r="T8" s="133" t="s">
        <v>15</v>
      </c>
      <c r="U8" s="134"/>
      <c r="V8" s="135"/>
      <c r="W8" s="124" t="s">
        <v>16</v>
      </c>
      <c r="X8" s="124"/>
      <c r="Y8" s="119" t="s">
        <v>17</v>
      </c>
    </row>
    <row r="9" spans="1:29" s="4" customFormat="1" ht="47" x14ac:dyDescent="0.7">
      <c r="A9" s="120"/>
      <c r="B9" s="5" t="s">
        <v>18</v>
      </c>
      <c r="C9" s="6" t="s">
        <v>19</v>
      </c>
      <c r="D9" s="6" t="s">
        <v>20</v>
      </c>
      <c r="E9" s="5" t="s">
        <v>18</v>
      </c>
      <c r="F9" s="6" t="s">
        <v>19</v>
      </c>
      <c r="G9" s="6" t="s">
        <v>20</v>
      </c>
      <c r="H9" s="5" t="s">
        <v>18</v>
      </c>
      <c r="I9" s="6" t="s">
        <v>19</v>
      </c>
      <c r="J9" s="6" t="s">
        <v>20</v>
      </c>
      <c r="K9" s="5" t="s">
        <v>18</v>
      </c>
      <c r="L9" s="6" t="s">
        <v>19</v>
      </c>
      <c r="M9" s="6" t="s">
        <v>20</v>
      </c>
      <c r="N9" s="5" t="s">
        <v>18</v>
      </c>
      <c r="O9" s="6" t="s">
        <v>19</v>
      </c>
      <c r="P9" s="6" t="s">
        <v>20</v>
      </c>
      <c r="Q9" s="5" t="s">
        <v>18</v>
      </c>
      <c r="R9" s="6" t="s">
        <v>19</v>
      </c>
      <c r="S9" s="6" t="s">
        <v>20</v>
      </c>
      <c r="T9" s="5" t="s">
        <v>18</v>
      </c>
      <c r="U9" s="6" t="s">
        <v>19</v>
      </c>
      <c r="V9" s="6" t="s">
        <v>20</v>
      </c>
      <c r="W9" s="6" t="s">
        <v>21</v>
      </c>
      <c r="X9" s="6" t="s">
        <v>22</v>
      </c>
      <c r="Y9" s="120"/>
      <c r="AC9" s="7"/>
    </row>
    <row r="10" spans="1:29" s="4" customFormat="1" x14ac:dyDescent="0.7">
      <c r="A10" s="27" t="s">
        <v>138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8"/>
      <c r="X10" s="29"/>
      <c r="Y10" s="27"/>
    </row>
    <row r="11" spans="1:29" s="47" customFormat="1" ht="23.5" x14ac:dyDescent="0.7">
      <c r="A11" s="94"/>
      <c r="B11" s="97"/>
      <c r="C11" s="82"/>
      <c r="D11" s="82"/>
      <c r="E11" s="97"/>
      <c r="F11" s="82"/>
      <c r="G11" s="82"/>
      <c r="H11" s="97"/>
      <c r="I11" s="82"/>
      <c r="J11" s="82"/>
      <c r="K11" s="97"/>
      <c r="L11" s="82"/>
      <c r="M11" s="82"/>
      <c r="N11" s="97"/>
      <c r="O11" s="82"/>
      <c r="P11" s="82"/>
      <c r="Q11" s="97"/>
      <c r="R11" s="82"/>
      <c r="S11" s="82"/>
      <c r="T11" s="97"/>
      <c r="U11" s="82"/>
      <c r="V11" s="82"/>
      <c r="W11" s="82"/>
      <c r="X11" s="83"/>
      <c r="Y11" s="98"/>
      <c r="AC11" s="4"/>
    </row>
    <row r="12" spans="1:29" s="47" customFormat="1" ht="23.5" x14ac:dyDescent="0.7">
      <c r="A12" s="94"/>
      <c r="B12" s="97"/>
      <c r="C12" s="82"/>
      <c r="D12" s="82"/>
      <c r="E12" s="97"/>
      <c r="F12" s="82"/>
      <c r="G12" s="82"/>
      <c r="H12" s="97"/>
      <c r="I12" s="82"/>
      <c r="J12" s="82"/>
      <c r="K12" s="97"/>
      <c r="L12" s="82"/>
      <c r="M12" s="82"/>
      <c r="N12" s="97"/>
      <c r="O12" s="82"/>
      <c r="P12" s="82"/>
      <c r="Q12" s="97"/>
      <c r="R12" s="82"/>
      <c r="S12" s="82"/>
      <c r="T12" s="97"/>
      <c r="U12" s="82"/>
      <c r="V12" s="82"/>
      <c r="W12" s="82"/>
      <c r="X12" s="83"/>
      <c r="Y12" s="98"/>
      <c r="AC12" s="26"/>
    </row>
    <row r="13" spans="1:29" s="47" customFormat="1" ht="23.5" x14ac:dyDescent="0.7">
      <c r="A13" s="99"/>
      <c r="B13" s="97"/>
      <c r="C13" s="82"/>
      <c r="D13" s="82"/>
      <c r="E13" s="97"/>
      <c r="F13" s="82"/>
      <c r="G13" s="82"/>
      <c r="H13" s="97"/>
      <c r="I13" s="82"/>
      <c r="J13" s="82"/>
      <c r="K13" s="97"/>
      <c r="L13" s="82"/>
      <c r="M13" s="82"/>
      <c r="N13" s="97"/>
      <c r="O13" s="82"/>
      <c r="P13" s="82"/>
      <c r="Q13" s="97"/>
      <c r="R13" s="82"/>
      <c r="S13" s="82"/>
      <c r="T13" s="97"/>
      <c r="U13" s="82"/>
      <c r="V13" s="82"/>
      <c r="W13" s="82"/>
      <c r="X13" s="83"/>
      <c r="Y13" s="98"/>
      <c r="AC13" s="4"/>
    </row>
    <row r="14" spans="1:29" s="47" customFormat="1" ht="23.5" x14ac:dyDescent="0.7">
      <c r="A14" s="100"/>
      <c r="B14" s="97"/>
      <c r="C14" s="82"/>
      <c r="D14" s="82"/>
      <c r="E14" s="97"/>
      <c r="F14" s="82"/>
      <c r="G14" s="82"/>
      <c r="H14" s="97"/>
      <c r="I14" s="82"/>
      <c r="J14" s="82"/>
      <c r="K14" s="97"/>
      <c r="L14" s="82"/>
      <c r="M14" s="82"/>
      <c r="N14" s="97"/>
      <c r="O14" s="82"/>
      <c r="P14" s="82"/>
      <c r="Q14" s="97"/>
      <c r="R14" s="82"/>
      <c r="S14" s="82"/>
      <c r="T14" s="97"/>
      <c r="U14" s="82"/>
      <c r="V14" s="82"/>
      <c r="W14" s="82"/>
      <c r="X14" s="83"/>
      <c r="Y14" s="98"/>
      <c r="AC14" s="4"/>
    </row>
    <row r="15" spans="1:29" s="47" customFormat="1" x14ac:dyDescent="0.7">
      <c r="A15" s="101"/>
      <c r="B15" s="84"/>
      <c r="C15" s="102"/>
      <c r="D15" s="102"/>
      <c r="E15" s="103"/>
      <c r="F15" s="102"/>
      <c r="G15" s="102"/>
      <c r="H15" s="103"/>
      <c r="I15" s="102"/>
      <c r="J15" s="102"/>
      <c r="K15" s="103"/>
      <c r="L15" s="102"/>
      <c r="M15" s="102"/>
      <c r="N15" s="84"/>
      <c r="O15" s="102"/>
      <c r="P15" s="102"/>
      <c r="Q15" s="84"/>
      <c r="R15" s="102"/>
      <c r="S15" s="102"/>
      <c r="T15" s="103"/>
      <c r="U15" s="102"/>
      <c r="V15" s="102"/>
      <c r="W15" s="102"/>
      <c r="X15" s="104"/>
      <c r="Y15" s="105"/>
      <c r="AC15" s="4"/>
    </row>
    <row r="16" spans="1:29" s="47" customFormat="1" x14ac:dyDescent="0.7">
      <c r="A16" s="106"/>
      <c r="B16" s="107"/>
      <c r="C16" s="84"/>
      <c r="D16" s="84"/>
      <c r="E16" s="107"/>
      <c r="F16" s="84"/>
      <c r="G16" s="84"/>
      <c r="H16" s="107"/>
      <c r="I16" s="84"/>
      <c r="J16" s="84"/>
      <c r="K16" s="107"/>
      <c r="L16" s="84"/>
      <c r="M16" s="84"/>
      <c r="N16" s="107"/>
      <c r="O16" s="84"/>
      <c r="P16" s="84"/>
      <c r="Q16" s="107"/>
      <c r="R16" s="84"/>
      <c r="S16" s="84"/>
      <c r="T16" s="107"/>
      <c r="U16" s="84"/>
      <c r="V16" s="84"/>
      <c r="W16" s="84"/>
      <c r="X16" s="85"/>
      <c r="Y16" s="37"/>
      <c r="AC16" s="4"/>
    </row>
    <row r="17" spans="1:29" s="47" customFormat="1" x14ac:dyDescent="0.7">
      <c r="A17" s="101"/>
      <c r="B17" s="103"/>
      <c r="C17" s="84"/>
      <c r="D17" s="84"/>
      <c r="E17" s="103"/>
      <c r="F17" s="84"/>
      <c r="G17" s="84"/>
      <c r="H17" s="103"/>
      <c r="I17" s="84"/>
      <c r="J17" s="84"/>
      <c r="K17" s="103"/>
      <c r="L17" s="84"/>
      <c r="M17" s="84"/>
      <c r="N17" s="84"/>
      <c r="O17" s="84"/>
      <c r="P17" s="84"/>
      <c r="Q17" s="84"/>
      <c r="R17" s="84"/>
      <c r="S17" s="84"/>
      <c r="T17" s="103"/>
      <c r="U17" s="84"/>
      <c r="V17" s="84"/>
      <c r="W17" s="84"/>
      <c r="X17" s="85"/>
      <c r="Y17" s="37"/>
      <c r="AC17" s="4"/>
    </row>
    <row r="18" spans="1:29" s="47" customFormat="1" x14ac:dyDescent="0.7">
      <c r="A18" s="101"/>
      <c r="B18" s="107"/>
      <c r="C18" s="84"/>
      <c r="D18" s="84"/>
      <c r="E18" s="107"/>
      <c r="F18" s="84"/>
      <c r="G18" s="84"/>
      <c r="H18" s="107"/>
      <c r="I18" s="84"/>
      <c r="J18" s="84"/>
      <c r="K18" s="107"/>
      <c r="L18" s="84"/>
      <c r="M18" s="84"/>
      <c r="N18" s="107"/>
      <c r="O18" s="84"/>
      <c r="P18" s="84"/>
      <c r="Q18" s="107"/>
      <c r="R18" s="84"/>
      <c r="S18" s="84"/>
      <c r="T18" s="107"/>
      <c r="U18" s="84"/>
      <c r="V18" s="84"/>
      <c r="W18" s="84"/>
      <c r="X18" s="85"/>
      <c r="Y18" s="37"/>
      <c r="AC18" s="4"/>
    </row>
    <row r="19" spans="1:29" s="47" customFormat="1" ht="23.5" x14ac:dyDescent="0.7">
      <c r="A19" s="108"/>
      <c r="B19" s="97"/>
      <c r="C19" s="82"/>
      <c r="D19" s="82"/>
      <c r="E19" s="97"/>
      <c r="F19" s="82"/>
      <c r="G19" s="82"/>
      <c r="H19" s="97"/>
      <c r="I19" s="82"/>
      <c r="J19" s="82"/>
      <c r="K19" s="97"/>
      <c r="L19" s="82"/>
      <c r="M19" s="82"/>
      <c r="N19" s="97"/>
      <c r="O19" s="82"/>
      <c r="P19" s="82"/>
      <c r="Q19" s="97"/>
      <c r="R19" s="82"/>
      <c r="S19" s="82"/>
      <c r="T19" s="97"/>
      <c r="U19" s="82"/>
      <c r="V19" s="82"/>
      <c r="W19" s="82"/>
      <c r="X19" s="83"/>
      <c r="Y19" s="98"/>
      <c r="AC19" s="4"/>
    </row>
    <row r="20" spans="1:29" s="47" customFormat="1" x14ac:dyDescent="0.7">
      <c r="A20" s="109"/>
      <c r="B20" s="107"/>
      <c r="C20" s="84"/>
      <c r="D20" s="84"/>
      <c r="E20" s="107"/>
      <c r="F20" s="84"/>
      <c r="G20" s="84"/>
      <c r="H20" s="107"/>
      <c r="I20" s="84"/>
      <c r="J20" s="84"/>
      <c r="K20" s="107"/>
      <c r="L20" s="84"/>
      <c r="M20" s="84"/>
      <c r="N20" s="107"/>
      <c r="O20" s="84"/>
      <c r="P20" s="84"/>
      <c r="Q20" s="107"/>
      <c r="R20" s="84"/>
      <c r="S20" s="84"/>
      <c r="T20" s="107"/>
      <c r="U20" s="84"/>
      <c r="V20" s="84"/>
      <c r="W20" s="84"/>
      <c r="X20" s="85"/>
      <c r="Y20" s="37"/>
      <c r="AC20" s="4"/>
    </row>
    <row r="21" spans="1:29" s="47" customFormat="1" ht="23.5" x14ac:dyDescent="0.7">
      <c r="A21" s="110"/>
      <c r="B21" s="97"/>
      <c r="C21" s="82"/>
      <c r="D21" s="82"/>
      <c r="E21" s="97"/>
      <c r="F21" s="82"/>
      <c r="G21" s="82"/>
      <c r="H21" s="97"/>
      <c r="I21" s="82"/>
      <c r="J21" s="82"/>
      <c r="K21" s="97"/>
      <c r="L21" s="82"/>
      <c r="M21" s="82"/>
      <c r="N21" s="97"/>
      <c r="O21" s="82"/>
      <c r="P21" s="82"/>
      <c r="Q21" s="97"/>
      <c r="R21" s="82"/>
      <c r="S21" s="82"/>
      <c r="T21" s="97"/>
      <c r="U21" s="82"/>
      <c r="V21" s="82"/>
      <c r="W21" s="82"/>
      <c r="X21" s="83"/>
      <c r="Y21" s="98"/>
      <c r="AC21" s="4"/>
    </row>
    <row r="22" spans="1:29" s="47" customFormat="1" ht="23.5" x14ac:dyDescent="0.7">
      <c r="A22" s="111"/>
      <c r="B22" s="97"/>
      <c r="C22" s="82"/>
      <c r="D22" s="82"/>
      <c r="E22" s="97"/>
      <c r="F22" s="82"/>
      <c r="G22" s="82"/>
      <c r="H22" s="97"/>
      <c r="I22" s="82"/>
      <c r="J22" s="82"/>
      <c r="K22" s="97"/>
      <c r="L22" s="82"/>
      <c r="M22" s="82"/>
      <c r="N22" s="97"/>
      <c r="O22" s="82"/>
      <c r="P22" s="82"/>
      <c r="Q22" s="97"/>
      <c r="R22" s="82"/>
      <c r="S22" s="82"/>
      <c r="T22" s="97"/>
      <c r="U22" s="82"/>
      <c r="V22" s="82"/>
      <c r="W22" s="82"/>
      <c r="X22" s="83"/>
      <c r="Y22" s="98"/>
      <c r="AC22" s="4"/>
    </row>
    <row r="23" spans="1:29" s="47" customFormat="1" ht="23.5" x14ac:dyDescent="0.7">
      <c r="A23" s="111"/>
      <c r="B23" s="97"/>
      <c r="C23" s="82"/>
      <c r="D23" s="82"/>
      <c r="E23" s="97"/>
      <c r="F23" s="82"/>
      <c r="G23" s="82"/>
      <c r="H23" s="97"/>
      <c r="I23" s="82"/>
      <c r="J23" s="82"/>
      <c r="K23" s="97"/>
      <c r="L23" s="82"/>
      <c r="M23" s="82"/>
      <c r="N23" s="97"/>
      <c r="O23" s="82"/>
      <c r="P23" s="82"/>
      <c r="Q23" s="97"/>
      <c r="R23" s="82"/>
      <c r="S23" s="82"/>
      <c r="T23" s="97"/>
      <c r="U23" s="82"/>
      <c r="V23" s="82"/>
      <c r="W23" s="82"/>
      <c r="X23" s="83"/>
      <c r="Y23" s="37"/>
      <c r="AC23" s="4"/>
    </row>
    <row r="24" spans="1:29" s="77" customFormat="1" x14ac:dyDescent="0.7">
      <c r="A24" s="112"/>
      <c r="B24" s="84"/>
      <c r="C24" s="84"/>
      <c r="D24" s="84"/>
      <c r="E24" s="84"/>
      <c r="F24" s="84"/>
      <c r="G24" s="84"/>
      <c r="H24" s="84"/>
      <c r="I24" s="84"/>
      <c r="J24" s="84"/>
      <c r="K24" s="86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5"/>
      <c r="Y24" s="37"/>
      <c r="AC24" s="4"/>
    </row>
    <row r="25" spans="1:29" s="47" customFormat="1" x14ac:dyDescent="0.7">
      <c r="A25" s="113"/>
      <c r="AC25" s="4"/>
    </row>
    <row r="29" spans="1:29" x14ac:dyDescent="0.7">
      <c r="U29" s="81"/>
      <c r="V29" s="81"/>
    </row>
  </sheetData>
  <mergeCells count="15">
    <mergeCell ref="N8:P8"/>
    <mergeCell ref="Q8:S8"/>
    <mergeCell ref="T8:V8"/>
    <mergeCell ref="W8:X8"/>
    <mergeCell ref="Y8:Y9"/>
    <mergeCell ref="A8:A9"/>
    <mergeCell ref="B8:D8"/>
    <mergeCell ref="E8:G8"/>
    <mergeCell ref="H8:J8"/>
    <mergeCell ref="K8:M8"/>
    <mergeCell ref="A1:Y1"/>
    <mergeCell ref="A2:Y2"/>
    <mergeCell ref="A3:Y3"/>
    <mergeCell ref="A5:E5"/>
    <mergeCell ref="A6:G6"/>
  </mergeCells>
  <printOptions horizontalCentered="1"/>
  <pageMargins left="0.19685039370078741" right="0.19685039370078741" top="0.19685039370078741" bottom="0.19685039370078741" header="0.23622047244094491" footer="0.23622047244094491"/>
  <pageSetup paperSize="5" scale="68" orientation="landscape"/>
  <headerFooter alignWithMargins="0">
    <oddHeader>&amp;R&amp;"Arial,ธรรมดา"&amp;10หน้าที่ 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2B4F2-E6EF-4A86-8FEC-8352FE69411C}">
  <sheetPr codeName="Sheet9">
    <outlinePr summaryBelow="0"/>
  </sheetPr>
  <dimension ref="A1:AC29"/>
  <sheetViews>
    <sheetView workbookViewId="0">
      <selection sqref="A1:Y1"/>
    </sheetView>
  </sheetViews>
  <sheetFormatPr defaultColWidth="9.08984375" defaultRowHeight="23" outlineLevelCol="1" x14ac:dyDescent="0.7"/>
  <cols>
    <col min="1" max="1" width="52.08984375" customWidth="1"/>
    <col min="2" max="2" width="13.7265625" hidden="1" customWidth="1" outlineLevel="1"/>
    <col min="3" max="4" width="17.7265625" hidden="1" customWidth="1" outlineLevel="1"/>
    <col min="5" max="5" width="13.7265625" hidden="1" customWidth="1" outlineLevel="1"/>
    <col min="6" max="7" width="17.7265625" hidden="1" customWidth="1" outlineLevel="1"/>
    <col min="8" max="8" width="13.7265625" customWidth="1"/>
    <col min="9" max="10" width="17.7265625" customWidth="1"/>
    <col min="11" max="11" width="13.7265625" customWidth="1"/>
    <col min="12" max="13" width="17.7265625" customWidth="1"/>
    <col min="14" max="14" width="13.7265625" hidden="1" customWidth="1" outlineLevel="1"/>
    <col min="15" max="16" width="17.7265625" hidden="1" customWidth="1" outlineLevel="1"/>
    <col min="17" max="17" width="13.7265625" hidden="1" customWidth="1" outlineLevel="1"/>
    <col min="18" max="19" width="17.7265625" hidden="1" customWidth="1" outlineLevel="1"/>
    <col min="20" max="20" width="13.7265625" hidden="1" customWidth="1" outlineLevel="1"/>
    <col min="21" max="22" width="17.7265625" hidden="1" customWidth="1" outlineLevel="1"/>
    <col min="23" max="23" width="17.7265625" customWidth="1"/>
    <col min="24" max="24" width="10.7265625" customWidth="1"/>
    <col min="25" max="25" width="70.7265625" customWidth="1"/>
    <col min="26" max="26" width="0" hidden="1" customWidth="1"/>
    <col min="27" max="27" width="9.08984375" customWidth="1"/>
    <col min="28" max="28" width="0" hidden="1" customWidth="1"/>
    <col min="29" max="29" width="254.7265625" style="4" hidden="1" customWidth="1"/>
    <col min="30" max="30" width="9.08984375" customWidth="1"/>
  </cols>
  <sheetData>
    <row r="1" spans="1:29" s="1" customFormat="1" ht="26" x14ac:dyDescent="0.8">
      <c r="A1" s="116" t="s">
        <v>140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AC1" s="37" t="s">
        <v>140</v>
      </c>
    </row>
    <row r="2" spans="1:29" s="1" customFormat="1" ht="26" x14ac:dyDescent="0.8">
      <c r="A2" s="117" t="s">
        <v>1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AC2" s="37"/>
    </row>
    <row r="3" spans="1:29" s="1" customFormat="1" ht="26" x14ac:dyDescent="0.8">
      <c r="A3" s="118" t="s">
        <v>45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</row>
    <row r="4" spans="1:29" s="1" customFormat="1" ht="26" hidden="1" x14ac:dyDescent="0.8">
      <c r="A4" s="2"/>
    </row>
    <row r="5" spans="1:29" s="1" customFormat="1" ht="26" x14ac:dyDescent="0.8">
      <c r="A5" s="126" t="s">
        <v>3</v>
      </c>
      <c r="B5" s="126"/>
      <c r="C5" s="126"/>
      <c r="D5" s="126"/>
      <c r="E5" s="126"/>
      <c r="F5" s="3"/>
      <c r="G5" s="3"/>
      <c r="Y5" s="34" t="s">
        <v>31</v>
      </c>
    </row>
    <row r="6" spans="1:29" s="1" customFormat="1" ht="26" x14ac:dyDescent="0.8">
      <c r="A6" s="126" t="s">
        <v>4</v>
      </c>
      <c r="B6" s="126"/>
      <c r="C6" s="126"/>
      <c r="D6" s="126"/>
      <c r="E6" s="126"/>
      <c r="F6" s="126"/>
      <c r="G6" s="126"/>
      <c r="Y6" s="35" t="s">
        <v>5</v>
      </c>
      <c r="Z6" s="40"/>
    </row>
    <row r="7" spans="1:29" s="4" customFormat="1" ht="23.5" hidden="1" x14ac:dyDescent="0.7">
      <c r="A7" s="3"/>
    </row>
    <row r="8" spans="1:29" s="4" customFormat="1" ht="23.5" x14ac:dyDescent="0.75">
      <c r="A8" s="119" t="s">
        <v>46</v>
      </c>
      <c r="B8" s="133" t="s">
        <v>9</v>
      </c>
      <c r="C8" s="134"/>
      <c r="D8" s="135"/>
      <c r="E8" s="133" t="s">
        <v>10</v>
      </c>
      <c r="F8" s="134"/>
      <c r="G8" s="135"/>
      <c r="H8" s="121" t="s">
        <v>11</v>
      </c>
      <c r="I8" s="122"/>
      <c r="J8" s="123"/>
      <c r="K8" s="133" t="s">
        <v>12</v>
      </c>
      <c r="L8" s="134"/>
      <c r="M8" s="135"/>
      <c r="N8" s="133" t="s">
        <v>13</v>
      </c>
      <c r="O8" s="134"/>
      <c r="P8" s="135"/>
      <c r="Q8" s="133" t="s">
        <v>14</v>
      </c>
      <c r="R8" s="134"/>
      <c r="S8" s="135"/>
      <c r="T8" s="133" t="s">
        <v>15</v>
      </c>
      <c r="U8" s="134"/>
      <c r="V8" s="135"/>
      <c r="W8" s="124" t="s">
        <v>16</v>
      </c>
      <c r="X8" s="124"/>
      <c r="Y8" s="119" t="s">
        <v>17</v>
      </c>
    </row>
    <row r="9" spans="1:29" s="4" customFormat="1" ht="47" x14ac:dyDescent="0.7">
      <c r="A9" s="120"/>
      <c r="B9" s="5" t="s">
        <v>18</v>
      </c>
      <c r="C9" s="6" t="s">
        <v>19</v>
      </c>
      <c r="D9" s="6" t="s">
        <v>20</v>
      </c>
      <c r="E9" s="5" t="s">
        <v>18</v>
      </c>
      <c r="F9" s="6" t="s">
        <v>19</v>
      </c>
      <c r="G9" s="6" t="s">
        <v>20</v>
      </c>
      <c r="H9" s="5" t="s">
        <v>18</v>
      </c>
      <c r="I9" s="6" t="s">
        <v>19</v>
      </c>
      <c r="J9" s="6" t="s">
        <v>20</v>
      </c>
      <c r="K9" s="5" t="s">
        <v>18</v>
      </c>
      <c r="L9" s="6" t="s">
        <v>19</v>
      </c>
      <c r="M9" s="6" t="s">
        <v>20</v>
      </c>
      <c r="N9" s="5" t="s">
        <v>18</v>
      </c>
      <c r="O9" s="6" t="s">
        <v>19</v>
      </c>
      <c r="P9" s="6" t="s">
        <v>20</v>
      </c>
      <c r="Q9" s="5" t="s">
        <v>18</v>
      </c>
      <c r="R9" s="6" t="s">
        <v>19</v>
      </c>
      <c r="S9" s="6" t="s">
        <v>20</v>
      </c>
      <c r="T9" s="5" t="s">
        <v>18</v>
      </c>
      <c r="U9" s="6" t="s">
        <v>19</v>
      </c>
      <c r="V9" s="6" t="s">
        <v>20</v>
      </c>
      <c r="W9" s="6" t="s">
        <v>21</v>
      </c>
      <c r="X9" s="6" t="s">
        <v>22</v>
      </c>
      <c r="Y9" s="120"/>
      <c r="AC9" s="7"/>
    </row>
    <row r="10" spans="1:29" s="4" customFormat="1" x14ac:dyDescent="0.7">
      <c r="A10" s="27" t="s">
        <v>138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8"/>
      <c r="X10" s="29"/>
      <c r="Y10" s="27"/>
    </row>
    <row r="11" spans="1:29" s="47" customFormat="1" ht="23.5" x14ac:dyDescent="0.7">
      <c r="A11" s="94"/>
      <c r="B11" s="97"/>
      <c r="C11" s="82"/>
      <c r="D11" s="82"/>
      <c r="E11" s="97"/>
      <c r="F11" s="82"/>
      <c r="G11" s="82"/>
      <c r="H11" s="97"/>
      <c r="I11" s="82"/>
      <c r="J11" s="82"/>
      <c r="K11" s="97"/>
      <c r="L11" s="82"/>
      <c r="M11" s="82"/>
      <c r="N11" s="97"/>
      <c r="O11" s="82"/>
      <c r="P11" s="82"/>
      <c r="Q11" s="97"/>
      <c r="R11" s="82"/>
      <c r="S11" s="82"/>
      <c r="T11" s="97"/>
      <c r="U11" s="82"/>
      <c r="V11" s="82"/>
      <c r="W11" s="82"/>
      <c r="X11" s="83"/>
      <c r="Y11" s="98"/>
      <c r="AC11" s="4"/>
    </row>
    <row r="12" spans="1:29" s="47" customFormat="1" ht="23.5" x14ac:dyDescent="0.7">
      <c r="A12" s="94"/>
      <c r="B12" s="97"/>
      <c r="C12" s="82"/>
      <c r="D12" s="82"/>
      <c r="E12" s="97"/>
      <c r="F12" s="82"/>
      <c r="G12" s="82"/>
      <c r="H12" s="97"/>
      <c r="I12" s="82"/>
      <c r="J12" s="82"/>
      <c r="K12" s="97"/>
      <c r="L12" s="82"/>
      <c r="M12" s="82"/>
      <c r="N12" s="97"/>
      <c r="O12" s="82"/>
      <c r="P12" s="82"/>
      <c r="Q12" s="97"/>
      <c r="R12" s="82"/>
      <c r="S12" s="82"/>
      <c r="T12" s="97"/>
      <c r="U12" s="82"/>
      <c r="V12" s="82"/>
      <c r="W12" s="82"/>
      <c r="X12" s="83"/>
      <c r="Y12" s="98"/>
      <c r="AC12" s="26"/>
    </row>
    <row r="13" spans="1:29" s="47" customFormat="1" ht="23.5" x14ac:dyDescent="0.7">
      <c r="A13" s="99"/>
      <c r="B13" s="97"/>
      <c r="C13" s="82"/>
      <c r="D13" s="82"/>
      <c r="E13" s="97"/>
      <c r="F13" s="82"/>
      <c r="G13" s="82"/>
      <c r="H13" s="97"/>
      <c r="I13" s="82"/>
      <c r="J13" s="82"/>
      <c r="K13" s="97"/>
      <c r="L13" s="82"/>
      <c r="M13" s="82"/>
      <c r="N13" s="97"/>
      <c r="O13" s="82"/>
      <c r="P13" s="82"/>
      <c r="Q13" s="97"/>
      <c r="R13" s="82"/>
      <c r="S13" s="82"/>
      <c r="T13" s="97"/>
      <c r="U13" s="82"/>
      <c r="V13" s="82"/>
      <c r="W13" s="82"/>
      <c r="X13" s="83"/>
      <c r="Y13" s="98"/>
      <c r="AC13" s="4"/>
    </row>
    <row r="14" spans="1:29" s="47" customFormat="1" ht="23.5" x14ac:dyDescent="0.7">
      <c r="A14" s="100"/>
      <c r="B14" s="97"/>
      <c r="C14" s="82"/>
      <c r="D14" s="82"/>
      <c r="E14" s="97"/>
      <c r="F14" s="82"/>
      <c r="G14" s="82"/>
      <c r="H14" s="97"/>
      <c r="I14" s="82"/>
      <c r="J14" s="82"/>
      <c r="K14" s="97"/>
      <c r="L14" s="82"/>
      <c r="M14" s="82"/>
      <c r="N14" s="97"/>
      <c r="O14" s="82"/>
      <c r="P14" s="82"/>
      <c r="Q14" s="97"/>
      <c r="R14" s="82"/>
      <c r="S14" s="82"/>
      <c r="T14" s="97"/>
      <c r="U14" s="82"/>
      <c r="V14" s="82"/>
      <c r="W14" s="82"/>
      <c r="X14" s="83"/>
      <c r="Y14" s="98"/>
      <c r="AC14" s="4"/>
    </row>
    <row r="15" spans="1:29" s="47" customFormat="1" x14ac:dyDescent="0.7">
      <c r="A15" s="101"/>
      <c r="B15" s="84"/>
      <c r="C15" s="102"/>
      <c r="D15" s="102"/>
      <c r="E15" s="103"/>
      <c r="F15" s="102"/>
      <c r="G15" s="102"/>
      <c r="H15" s="103"/>
      <c r="I15" s="102"/>
      <c r="J15" s="102"/>
      <c r="K15" s="103"/>
      <c r="L15" s="102"/>
      <c r="M15" s="102"/>
      <c r="N15" s="84"/>
      <c r="O15" s="102"/>
      <c r="P15" s="102"/>
      <c r="Q15" s="84"/>
      <c r="R15" s="102"/>
      <c r="S15" s="102"/>
      <c r="T15" s="103"/>
      <c r="U15" s="102"/>
      <c r="V15" s="102"/>
      <c r="W15" s="102"/>
      <c r="X15" s="104"/>
      <c r="Y15" s="105"/>
      <c r="AC15" s="4"/>
    </row>
    <row r="16" spans="1:29" s="47" customFormat="1" x14ac:dyDescent="0.7">
      <c r="A16" s="106"/>
      <c r="B16" s="107"/>
      <c r="C16" s="84"/>
      <c r="D16" s="84"/>
      <c r="E16" s="107"/>
      <c r="F16" s="84"/>
      <c r="G16" s="84"/>
      <c r="H16" s="107"/>
      <c r="I16" s="84"/>
      <c r="J16" s="84"/>
      <c r="K16" s="107"/>
      <c r="L16" s="84"/>
      <c r="M16" s="84"/>
      <c r="N16" s="107"/>
      <c r="O16" s="84"/>
      <c r="P16" s="84"/>
      <c r="Q16" s="107"/>
      <c r="R16" s="84"/>
      <c r="S16" s="84"/>
      <c r="T16" s="107"/>
      <c r="U16" s="84"/>
      <c r="V16" s="84"/>
      <c r="W16" s="84"/>
      <c r="X16" s="85"/>
      <c r="Y16" s="37"/>
      <c r="AC16" s="4"/>
    </row>
    <row r="17" spans="1:29" s="47" customFormat="1" x14ac:dyDescent="0.7">
      <c r="A17" s="101"/>
      <c r="B17" s="103"/>
      <c r="C17" s="84"/>
      <c r="D17" s="84"/>
      <c r="E17" s="103"/>
      <c r="F17" s="84"/>
      <c r="G17" s="84"/>
      <c r="H17" s="103"/>
      <c r="I17" s="84"/>
      <c r="J17" s="84"/>
      <c r="K17" s="103"/>
      <c r="L17" s="84"/>
      <c r="M17" s="84"/>
      <c r="N17" s="84"/>
      <c r="O17" s="84"/>
      <c r="P17" s="84"/>
      <c r="Q17" s="84"/>
      <c r="R17" s="84"/>
      <c r="S17" s="84"/>
      <c r="T17" s="103"/>
      <c r="U17" s="84"/>
      <c r="V17" s="84"/>
      <c r="W17" s="84"/>
      <c r="X17" s="85"/>
      <c r="Y17" s="37"/>
      <c r="AC17" s="4"/>
    </row>
    <row r="18" spans="1:29" s="47" customFormat="1" x14ac:dyDescent="0.7">
      <c r="A18" s="101"/>
      <c r="B18" s="107"/>
      <c r="C18" s="84"/>
      <c r="D18" s="84"/>
      <c r="E18" s="107"/>
      <c r="F18" s="84"/>
      <c r="G18" s="84"/>
      <c r="H18" s="107"/>
      <c r="I18" s="84"/>
      <c r="J18" s="84"/>
      <c r="K18" s="107"/>
      <c r="L18" s="84"/>
      <c r="M18" s="84"/>
      <c r="N18" s="107"/>
      <c r="O18" s="84"/>
      <c r="P18" s="84"/>
      <c r="Q18" s="107"/>
      <c r="R18" s="84"/>
      <c r="S18" s="84"/>
      <c r="T18" s="107"/>
      <c r="U18" s="84"/>
      <c r="V18" s="84"/>
      <c r="W18" s="84"/>
      <c r="X18" s="85"/>
      <c r="Y18" s="37"/>
      <c r="AC18" s="4"/>
    </row>
    <row r="19" spans="1:29" s="47" customFormat="1" ht="23.5" x14ac:dyDescent="0.7">
      <c r="A19" s="108"/>
      <c r="B19" s="97"/>
      <c r="C19" s="82"/>
      <c r="D19" s="82"/>
      <c r="E19" s="97"/>
      <c r="F19" s="82"/>
      <c r="G19" s="82"/>
      <c r="H19" s="97"/>
      <c r="I19" s="82"/>
      <c r="J19" s="82"/>
      <c r="K19" s="97"/>
      <c r="L19" s="82"/>
      <c r="M19" s="82"/>
      <c r="N19" s="97"/>
      <c r="O19" s="82"/>
      <c r="P19" s="82"/>
      <c r="Q19" s="97"/>
      <c r="R19" s="82"/>
      <c r="S19" s="82"/>
      <c r="T19" s="97"/>
      <c r="U19" s="82"/>
      <c r="V19" s="82"/>
      <c r="W19" s="82"/>
      <c r="X19" s="83"/>
      <c r="Y19" s="98"/>
      <c r="AC19" s="4"/>
    </row>
    <row r="20" spans="1:29" s="47" customFormat="1" x14ac:dyDescent="0.7">
      <c r="A20" s="109"/>
      <c r="B20" s="107"/>
      <c r="C20" s="84"/>
      <c r="D20" s="84"/>
      <c r="E20" s="107"/>
      <c r="F20" s="84"/>
      <c r="G20" s="84"/>
      <c r="H20" s="107"/>
      <c r="I20" s="84"/>
      <c r="J20" s="84"/>
      <c r="K20" s="107"/>
      <c r="L20" s="84"/>
      <c r="M20" s="84"/>
      <c r="N20" s="107"/>
      <c r="O20" s="84"/>
      <c r="P20" s="84"/>
      <c r="Q20" s="107"/>
      <c r="R20" s="84"/>
      <c r="S20" s="84"/>
      <c r="T20" s="107"/>
      <c r="U20" s="84"/>
      <c r="V20" s="84"/>
      <c r="W20" s="84"/>
      <c r="X20" s="85"/>
      <c r="Y20" s="37"/>
      <c r="AC20" s="4"/>
    </row>
    <row r="21" spans="1:29" s="47" customFormat="1" ht="23.5" x14ac:dyDescent="0.7">
      <c r="A21" s="110"/>
      <c r="B21" s="97"/>
      <c r="C21" s="82"/>
      <c r="D21" s="82"/>
      <c r="E21" s="97"/>
      <c r="F21" s="82"/>
      <c r="G21" s="82"/>
      <c r="H21" s="97"/>
      <c r="I21" s="82"/>
      <c r="J21" s="82"/>
      <c r="K21" s="97"/>
      <c r="L21" s="82"/>
      <c r="M21" s="82"/>
      <c r="N21" s="97"/>
      <c r="O21" s="82"/>
      <c r="P21" s="82"/>
      <c r="Q21" s="97"/>
      <c r="R21" s="82"/>
      <c r="S21" s="82"/>
      <c r="T21" s="97"/>
      <c r="U21" s="82"/>
      <c r="V21" s="82"/>
      <c r="W21" s="82"/>
      <c r="X21" s="83"/>
      <c r="Y21" s="98"/>
      <c r="AC21" s="4"/>
    </row>
    <row r="22" spans="1:29" s="47" customFormat="1" ht="23.5" x14ac:dyDescent="0.7">
      <c r="A22" s="111"/>
      <c r="B22" s="97"/>
      <c r="C22" s="82"/>
      <c r="D22" s="82"/>
      <c r="E22" s="97"/>
      <c r="F22" s="82"/>
      <c r="G22" s="82"/>
      <c r="H22" s="97"/>
      <c r="I22" s="82"/>
      <c r="J22" s="82"/>
      <c r="K22" s="97"/>
      <c r="L22" s="82"/>
      <c r="M22" s="82"/>
      <c r="N22" s="97"/>
      <c r="O22" s="82"/>
      <c r="P22" s="82"/>
      <c r="Q22" s="97"/>
      <c r="R22" s="82"/>
      <c r="S22" s="82"/>
      <c r="T22" s="97"/>
      <c r="U22" s="82"/>
      <c r="V22" s="82"/>
      <c r="W22" s="82"/>
      <c r="X22" s="83"/>
      <c r="Y22" s="98"/>
      <c r="AC22" s="4"/>
    </row>
    <row r="23" spans="1:29" s="47" customFormat="1" ht="23.5" x14ac:dyDescent="0.7">
      <c r="A23" s="111"/>
      <c r="B23" s="97"/>
      <c r="C23" s="82"/>
      <c r="D23" s="82"/>
      <c r="E23" s="97"/>
      <c r="F23" s="82"/>
      <c r="G23" s="82"/>
      <c r="H23" s="97"/>
      <c r="I23" s="82"/>
      <c r="J23" s="82"/>
      <c r="K23" s="97"/>
      <c r="L23" s="82"/>
      <c r="M23" s="82"/>
      <c r="N23" s="97"/>
      <c r="O23" s="82"/>
      <c r="P23" s="82"/>
      <c r="Q23" s="97"/>
      <c r="R23" s="82"/>
      <c r="S23" s="82"/>
      <c r="T23" s="97"/>
      <c r="U23" s="82"/>
      <c r="V23" s="82"/>
      <c r="W23" s="82"/>
      <c r="X23" s="83"/>
      <c r="Y23" s="37"/>
      <c r="AC23" s="4"/>
    </row>
    <row r="24" spans="1:29" s="77" customFormat="1" x14ac:dyDescent="0.7">
      <c r="A24" s="112"/>
      <c r="B24" s="84"/>
      <c r="C24" s="84"/>
      <c r="D24" s="84"/>
      <c r="E24" s="84"/>
      <c r="F24" s="84"/>
      <c r="G24" s="84"/>
      <c r="H24" s="84"/>
      <c r="I24" s="84"/>
      <c r="J24" s="84"/>
      <c r="K24" s="86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5"/>
      <c r="Y24" s="37"/>
      <c r="AC24" s="4"/>
    </row>
    <row r="25" spans="1:29" s="47" customFormat="1" x14ac:dyDescent="0.7">
      <c r="A25" s="113"/>
      <c r="AC25" s="4"/>
    </row>
    <row r="29" spans="1:29" x14ac:dyDescent="0.7">
      <c r="U29" s="81"/>
      <c r="V29" s="81"/>
    </row>
  </sheetData>
  <mergeCells count="15">
    <mergeCell ref="N8:P8"/>
    <mergeCell ref="Q8:S8"/>
    <mergeCell ref="T8:V8"/>
    <mergeCell ref="W8:X8"/>
    <mergeCell ref="Y8:Y9"/>
    <mergeCell ref="A8:A9"/>
    <mergeCell ref="B8:D8"/>
    <mergeCell ref="E8:G8"/>
    <mergeCell ref="H8:J8"/>
    <mergeCell ref="K8:M8"/>
    <mergeCell ref="A1:Y1"/>
    <mergeCell ref="A2:Y2"/>
    <mergeCell ref="A3:Y3"/>
    <mergeCell ref="A5:E5"/>
    <mergeCell ref="A6:G6"/>
  </mergeCells>
  <printOptions horizontalCentered="1"/>
  <pageMargins left="0.19685039370078741" right="0.19685039370078741" top="0.19685039370078741" bottom="0.19685039370078741" header="0.23622047244094491" footer="0.23622047244094491"/>
  <pageSetup paperSize="5" scale="68" orientation="landscape"/>
  <headerFooter alignWithMargins="0">
    <oddHeader>&amp;R&amp;"Arial,ธรรมดา"&amp;10หน้าที่ &amp;P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379D0FCD92024A96AFE7E94FA331C2" ma:contentTypeVersion="12" ma:contentTypeDescription="Create a new document." ma:contentTypeScope="" ma:versionID="db1c4e0a37d2033705f53d973c706091">
  <xsd:schema xmlns:xsd="http://www.w3.org/2001/XMLSchema" xmlns:xs="http://www.w3.org/2001/XMLSchema" xmlns:p="http://schemas.microsoft.com/office/2006/metadata/properties" xmlns:ns2="e1c306ec-d615-4ab4-ab18-e4374619da1a" xmlns:ns3="9cc37dbf-7848-4e1a-9233-fb442d2787ba" targetNamespace="http://schemas.microsoft.com/office/2006/metadata/properties" ma:root="true" ma:fieldsID="90f56b7652b5602556850db72c71869d" ns2:_="" ns3:_="">
    <xsd:import namespace="e1c306ec-d615-4ab4-ab18-e4374619da1a"/>
    <xsd:import namespace="9cc37dbf-7848-4e1a-9233-fb442d2787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c306ec-d615-4ab4-ab18-e4374619da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c37dbf-7848-4e1a-9233-fb442d2787b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B90E63-4B5F-4A40-920E-29B310652D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c306ec-d615-4ab4-ab18-e4374619da1a"/>
    <ds:schemaRef ds:uri="9cc37dbf-7848-4e1a-9233-fb442d2787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5B445C3-2638-4C47-86A7-5978CAC647FD}">
  <ds:schemaRefs>
    <ds:schemaRef ds:uri="e1c306ec-d615-4ab4-ab18-e4374619da1a"/>
    <ds:schemaRef ds:uri="http://schemas.microsoft.com/office/2006/documentManagement/types"/>
    <ds:schemaRef ds:uri="http://purl.org/dc/dcmitype/"/>
    <ds:schemaRef ds:uri="http://purl.org/dc/terms/"/>
    <ds:schemaRef ds:uri="9cc37dbf-7848-4e1a-9233-fb442d2787ba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C89D480-248F-478B-B495-F0578E2C1CB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ภาพรวมประจำ-ลงทุน</vt:lpstr>
      <vt:lpstr>ภาพรวมงบ</vt:lpstr>
      <vt:lpstr>ภาพรวมแผนฯ</vt:lpstr>
      <vt:lpstr>แผนบุคลากรฯ</vt:lpstr>
      <vt:lpstr>แผนพื้นฐานฯ</vt:lpstr>
      <vt:lpstr>แผนยุทธฯ</vt:lpstr>
      <vt:lpstr>แผนบูรณาการฯ</vt:lpstr>
      <vt:lpstr>แผนงานบูรณาการ (พื้นที่)</vt:lpstr>
      <vt:lpstr>แผนงานหนี้ฯ</vt:lpstr>
      <vt:lpstr>mask_cap</vt:lpstr>
      <vt:lpstr>mask1</vt:lpstr>
      <vt:lpstr>mask2</vt:lpstr>
      <vt:lpstr>mask3</vt:lpstr>
      <vt:lpstr>mask_cap!Print_Titles</vt:lpstr>
      <vt:lpstr>mask1!Print_Titles</vt:lpstr>
      <vt:lpstr>mask2!Print_Titles</vt:lpstr>
      <vt:lpstr>mask3!Print_Titles</vt:lpstr>
      <vt:lpstr>'แผนงานบูรณาการ (พื้นที่)'!Print_Titles</vt:lpstr>
      <vt:lpstr>แผนงานหนี้ฯ!Print_Titles</vt:lpstr>
      <vt:lpstr>แผนบุคลากรฯ!Print_Titles</vt:lpstr>
      <vt:lpstr>แผนบูรณาการฯ!Print_Titles</vt:lpstr>
      <vt:lpstr>แผนพื้นฐานฯ!Print_Titles</vt:lpstr>
      <vt:lpstr>แผนยุทธฯ!Print_Titles</vt:lpstr>
      <vt:lpstr>ภาพรวมงบ!Print_Titles</vt:lpstr>
      <vt:lpstr>'ภาพรวมประจำ-ลงทุน'!Print_Titles</vt:lpstr>
      <vt:lpstr>ภาพรวมแผนฯ!Print_Titles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CDG_SAIFAH</dc:creator>
  <cp:lastModifiedBy>Gift Hiw</cp:lastModifiedBy>
  <cp:lastPrinted>2021-04-27T10:42:20Z</cp:lastPrinted>
  <dcterms:created xsi:type="dcterms:W3CDTF">2021-04-27T06:46:11Z</dcterms:created>
  <dcterms:modified xsi:type="dcterms:W3CDTF">2025-08-23T07:16:45Z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0x01010089379D0FCD92024A96AFE7E94FA331C2</vt:lpwstr>
  </property>
</Properties>
</file>