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Budget Bureau/กระทรวงสาธารณสุข/จัดทำงบประมาณปี 69/ทดลองทำ P1 ใหม่ด้วยการดึงจากระบบรายงาน/รายที่ดึงมาจากระบบ/"/>
    </mc:Choice>
  </mc:AlternateContent>
  <xr:revisionPtr revIDLastSave="129" documentId="8_{977542CE-C1A6-4F87-89D3-ACD8346BF6F7}" xr6:coauthVersionLast="47" xr6:coauthVersionMax="47" xr10:uidLastSave="{DE0E611E-FA7E-4948-A200-35B04DF3CFD5}"/>
  <bookViews>
    <workbookView xWindow="28690" yWindow="-50" windowWidth="29020" windowHeight="15700" xr2:uid="{00000000-000D-0000-FFFF-FFFF00000000}"/>
  </bookViews>
  <sheets>
    <sheet name="ภาพรวมประจำ-ลงทุน" sheetId="14" r:id="rId1"/>
    <sheet name="Table2" sheetId="26" state="hidden" r:id="rId2"/>
    <sheet name="แผนบุคลากรฯ" sheetId="18" state="hidden" r:id="rId3"/>
    <sheet name="แผนยุทธฯ" sheetId="20" state="hidden" r:id="rId4"/>
    <sheet name="แผนพื้นฐานฯ" sheetId="19" state="hidden" r:id="rId5"/>
    <sheet name="แผนงานบุค1010" sheetId="27" r:id="rId6"/>
    <sheet name="แผนงานพื้นฐาน1010" sheetId="28" r:id="rId7"/>
    <sheet name="แผนงานยุทธฯ1010" sheetId="29" r:id="rId8"/>
    <sheet name="mask_cap" sheetId="4" state="hidden" r:id="rId9"/>
    <sheet name="mask1" sheetId="3" state="hidden" r:id="rId10"/>
    <sheet name="mask2" sheetId="2" state="hidden" r:id="rId11"/>
    <sheet name="mask3" sheetId="1" state="hidden" r:id="rId12"/>
  </sheets>
  <definedNames>
    <definedName name="ExternalData_1" localSheetId="1" hidden="1">Table2!$A$1:$K$13</definedName>
    <definedName name="ExternalData_1" localSheetId="5" hidden="1">แผนงานบุค1010!$A$1:$L$16</definedName>
    <definedName name="ExternalData_1" localSheetId="6" hidden="1">แผนงานพื้นฐาน1010!$A$1:$K$33</definedName>
    <definedName name="ExternalData_1" localSheetId="7" hidden="1">แผนงานยุทธฯ1010!$A$1:$L$45</definedName>
    <definedName name="_xlnm.Print_Titles" localSheetId="8">mask_cap!$8:$9</definedName>
    <definedName name="_xlnm.Print_Titles" localSheetId="9">mask1!$8:$9</definedName>
    <definedName name="_xlnm.Print_Titles" localSheetId="10">mask2!$8:$9</definedName>
    <definedName name="_xlnm.Print_Titles" localSheetId="11">mask3!$8:$9</definedName>
    <definedName name="_xlnm.Print_Titles" localSheetId="2">แผนบุคลากรฯ!$1:$1</definedName>
    <definedName name="_xlnm.Print_Titles" localSheetId="4">แผนพื้นฐานฯ!$1:$2</definedName>
    <definedName name="_xlnm.Print_Titles" localSheetId="3">แผนยุทธฯ!$1:$3</definedName>
    <definedName name="_xlnm.Print_Titles" localSheetId="0">'ภาพรวมประจำ-ลงทุน'!$1:$4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8" l="1"/>
  <c r="K18" i="18"/>
  <c r="X13" i="1"/>
  <c r="W13" i="1"/>
  <c r="X12" i="1"/>
  <c r="W12" i="1"/>
  <c r="X11" i="1"/>
  <c r="W11" i="1"/>
  <c r="X10" i="1"/>
  <c r="W10" i="1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12" i="3"/>
  <c r="W12" i="3"/>
  <c r="X11" i="3"/>
  <c r="W11" i="3"/>
  <c r="X10" i="3"/>
  <c r="W10" i="3"/>
  <c r="X13" i="4"/>
  <c r="W13" i="4"/>
  <c r="X12" i="4"/>
  <c r="W12" i="4"/>
  <c r="X11" i="4"/>
  <c r="W11" i="4"/>
  <c r="X10" i="4"/>
  <c r="W10" i="4"/>
  <c r="K58" i="20"/>
  <c r="J58" i="20"/>
  <c r="K57" i="20"/>
  <c r="J57" i="20"/>
  <c r="K56" i="20"/>
  <c r="J56" i="20"/>
  <c r="K55" i="20"/>
  <c r="J55" i="20"/>
  <c r="K54" i="20"/>
  <c r="J54" i="20"/>
  <c r="I53" i="20"/>
  <c r="I52" i="20" s="1"/>
  <c r="G53" i="20"/>
  <c r="K53" i="20" s="1"/>
  <c r="E53" i="20"/>
  <c r="E52" i="20" s="1"/>
  <c r="E51" i="20" s="1"/>
  <c r="C53" i="20"/>
  <c r="C52" i="20" s="1"/>
  <c r="C51" i="20" s="1"/>
  <c r="K50" i="20"/>
  <c r="J50" i="20"/>
  <c r="I49" i="20"/>
  <c r="G49" i="20"/>
  <c r="E49" i="20"/>
  <c r="E48" i="20" s="1"/>
  <c r="E47" i="20" s="1"/>
  <c r="C49" i="20"/>
  <c r="C48" i="20" s="1"/>
  <c r="C47" i="20" s="1"/>
  <c r="K44" i="20"/>
  <c r="J44" i="20"/>
  <c r="K42" i="20"/>
  <c r="J42" i="20"/>
  <c r="K41" i="20"/>
  <c r="J41" i="20"/>
  <c r="K39" i="20"/>
  <c r="J39" i="20"/>
  <c r="I38" i="20"/>
  <c r="G38" i="20"/>
  <c r="G37" i="20" s="1"/>
  <c r="G36" i="20" s="1"/>
  <c r="E38" i="20"/>
  <c r="E37" i="20" s="1"/>
  <c r="E36" i="20" s="1"/>
  <c r="E35" i="20" s="1"/>
  <c r="E34" i="20" s="1"/>
  <c r="E32" i="20" s="1"/>
  <c r="E29" i="20" s="1"/>
  <c r="C38" i="20"/>
  <c r="C37" i="20" s="1"/>
  <c r="C36" i="20" s="1"/>
  <c r="C35" i="20" s="1"/>
  <c r="C34" i="20" s="1"/>
  <c r="C32" i="20" s="1"/>
  <c r="C29" i="20" s="1"/>
  <c r="K33" i="20"/>
  <c r="J33" i="20"/>
  <c r="K31" i="20"/>
  <c r="J31" i="20"/>
  <c r="K30" i="20"/>
  <c r="J30" i="20"/>
  <c r="K28" i="20"/>
  <c r="J28" i="20"/>
  <c r="I27" i="20"/>
  <c r="G27" i="20"/>
  <c r="E27" i="20"/>
  <c r="E26" i="20" s="1"/>
  <c r="E25" i="20" s="1"/>
  <c r="E24" i="20" s="1"/>
  <c r="E23" i="20" s="1"/>
  <c r="E21" i="20" s="1"/>
  <c r="E19" i="20" s="1"/>
  <c r="C27" i="20"/>
  <c r="C26" i="20"/>
  <c r="C25" i="20" s="1"/>
  <c r="C24" i="20" s="1"/>
  <c r="C23" i="20" s="1"/>
  <c r="C21" i="20" s="1"/>
  <c r="C19" i="20" s="1"/>
  <c r="K22" i="20"/>
  <c r="J22" i="20"/>
  <c r="K20" i="20"/>
  <c r="J20" i="20"/>
  <c r="K16" i="20"/>
  <c r="J16" i="20"/>
  <c r="I15" i="20"/>
  <c r="G15" i="20"/>
  <c r="G14" i="20" s="1"/>
  <c r="E15" i="20"/>
  <c r="E14" i="20" s="1"/>
  <c r="E13" i="20" s="1"/>
  <c r="E12" i="20" s="1"/>
  <c r="E11" i="20" s="1"/>
  <c r="E9" i="20" s="1"/>
  <c r="E7" i="20" s="1"/>
  <c r="E6" i="20" s="1"/>
  <c r="E5" i="20" s="1"/>
  <c r="C15" i="20"/>
  <c r="C14" i="20" s="1"/>
  <c r="C13" i="20" s="1"/>
  <c r="C12" i="20" s="1"/>
  <c r="C11" i="20" s="1"/>
  <c r="C9" i="20" s="1"/>
  <c r="C7" i="20" s="1"/>
  <c r="C6" i="20" s="1"/>
  <c r="C5" i="20" s="1"/>
  <c r="K10" i="20"/>
  <c r="J10" i="20"/>
  <c r="K8" i="20"/>
  <c r="J8" i="20"/>
  <c r="K37" i="19"/>
  <c r="J37" i="19"/>
  <c r="I36" i="19"/>
  <c r="G36" i="19"/>
  <c r="E36" i="19"/>
  <c r="E35" i="19" s="1"/>
  <c r="E34" i="19" s="1"/>
  <c r="C36" i="19"/>
  <c r="C35" i="19" s="1"/>
  <c r="C34" i="19" s="1"/>
  <c r="K33" i="19"/>
  <c r="J33" i="19"/>
  <c r="I32" i="19"/>
  <c r="G32" i="19"/>
  <c r="K32" i="19" s="1"/>
  <c r="E32" i="19"/>
  <c r="C32" i="19"/>
  <c r="K31" i="19"/>
  <c r="J31" i="19"/>
  <c r="K30" i="19"/>
  <c r="J30" i="19"/>
  <c r="I29" i="19"/>
  <c r="G29" i="19"/>
  <c r="E29" i="19"/>
  <c r="C29" i="19"/>
  <c r="K26" i="19"/>
  <c r="J26" i="19"/>
  <c r="I25" i="19"/>
  <c r="G25" i="19"/>
  <c r="G24" i="19" s="1"/>
  <c r="G23" i="19" s="1"/>
  <c r="E25" i="19"/>
  <c r="E24" i="19" s="1"/>
  <c r="E23" i="19" s="1"/>
  <c r="C25" i="19"/>
  <c r="C24" i="19" s="1"/>
  <c r="C23" i="19" s="1"/>
  <c r="K22" i="19"/>
  <c r="J22" i="19"/>
  <c r="I21" i="19"/>
  <c r="I20" i="19" s="1"/>
  <c r="I19" i="19" s="1"/>
  <c r="G21" i="19"/>
  <c r="G20" i="19" s="1"/>
  <c r="E21" i="19"/>
  <c r="E20" i="19" s="1"/>
  <c r="E19" i="19" s="1"/>
  <c r="C21" i="19"/>
  <c r="C20" i="19" s="1"/>
  <c r="C19" i="19" s="1"/>
  <c r="K18" i="19"/>
  <c r="J18" i="19"/>
  <c r="K17" i="19"/>
  <c r="J17" i="19"/>
  <c r="K16" i="19"/>
  <c r="J16" i="19"/>
  <c r="I15" i="19"/>
  <c r="I14" i="19" s="1"/>
  <c r="G15" i="19"/>
  <c r="G14" i="19" s="1"/>
  <c r="E15" i="19"/>
  <c r="E14" i="19" s="1"/>
  <c r="C15" i="19"/>
  <c r="C14" i="19" s="1"/>
  <c r="K10" i="19"/>
  <c r="J10" i="19"/>
  <c r="K8" i="19"/>
  <c r="J8" i="19"/>
  <c r="I17" i="18"/>
  <c r="G17" i="18"/>
  <c r="G16" i="18" s="1"/>
  <c r="G15" i="18" s="1"/>
  <c r="E17" i="18"/>
  <c r="E16" i="18" s="1"/>
  <c r="E15" i="18" s="1"/>
  <c r="C17" i="18"/>
  <c r="C16" i="18" s="1"/>
  <c r="C15" i="18" s="1"/>
  <c r="K14" i="18"/>
  <c r="J14" i="18"/>
  <c r="I13" i="18"/>
  <c r="G13" i="18"/>
  <c r="G12" i="18" s="1"/>
  <c r="E13" i="18"/>
  <c r="E12" i="18" s="1"/>
  <c r="E11" i="18" s="1"/>
  <c r="C13" i="18"/>
  <c r="C12" i="18" s="1"/>
  <c r="C11" i="18" s="1"/>
  <c r="K8" i="18"/>
  <c r="J8" i="18"/>
  <c r="K12" i="14"/>
  <c r="J12" i="14"/>
  <c r="K11" i="14"/>
  <c r="J11" i="14"/>
  <c r="I10" i="14"/>
  <c r="I9" i="14" s="1"/>
  <c r="G10" i="14"/>
  <c r="E10" i="14"/>
  <c r="E9" i="14" s="1"/>
  <c r="C10" i="14"/>
  <c r="C9" i="14" s="1"/>
  <c r="K8" i="14"/>
  <c r="J8" i="14"/>
  <c r="K7" i="14"/>
  <c r="J7" i="14"/>
  <c r="I6" i="14"/>
  <c r="G6" i="14"/>
  <c r="G5" i="14" s="1"/>
  <c r="E6" i="14"/>
  <c r="E5" i="14" s="1"/>
  <c r="C6" i="14"/>
  <c r="C5" i="14" s="1"/>
  <c r="K27" i="20" l="1"/>
  <c r="K29" i="19"/>
  <c r="G52" i="20"/>
  <c r="K52" i="20" s="1"/>
  <c r="C28" i="19"/>
  <c r="C27" i="19" s="1"/>
  <c r="K49" i="20"/>
  <c r="C4" i="14"/>
  <c r="K38" i="20"/>
  <c r="E28" i="19"/>
  <c r="E27" i="19" s="1"/>
  <c r="I28" i="19"/>
  <c r="J28" i="19" s="1"/>
  <c r="J6" i="14"/>
  <c r="J25" i="19"/>
  <c r="K14" i="19"/>
  <c r="K36" i="19"/>
  <c r="K10" i="14"/>
  <c r="J17" i="18"/>
  <c r="J13" i="18"/>
  <c r="K6" i="14"/>
  <c r="I5" i="14"/>
  <c r="I4" i="14" s="1"/>
  <c r="J38" i="20"/>
  <c r="J29" i="19"/>
  <c r="C13" i="19"/>
  <c r="G28" i="19"/>
  <c r="J53" i="20"/>
  <c r="J14" i="19"/>
  <c r="C46" i="20"/>
  <c r="C45" i="20" s="1"/>
  <c r="C43" i="20" s="1"/>
  <c r="C40" i="20" s="1"/>
  <c r="C18" i="20" s="1"/>
  <c r="C17" i="20" s="1"/>
  <c r="C4" i="20" s="1"/>
  <c r="C3" i="20" s="1"/>
  <c r="E46" i="20"/>
  <c r="E45" i="20" s="1"/>
  <c r="E43" i="20" s="1"/>
  <c r="E40" i="20" s="1"/>
  <c r="E18" i="20" s="1"/>
  <c r="E17" i="20" s="1"/>
  <c r="E4" i="20" s="1"/>
  <c r="E3" i="20" s="1"/>
  <c r="J15" i="20"/>
  <c r="I12" i="18"/>
  <c r="I11" i="18" s="1"/>
  <c r="J49" i="20"/>
  <c r="E4" i="14"/>
  <c r="K15" i="19"/>
  <c r="J32" i="19"/>
  <c r="I14" i="20"/>
  <c r="I13" i="20" s="1"/>
  <c r="I12" i="20" s="1"/>
  <c r="K25" i="19"/>
  <c r="J36" i="19"/>
  <c r="K17" i="18"/>
  <c r="J27" i="20"/>
  <c r="J15" i="19"/>
  <c r="J21" i="19"/>
  <c r="E10" i="18"/>
  <c r="E9" i="18" s="1"/>
  <c r="E7" i="18" s="1"/>
  <c r="E6" i="18" s="1"/>
  <c r="E5" i="18" s="1"/>
  <c r="E4" i="18" s="1"/>
  <c r="E3" i="18" s="1"/>
  <c r="E2" i="18" s="1"/>
  <c r="J10" i="14"/>
  <c r="I51" i="20"/>
  <c r="G13" i="20"/>
  <c r="K20" i="19"/>
  <c r="J20" i="19"/>
  <c r="G19" i="19"/>
  <c r="K19" i="19" s="1"/>
  <c r="C10" i="18"/>
  <c r="C9" i="18" s="1"/>
  <c r="C7" i="18" s="1"/>
  <c r="C6" i="18" s="1"/>
  <c r="C5" i="18" s="1"/>
  <c r="C4" i="18" s="1"/>
  <c r="C3" i="18" s="1"/>
  <c r="C2" i="18" s="1"/>
  <c r="E13" i="19"/>
  <c r="G11" i="18"/>
  <c r="K13" i="18"/>
  <c r="K21" i="19"/>
  <c r="K15" i="20"/>
  <c r="I16" i="18"/>
  <c r="I24" i="19"/>
  <c r="I37" i="20"/>
  <c r="G35" i="19"/>
  <c r="G48" i="20"/>
  <c r="G9" i="14"/>
  <c r="K9" i="14" s="1"/>
  <c r="I35" i="19"/>
  <c r="G26" i="20"/>
  <c r="G35" i="20"/>
  <c r="I48" i="20"/>
  <c r="I13" i="19"/>
  <c r="I26" i="20"/>
  <c r="J52" i="20" l="1"/>
  <c r="G51" i="20"/>
  <c r="K51" i="20" s="1"/>
  <c r="J19" i="19"/>
  <c r="K28" i="19"/>
  <c r="C12" i="19"/>
  <c r="C11" i="19" s="1"/>
  <c r="C9" i="19" s="1"/>
  <c r="C7" i="19" s="1"/>
  <c r="C6" i="19" s="1"/>
  <c r="C5" i="19" s="1"/>
  <c r="C4" i="19" s="1"/>
  <c r="C3" i="19" s="1"/>
  <c r="K5" i="14"/>
  <c r="G4" i="14"/>
  <c r="K4" i="14" s="1"/>
  <c r="K12" i="18"/>
  <c r="J14" i="20"/>
  <c r="J5" i="14"/>
  <c r="J12" i="18"/>
  <c r="G13" i="19"/>
  <c r="K13" i="19" s="1"/>
  <c r="K14" i="20"/>
  <c r="J13" i="20"/>
  <c r="E12" i="19"/>
  <c r="E11" i="19" s="1"/>
  <c r="E9" i="19" s="1"/>
  <c r="E7" i="19" s="1"/>
  <c r="E6" i="19" s="1"/>
  <c r="E5" i="19" s="1"/>
  <c r="E4" i="19" s="1"/>
  <c r="E3" i="19" s="1"/>
  <c r="I47" i="20"/>
  <c r="J48" i="20"/>
  <c r="K11" i="18"/>
  <c r="G10" i="18"/>
  <c r="G34" i="19"/>
  <c r="K35" i="19"/>
  <c r="J9" i="14"/>
  <c r="I34" i="19"/>
  <c r="J35" i="19"/>
  <c r="G47" i="20"/>
  <c r="K48" i="20"/>
  <c r="K13" i="20"/>
  <c r="G12" i="20"/>
  <c r="J11" i="18"/>
  <c r="K37" i="20"/>
  <c r="J37" i="20"/>
  <c r="I36" i="20"/>
  <c r="K16" i="18"/>
  <c r="J16" i="18"/>
  <c r="I15" i="18"/>
  <c r="G34" i="20"/>
  <c r="G25" i="20"/>
  <c r="K26" i="20"/>
  <c r="I11" i="20"/>
  <c r="K24" i="19"/>
  <c r="J24" i="19"/>
  <c r="I23" i="19"/>
  <c r="J26" i="20"/>
  <c r="I25" i="20"/>
  <c r="J51" i="20" l="1"/>
  <c r="J4" i="14"/>
  <c r="J13" i="19"/>
  <c r="G32" i="20"/>
  <c r="J15" i="18"/>
  <c r="K15" i="18"/>
  <c r="I10" i="18"/>
  <c r="K10" i="18" s="1"/>
  <c r="K47" i="20"/>
  <c r="G46" i="20"/>
  <c r="J36" i="20"/>
  <c r="I35" i="20"/>
  <c r="K36" i="20"/>
  <c r="I9" i="20"/>
  <c r="J34" i="19"/>
  <c r="I27" i="19"/>
  <c r="K34" i="19"/>
  <c r="G27" i="19"/>
  <c r="J25" i="20"/>
  <c r="I24" i="20"/>
  <c r="G9" i="18"/>
  <c r="K12" i="20"/>
  <c r="G11" i="20"/>
  <c r="J12" i="20"/>
  <c r="K25" i="20"/>
  <c r="G24" i="20"/>
  <c r="J23" i="19"/>
  <c r="K23" i="19"/>
  <c r="J47" i="20"/>
  <c r="I46" i="20"/>
  <c r="G9" i="20" l="1"/>
  <c r="J9" i="20" s="1"/>
  <c r="K11" i="20"/>
  <c r="J24" i="20"/>
  <c r="I23" i="20"/>
  <c r="K46" i="20"/>
  <c r="G45" i="20"/>
  <c r="I7" i="20"/>
  <c r="J27" i="19"/>
  <c r="I12" i="19"/>
  <c r="J46" i="20"/>
  <c r="I45" i="20"/>
  <c r="K27" i="19"/>
  <c r="G12" i="19"/>
  <c r="J11" i="20"/>
  <c r="J10" i="18"/>
  <c r="I9" i="18"/>
  <c r="K9" i="18" s="1"/>
  <c r="G29" i="20"/>
  <c r="G7" i="18"/>
  <c r="J35" i="20"/>
  <c r="I34" i="20"/>
  <c r="K35" i="20"/>
  <c r="K24" i="20"/>
  <c r="G23" i="20"/>
  <c r="J45" i="20" l="1"/>
  <c r="I43" i="20"/>
  <c r="K45" i="20"/>
  <c r="G43" i="20"/>
  <c r="K12" i="19"/>
  <c r="G11" i="19"/>
  <c r="G6" i="18"/>
  <c r="I7" i="18"/>
  <c r="J9" i="18"/>
  <c r="J12" i="19"/>
  <c r="I11" i="19"/>
  <c r="I6" i="20"/>
  <c r="K23" i="20"/>
  <c r="G21" i="20"/>
  <c r="J23" i="20"/>
  <c r="I21" i="20"/>
  <c r="J34" i="20"/>
  <c r="I32" i="20"/>
  <c r="K34" i="20"/>
  <c r="K9" i="20"/>
  <c r="G7" i="20"/>
  <c r="J7" i="20" s="1"/>
  <c r="J32" i="20" l="1"/>
  <c r="I29" i="20"/>
  <c r="K32" i="20"/>
  <c r="I5" i="20"/>
  <c r="G5" i="18"/>
  <c r="I19" i="20"/>
  <c r="J21" i="20"/>
  <c r="G19" i="20"/>
  <c r="K21" i="20"/>
  <c r="J11" i="19"/>
  <c r="I9" i="19"/>
  <c r="J7" i="18"/>
  <c r="I6" i="18"/>
  <c r="K7" i="18"/>
  <c r="K11" i="19"/>
  <c r="G9" i="19"/>
  <c r="G40" i="20"/>
  <c r="K43" i="20"/>
  <c r="K7" i="20"/>
  <c r="G6" i="20"/>
  <c r="I40" i="20"/>
  <c r="J43" i="20"/>
  <c r="K40" i="20" l="1"/>
  <c r="K9" i="19"/>
  <c r="G7" i="19"/>
  <c r="J9" i="19"/>
  <c r="I7" i="19"/>
  <c r="J19" i="20"/>
  <c r="I18" i="20"/>
  <c r="K6" i="20"/>
  <c r="G5" i="20"/>
  <c r="J5" i="20" s="1"/>
  <c r="J6" i="18"/>
  <c r="I5" i="18"/>
  <c r="G4" i="18"/>
  <c r="J29" i="20"/>
  <c r="K29" i="20"/>
  <c r="K19" i="20"/>
  <c r="G18" i="20"/>
  <c r="K6" i="18"/>
  <c r="J6" i="20"/>
  <c r="J40" i="20"/>
  <c r="K18" i="20" l="1"/>
  <c r="G17" i="20"/>
  <c r="K5" i="20"/>
  <c r="J5" i="18"/>
  <c r="I4" i="18"/>
  <c r="J18" i="20"/>
  <c r="I17" i="20"/>
  <c r="I6" i="19"/>
  <c r="J7" i="19"/>
  <c r="G3" i="18"/>
  <c r="G6" i="19"/>
  <c r="K7" i="19"/>
  <c r="K5" i="18"/>
  <c r="K6" i="19" l="1"/>
  <c r="G5" i="19"/>
  <c r="J4" i="18"/>
  <c r="I3" i="18"/>
  <c r="K3" i="18" s="1"/>
  <c r="J6" i="19"/>
  <c r="I5" i="19"/>
  <c r="K4" i="18"/>
  <c r="K17" i="20"/>
  <c r="G2" i="18"/>
  <c r="J17" i="20"/>
  <c r="I4" i="20"/>
  <c r="G4" i="20"/>
  <c r="K4" i="20" l="1"/>
  <c r="G3" i="20"/>
  <c r="I2" i="18"/>
  <c r="J2" i="18" s="1"/>
  <c r="J3" i="18"/>
  <c r="J4" i="20"/>
  <c r="I3" i="20"/>
  <c r="J5" i="19"/>
  <c r="I4" i="19"/>
  <c r="K5" i="19"/>
  <c r="G4" i="19"/>
  <c r="K2" i="18" l="1"/>
  <c r="J3" i="20"/>
  <c r="K4" i="19"/>
  <c r="G3" i="19"/>
  <c r="K3" i="20"/>
  <c r="J4" i="19"/>
  <c r="I3" i="19"/>
  <c r="J3" i="19" l="1"/>
  <c r="K3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64ADD-9E85-4E8D-B2D8-BBF5B3C05AAA}" keepAlive="1" name="Query - แผนงานบุค1010" description="Connection to the 'แผนงานบุค1010' query in the workbook." type="5" refreshedVersion="8" background="1" saveData="1">
    <dbPr connection="Provider=Microsoft.Mashup.OleDb.1;Data Source=$Workbook$;Location=แผนงานบุค1010;Extended Properties=&quot;&quot;" command="SELECT * FROM [แผนงานบุค1010]"/>
  </connection>
  <connection id="2" xr16:uid="{04EE60CD-4F91-4A51-8BC7-A606259A4D68}" keepAlive="1" name="Query - แผนงานพื้นฐาน1010" description="Connection to the 'แผนงานพื้นฐาน1010' query in the workbook." type="5" refreshedVersion="8" background="1" saveData="1">
    <dbPr connection="Provider=Microsoft.Mashup.OleDb.1;Data Source=$Workbook$;Location=แผนงานพื้นฐาน1010;Extended Properties=&quot;&quot;" command="SELECT * FROM [แผนงานพื้นฐาน1010]"/>
  </connection>
  <connection id="3" xr16:uid="{83167379-74D0-45BC-A1DB-5D497C5A4AE3}" keepAlive="1" name="Query - แผนงานยุทธฯ1010" description="Connection to the 'แผนงานยุทธฯ1010' query in the workbook." type="5" refreshedVersion="8" background="1" saveData="1">
    <dbPr connection="Provider=Microsoft.Mashup.OleDb.1;Data Source=$Workbook$;Location=แผนงานยุทธฯ1010;Extended Properties=&quot;&quot;" command="SELECT * FROM [แผนงานยุทธฯ1010]"/>
  </connection>
</connections>
</file>

<file path=xl/sharedStrings.xml><?xml version="1.0" encoding="utf-8"?>
<sst xmlns="http://schemas.openxmlformats.org/spreadsheetml/2006/main" count="714" uniqueCount="146">
  <si>
    <t>หน่วย : ล้านบาท(ทศนิยม 4 ตำแหน่ง)</t>
  </si>
  <si>
    <t>L</t>
  </si>
  <si>
    <t>G</t>
  </si>
  <si>
    <t>งบรายจ่าย</t>
  </si>
  <si>
    <t>ปี 2566</t>
  </si>
  <si>
    <t>ปี 2567</t>
  </si>
  <si>
    <t>ปี 2568</t>
  </si>
  <si>
    <t>ปี 2569</t>
  </si>
  <si>
    <t>เพิ่ม/ลด
ร้อยละ</t>
  </si>
  <si>
    <t>คำชี้แจง</t>
  </si>
  <si>
    <t>ปริมาณ
[หน่วยนับ]</t>
  </si>
  <si>
    <t>เงินงบประมาณ</t>
  </si>
  <si>
    <t>เงินนอกงบประมาณ</t>
  </si>
  <si>
    <t>จำนวน</t>
  </si>
  <si>
    <t>ร้อยละ</t>
  </si>
  <si>
    <t>รวมทั้งสิ้น</t>
  </si>
  <si>
    <t>รายจ่ายลงทุน</t>
  </si>
  <si>
    <t>4. งบเงินอุดหนุน</t>
  </si>
  <si>
    <t>- งบดำเนินงาน</t>
  </si>
  <si>
    <t>- งบลงทุน</t>
  </si>
  <si>
    <t>รายจ่ายประจำ</t>
  </si>
  <si>
    <t>- งบบุคลากร</t>
  </si>
  <si>
    <t>สงป.1010</t>
  </si>
  <si>
    <t>แผนงาน</t>
  </si>
  <si>
    <t>แผนงานบุคลากรภาครัฐ</t>
  </si>
  <si>
    <t>1.14 แผนงานบุคลากรภาครัฐ</t>
  </si>
  <si>
    <t>1.14.3 แผนงานบุคลากรภาครัฐ (ด้านการพัฒนาและเสริมสร้างศักยภาพทรัพยากรมนุษย์)</t>
  </si>
  <si>
    <t>แผนงานพื้นฐาน</t>
  </si>
  <si>
    <t>3.7 แผนงานพื้นฐานด้านการพัฒนาและเสริมสร้างศักยภาพทรัพยากรมนุษย์</t>
  </si>
  <si>
    <t>แผนงานยุทธศาสตร์</t>
  </si>
  <si>
    <t>1.11 แผนงานยุทธศาสตร์ส่งเสริมความสัมพันธ์ระหว่างประเทศ</t>
  </si>
  <si>
    <t>1.11.1 แนวทางย่อยการบูรณาการความร่วมมือด้านความมั่นคงกับอาเซียน และนานาชาติ รวมทั้งองค์กรภาครัฐและมิใช่ภาครัฐ</t>
  </si>
  <si>
    <t>3.4 แผนงานยุทธศาสตร์เสริมสร้างให้คนมีสุขภาวะที่ดี</t>
  </si>
  <si>
    <t>3.4.4 แนวทางย่อยการกระจายบริการสาธารณสุขอย่างทั่วถึงและมีคุณภาพ</t>
  </si>
  <si>
    <t>แบบแสดงรายละเอียดรายการ</t>
  </si>
  <si>
    <t>รายการ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</si>
  <si>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</si>
  <si>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กิจกรรม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</si>
  <si>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ที่มาของกิจกรรม : ปกติ</t>
  </si>
  <si>
    <t>งบเงินอุดหนุน</t>
  </si>
  <si>
    <t>เงินอุดหนุน</t>
  </si>
  <si>
    <t>เงินเดือน</t>
  </si>
  <si>
    <t>รายการไม่ผูกพัน</t>
  </si>
  <si>
    <t xml:space="preserve">เงินเดือน </t>
  </si>
  <si>
    <t>000001 : ค่าใช้จ่ายบุคลากร [จังหวัดนนทบุรี]</t>
  </si>
  <si>
    <t>64.0000
 [อัตรา]</t>
  </si>
  <si>
    <t>40.0000
 [อัตรา]</t>
  </si>
  <si>
    <t>50.0000
 [อัตรา]</t>
  </si>
  <si>
    <t/>
  </si>
  <si>
    <t>ค่าใช้สอย</t>
  </si>
  <si>
    <t>000001 : ค่าใช้จ่ายดำเนินงาน [จังหวัดนนทบุรี]</t>
  </si>
  <si>
    <t>0.0000
 [-]</t>
  </si>
  <si>
    <t>50.0000
 [-]</t>
  </si>
  <si>
    <t>60.0000
 [-]</t>
  </si>
  <si>
    <t>ผลผลิต : การสนับสนุนและกำกับติดตามการดำเนินงานด้านวัคซีน</t>
  </si>
  <si>
    <t>ตัวชี้วัด เชิงคุณภาพ : ร้อยละความสำเร็จของการสนับสนุน
และกำกับติดตามการดำเนินงานด้านวัคซีน</t>
  </si>
  <si>
    <t xml:space="preserve">
 [ร้อยละ]</t>
  </si>
  <si>
    <t>100
 [ร้อยละ]</t>
  </si>
  <si>
    <t>กิจกรรม : สนับสนุนและกำกับติดตามการดำเนินงานด้านวัคซีน</t>
  </si>
  <si>
    <t>000008 : ค่าเช่าอาคารราชพัสดุ [จังหวัดนนทบุรี]</t>
  </si>
  <si>
    <t>0.0000</t>
  </si>
  <si>
    <t>1.0000
 [รายการ]</t>
  </si>
  <si>
    <t>000010 : ค่าเช่าที่ดินราชพัสดุ [จังหวัดนนทบุรี]</t>
  </si>
  <si>
    <t>000012 :  ค่าใช้จ่ายดำเนินงาน [จังหวัดนนทบุรี]</t>
  </si>
  <si>
    <t>1.0000
 [-]</t>
  </si>
  <si>
    <t>รายการผูกพัน</t>
  </si>
  <si>
    <t>ตามสัญญา และมาตรา41/มาตรา42</t>
  </si>
  <si>
    <t>ค่าใช้สอยที่มีลักษณะรายจ่ายลงทุน</t>
  </si>
  <si>
    <t>000002 : ค่าเช่ารถยนต์ [จังหวัดนนทบุรี]
 ปี 2567 ตั้งงบประมาณ  594,000 บาท  (0 บาท)
 ปี 2568 ตั้งงบประมาณ  594,000 บาท  (0 บาท)
 ปี 2569 ตั้งงบประมาณ  594,000 บาท  (0 บาท )
 ปี  2570 ผูกพันงบประมาณ  594,000 บาท  (0 บาท )
 ปี  2571 ผูกพันงบประมาณ  594,000 บาท  (0 บาท )</t>
  </si>
  <si>
    <t>2.0000
 [คัน]</t>
  </si>
  <si>
    <t>ค่าสาธารณูปโภค</t>
  </si>
  <si>
    <t>000001 : ค่าสาธารณูปโภค [จังหวัดนนทบุรี]</t>
  </si>
  <si>
    <t>ที่ดิน สิ่งก่อสร้าง</t>
  </si>
  <si>
    <t>ค่าก่อสร้างอาคารที่ทำการและสิ่งก่อสร้างประกอบ</t>
  </si>
  <si>
    <t>000008 : งานเดินสายป้อนแรงสูงเข้าอาคารสถาบันวัคซีนแห่งชาติ ตำบลตลาดขวัญ อำเภอเมืองนนทบุรี จังหวัดนนทบุรี [จังหวัดนนทบุรี]</t>
  </si>
  <si>
    <t>000010 : การจัดหาสิ่งก่อสร้างและครุภัณฑ์ประกอบอาคารสถาบันวัคซีนแห่งชาติ ตำบลตลาดขวัญ อำเภอเมืองนนทบุรี จังหวัดนนทบุรี [จังหวัดนนทบุรี]</t>
  </si>
  <si>
    <t>ค่าก่อสร้างอื่นๆ</t>
  </si>
  <si>
    <t>000009 : งานก่อสร้างระบบไฟฟ้าใต้ดิน 24 kV จากตู้แผงสวิตซ์ RING MAIN UNIT (RMU) อาคาร 3 ถึง RMU อาคาร 10 สถาบันวัคซีนแห่งชาติ ตำบลตลาดขวัญ อำเภอเมืองนนทบุรี จังหวัดนนทบุรี [จังหวัดนนทบุรี]</t>
  </si>
  <si>
    <t>1.0000
 [งาน]</t>
  </si>
  <si>
    <t>000007 : อาคารสถาบันวัคซีนแห่งชาติ เป็นอาคาร คสล. 7 ชั้น พื้นที่ใช้สอยประมาณ 4,145 ตารางเมตร ตำบลตลาดขวัญ อำเภอเมืองนนทบุรี จังหวัดนนทบุรี  [จังหวัดนนทบุรี]
 ปี 2566 ตั้งงบประมาณ  22,749,500 บาท  (0 บาท)
 ปี 2567 ตั้งงบประมาณ  10,660,800 บาท  (0 บาท)
 ปี 2568 ตั้งงบประมาณ  15,186,600 บาท  (0 บาท)
 ปี 2569 ตั้งงบประมาณ  59,878,100 บาท  (0 บาท )</t>
  </si>
  <si>
    <t>1.0000
 [หลัง]</t>
  </si>
  <si>
    <t>โครงการ : โครงการเครือข่ายความร่วมมือเพื่อความมั่นคงด้านวัคซีนระหว่างประเทศ</t>
  </si>
  <si>
    <t>ตัวชี้วัด เชิงปริมาณ : บทสรุปหรือรายงานผลการจัดประชุมคณะกรรมการขับเคลื่อนงานด้านวัคซีนอาเซียนหรือ AVSSR Steering Committee</t>
  </si>
  <si>
    <t>1
 [ฉบับ]</t>
  </si>
  <si>
    <t>กิจกรรม : การสร้างเครือข่ายด้านวัคซีนในระดับอาเซียนและในประเทศไทย</t>
  </si>
  <si>
    <t>ที่มาของกิจกรรม : นโยบายสำคัญของรัฐบาล</t>
  </si>
  <si>
    <t>โครงการ : โครงการพัฒนาฐานข้อมูลรองรับระบบข้อมูลและบริหารจัดการวัคซีน</t>
  </si>
  <si>
    <t>ตัวชี้วัด เชิงคุณภาพ : ร้อยละความพึงพอใจการนำชุดข้อมูลวัคซีนไปใช้ประโยชน์</t>
  </si>
  <si>
    <t>80
 [ร้อยละ]</t>
  </si>
  <si>
    <t>กิจกรรม : การพัฒนาฐานข้อมูลด้านต่าง ๆ เพื่อสนับสนุนงานวัคซีนของประเทศ</t>
  </si>
  <si>
    <t>โครงการ : โครงการขับเคลื่อนงานวัคซีนกับองค์กรภาคีเครือข่าย</t>
  </si>
  <si>
    <t>ตัวชี้วัด เชิงปริมาณ : จำนวนบุคลากรด้านวัคซีนมีสมรรถนะสูง เพื่อการพัฒนาผลิตภัณฑ์วัคซีนและการบริหารจัดการวัคซีนให้ได้มาตรฐานสากล</t>
  </si>
  <si>
    <t>70
 [คน]</t>
  </si>
  <si>
    <t>45
 [คน]</t>
  </si>
  <si>
    <t>ตัวชี้วัด เชิงคุณภาพ : ร้อยละความสำเร็จของการดำเนินการขับเคลื่อนงานวัคซีนกับองค์กรภาคีเครือข่าย</t>
  </si>
  <si>
    <t>กิจกรรม : การขับเคลื่อนงานวัคซีนกับองค์กรภาคีเครือข่าย</t>
  </si>
  <si>
    <t>โครงการ : โครงการพัฒนาบุคลากรและการบริหารจัดการองค์กร</t>
  </si>
  <si>
    <t>ตัวชี้วัด เชิงคุณภาพ : ร้อยละความสำเร็จของการพัฒนาบุคลากรและการบริหารจัดการองค์กร</t>
  </si>
  <si>
    <t>ตัวชี้วัด เชิงปริมาณ : ร้อยละความผูกพันของบุคลากรในองค์กร</t>
  </si>
  <si>
    <t>กิจกรรม : การพัฒนาบุคลากรและการบริหารจัดการองค์กร</t>
  </si>
  <si>
    <t>ครุภัณฑ์</t>
  </si>
  <si>
    <t>ครุภัณฑ์คอมพิวเตอร์</t>
  </si>
  <si>
    <t>000070 : อุปกรณ์สำหรับจัดเก็บข้อมูลแบบ NAS สถาบันวัคซีนแห่งชาติ ตำบลตลาดขวัญ อำเภอเมืองนนทบุรี จังหวัดนนทบุรี [จังหวัดนนทบุรี]</t>
  </si>
  <si>
    <t>1.0000
 [เครื่อง]</t>
  </si>
  <si>
    <t>000071 : เครื่องสำรองไฟ ขนาด 800 VA สถาบันวัคซีนแห่งชาติ ตำบลตลาดขวัญ อำเภอเมืองนนทบุรี จังหวัดนนทบุรี [จังหวัดนนทบุรี]</t>
  </si>
  <si>
    <t>12.0000
 [เครื่อง]</t>
  </si>
  <si>
    <t>000072 : เครื่องคอมพิวเตอร์โน้ตบุ๊ก สำหรับงานประมวลผล สถาบันวัคซีนแห่งชาติ ตำบลตลาดขวัญ อำเภอเมืองนนทบุรี จังหวัดนนทบุรี [จังหวัดนนทบุรี]</t>
  </si>
  <si>
    <t>000073 : ชุดโปรแกรมระบบปฏิบัติการสำหรับเครื่องคอมพิวเตอร์และเครื่องคอมพิวเตอร์โน้ตบุ๊ก แบบสิทธิการใช้งานประเภทติดตั้งมาจากโรงงาน (OEM)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</si>
  <si>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>12.0000
 [ชุด]</t>
  </si>
  <si>
    <t>000074 : ชุดโปรแกรมจัดการสำนักงาน แบบที่ 2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</si>
  <si>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 xml:space="preserve">bis65rreq1010_sheet_nfunc : ข้อมูล ณ Version  ร่าง พ.ร.บ. &gt;&gt; [] </t>
  </si>
  <si>
    <t>(ผู้พิมพ์รายงาน PSIT วันที่ 19 เมษายน 2564  เวลา : 15:26:00)</t>
  </si>
  <si>
    <t>แบบข้อเสนองบประมาณรายจ่าย ประจำปีงบประมาณ พ.ศ. 2564 (เบื้องต้น)</t>
  </si>
  <si>
    <t>fy-3</t>
  </si>
  <si>
    <t>fy-2</t>
  </si>
  <si>
    <t>fy-1</t>
  </si>
  <si>
    <t>fy</t>
  </si>
  <si>
    <t>fy+1</t>
  </si>
  <si>
    <t>fy+2</t>
  </si>
  <si>
    <t>fy+3</t>
  </si>
  <si>
    <t>รายจ่ายประจำ/ลงทุน</t>
  </si>
  <si>
    <t>mtef_n3_bud =mtef_n3_bud+mtef_n4_bud+mtef_n5_bud+mtef_n6_bud</t>
  </si>
  <si>
    <t>mtef_n3_nbud =mtef_n3_nbud+mtef_n4_nbud+mtef_n5_nbud+mtef_n6_nbud</t>
  </si>
  <si>
    <t>bis62…</t>
  </si>
  <si>
    <t>(ผู้พิมพ์รายงาน ………………..)</t>
  </si>
  <si>
    <t>p_total_bud</t>
  </si>
  <si>
    <t>nbud+กัน</t>
  </si>
  <si>
    <t>2566_ปริมาณ</t>
  </si>
  <si>
    <t>2566_เงินงบประมาณ</t>
  </si>
  <si>
    <t>2567_ปริมาณ</t>
  </si>
  <si>
    <t>2567_เงินงบประมาณ</t>
  </si>
  <si>
    <t>2568_ปริมาณ</t>
  </si>
  <si>
    <t>2568_เงินงบประมาณ</t>
  </si>
  <si>
    <t>2569_ปริมาณ</t>
  </si>
  <si>
    <t>2569_เงินงบประมาณ</t>
  </si>
  <si>
    <t>เพิ่ม/ลด
จำนวน</t>
  </si>
  <si>
    <t>68ปริมาณ
[หน่วยนับ]</t>
  </si>
  <si>
    <t>68เงินงบประมาณ</t>
  </si>
  <si>
    <t>69ปริมาณ
[หน่วยนับ]</t>
  </si>
  <si>
    <t>69เงินงบประมาณ</t>
  </si>
  <si>
    <t>66ปริมาณ
[หน่วยนับ]</t>
  </si>
  <si>
    <t>66เงินงบประมาณ</t>
  </si>
  <si>
    <t>67ปริมาณ
[หน่วยนับ]</t>
  </si>
  <si>
    <t>67เงินงบประมาณ</t>
  </si>
  <si>
    <t>เพิ่มลดจำนวน</t>
  </si>
  <si>
    <t>เพิ่มลดร้อยละ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</si>
</sst>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_-;\-* #,##0.00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6"/>
      <name val="DilleniaUPC"/>
      <family val="1"/>
    </font>
    <font>
      <sz val="18"/>
      <name val="DilleniaUPC"/>
      <family val="1"/>
    </font>
    <font>
      <b/>
      <sz val="18"/>
      <name val="DilleniaUPC"/>
      <family val="1"/>
    </font>
    <font>
      <b/>
      <sz val="18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sz val="14"/>
      <name val="DilleniaUPC"/>
      <family val="1"/>
    </font>
    <font>
      <u/>
      <sz val="14"/>
      <name val="DilleniaUPC"/>
      <family val="1"/>
    </font>
    <font>
      <sz val="14"/>
      <name val="DilleniaUPC"/>
      <family val="1"/>
    </font>
    <font>
      <b/>
      <u/>
      <sz val="14"/>
      <name val="DilleniaUPC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49" fontId="5" fillId="0" borderId="7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horizontal="right" vertical="top"/>
    </xf>
    <xf numFmtId="164" fontId="5" fillId="0" borderId="1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indent="1"/>
    </xf>
    <xf numFmtId="49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horizontal="right" vertical="top"/>
    </xf>
    <xf numFmtId="165" fontId="6" fillId="0" borderId="9" xfId="0" applyNumberFormat="1" applyFont="1" applyBorder="1" applyAlignment="1">
      <alignment horizontal="right" vertical="top"/>
    </xf>
    <xf numFmtId="49" fontId="6" fillId="0" borderId="9" xfId="0" applyNumberFormat="1" applyFont="1" applyBorder="1" applyAlignment="1">
      <alignment horizontal="right" vertical="top"/>
    </xf>
    <xf numFmtId="0" fontId="1" fillId="0" borderId="0" xfId="0" applyFont="1"/>
    <xf numFmtId="0" fontId="6" fillId="0" borderId="6" xfId="0" applyFont="1" applyBorder="1" applyAlignment="1">
      <alignment horizontal="left" indent="1"/>
    </xf>
    <xf numFmtId="0" fontId="0" fillId="0" borderId="12" xfId="0" applyBorder="1"/>
    <xf numFmtId="0" fontId="0" fillId="0" borderId="13" xfId="0" applyBorder="1"/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14" xfId="0" applyFont="1" applyBorder="1" applyAlignment="1">
      <alignment horizontal="right"/>
    </xf>
    <xf numFmtId="164" fontId="5" fillId="0" borderId="11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top"/>
    </xf>
    <xf numFmtId="0" fontId="6" fillId="0" borderId="7" xfId="0" applyFont="1" applyBorder="1"/>
    <xf numFmtId="0" fontId="8" fillId="0" borderId="8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9" fillId="0" borderId="0" xfId="0" applyFont="1"/>
    <xf numFmtId="0" fontId="8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2"/>
    </xf>
    <xf numFmtId="0" fontId="9" fillId="0" borderId="6" xfId="0" applyFont="1" applyBorder="1" applyAlignment="1">
      <alignment horizontal="left" vertical="top" wrapText="1" indent="3"/>
    </xf>
    <xf numFmtId="49" fontId="1" fillId="0" borderId="10" xfId="0" applyNumberFormat="1" applyFont="1" applyBorder="1" applyAlignment="1">
      <alignment horizontal="center" vertical="top"/>
    </xf>
    <xf numFmtId="164" fontId="1" fillId="0" borderId="10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2"/>
    </xf>
    <xf numFmtId="49" fontId="6" fillId="0" borderId="17" xfId="0" applyNumberFormat="1" applyFont="1" applyBorder="1" applyAlignment="1">
      <alignment horizontal="center" vertical="top"/>
    </xf>
    <xf numFmtId="164" fontId="6" fillId="0" borderId="17" xfId="0" applyNumberFormat="1" applyFont="1" applyBorder="1" applyAlignment="1">
      <alignment horizontal="right" vertical="top"/>
    </xf>
    <xf numFmtId="165" fontId="6" fillId="0" borderId="17" xfId="0" applyNumberFormat="1" applyFont="1" applyBorder="1" applyAlignment="1">
      <alignment horizontal="right" vertical="top"/>
    </xf>
    <xf numFmtId="0" fontId="6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 indent="3"/>
    </xf>
    <xf numFmtId="49" fontId="6" fillId="0" borderId="9" xfId="0" applyNumberFormat="1" applyFont="1" applyBorder="1" applyAlignment="1">
      <alignment horizontal="center" vertical="top"/>
    </xf>
    <xf numFmtId="0" fontId="6" fillId="0" borderId="9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 indent="3"/>
    </xf>
    <xf numFmtId="49" fontId="6" fillId="0" borderId="16" xfId="0" applyNumberFormat="1" applyFont="1" applyBorder="1" applyAlignment="1">
      <alignment horizontal="center" vertical="top"/>
    </xf>
    <xf numFmtId="164" fontId="6" fillId="0" borderId="16" xfId="0" applyNumberFormat="1" applyFont="1" applyBorder="1" applyAlignment="1">
      <alignment horizontal="right" vertical="top"/>
    </xf>
    <xf numFmtId="165" fontId="6" fillId="0" borderId="16" xfId="0" applyNumberFormat="1" applyFont="1" applyBorder="1" applyAlignment="1">
      <alignment horizontal="right" vertical="top"/>
    </xf>
    <xf numFmtId="0" fontId="6" fillId="0" borderId="1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 indent="3"/>
    </xf>
    <xf numFmtId="49" fontId="5" fillId="0" borderId="11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horizontal="right" vertical="top"/>
    </xf>
    <xf numFmtId="0" fontId="5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5"/>
    </xf>
    <xf numFmtId="0" fontId="11" fillId="0" borderId="9" xfId="0" applyFont="1" applyBorder="1" applyAlignment="1">
      <alignment horizontal="left" vertical="top" wrapText="1" indent="6"/>
    </xf>
    <xf numFmtId="0" fontId="11" fillId="0" borderId="0" xfId="0" applyFont="1"/>
    <xf numFmtId="164" fontId="5" fillId="0" borderId="7" xfId="0" applyNumberFormat="1" applyFont="1" applyBorder="1"/>
    <xf numFmtId="49" fontId="5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left" vertical="top" wrapText="1" indent="1"/>
    </xf>
    <xf numFmtId="0" fontId="0" fillId="0" borderId="0" xfId="0" applyAlignment="1">
      <alignment wrapText="1"/>
    </xf>
    <xf numFmtId="49" fontId="5" fillId="0" borderId="22" xfId="0" applyNumberFormat="1" applyFont="1" applyBorder="1" applyAlignment="1">
      <alignment vertical="top"/>
    </xf>
    <xf numFmtId="0" fontId="5" fillId="0" borderId="15" xfId="0" applyFont="1" applyBorder="1" applyAlignment="1">
      <alignment horizontal="left" vertical="center"/>
    </xf>
    <xf numFmtId="0" fontId="5" fillId="0" borderId="9" xfId="0" applyFont="1" applyBorder="1"/>
    <xf numFmtId="0" fontId="5" fillId="0" borderId="11" xfId="0" applyFont="1" applyBorder="1"/>
    <xf numFmtId="49" fontId="5" fillId="0" borderId="11" xfId="0" applyNumberFormat="1" applyFont="1" applyBorder="1" applyAlignment="1">
      <alignment vertical="top"/>
    </xf>
    <xf numFmtId="164" fontId="5" fillId="0" borderId="11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horizontal="right" vertical="top"/>
    </xf>
    <xf numFmtId="0" fontId="8" fillId="0" borderId="11" xfId="0" applyFont="1" applyBorder="1" applyAlignment="1">
      <alignment horizontal="left" vertical="top" wrapText="1"/>
    </xf>
    <xf numFmtId="49" fontId="5" fillId="0" borderId="11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 vertical="top" wrapText="1" indent="5"/>
    </xf>
    <xf numFmtId="164" fontId="6" fillId="0" borderId="9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14" xfId="0" applyFont="1" applyBorder="1" applyAlignment="1">
      <alignment horizontal="right" vertical="top"/>
    </xf>
    <xf numFmtId="0" fontId="6" fillId="0" borderId="14" xfId="0" applyFont="1" applyBorder="1" applyAlignment="1">
      <alignment horizontal="right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2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/>
    </xf>
    <xf numFmtId="165" fontId="5" fillId="0" borderId="24" xfId="0" applyNumberFormat="1" applyFont="1" applyBorder="1" applyAlignment="1">
      <alignment horizontal="right" vertical="top"/>
    </xf>
    <xf numFmtId="165" fontId="5" fillId="0" borderId="25" xfId="0" applyNumberFormat="1" applyFont="1" applyBorder="1" applyAlignment="1">
      <alignment horizontal="right" vertical="top"/>
    </xf>
    <xf numFmtId="165" fontId="5" fillId="0" borderId="26" xfId="0" applyNumberFormat="1" applyFont="1" applyBorder="1" applyAlignment="1">
      <alignment horizontal="right" vertical="top"/>
    </xf>
    <xf numFmtId="164" fontId="6" fillId="0" borderId="10" xfId="0" applyNumberFormat="1" applyFont="1" applyBorder="1" applyAlignment="1">
      <alignment horizontal="right" vertical="top"/>
    </xf>
    <xf numFmtId="0" fontId="0" fillId="0" borderId="0" xfId="0" applyNumberFormat="1"/>
    <xf numFmtId="0" fontId="5" fillId="0" borderId="3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 indent="1"/>
    </xf>
    <xf numFmtId="0" fontId="8" fillId="0" borderId="22" xfId="0" applyFont="1" applyBorder="1" applyAlignment="1">
      <alignment horizontal="left" vertical="top" wrapText="1" indent="2"/>
    </xf>
    <xf numFmtId="0" fontId="9" fillId="0" borderId="29" xfId="0" applyFont="1" applyBorder="1" applyAlignment="1">
      <alignment horizontal="left" vertical="top" wrapText="1" indent="2"/>
    </xf>
    <xf numFmtId="0" fontId="9" fillId="0" borderId="14" xfId="0" applyFont="1" applyBorder="1" applyAlignment="1">
      <alignment horizontal="left" vertical="top" wrapText="1" indent="3"/>
    </xf>
    <xf numFmtId="0" fontId="8" fillId="0" borderId="0" xfId="0" applyFont="1" applyBorder="1" applyAlignment="1">
      <alignment horizontal="left" vertical="top" wrapText="1" indent="3"/>
    </xf>
    <xf numFmtId="0" fontId="10" fillId="0" borderId="22" xfId="0" applyFont="1" applyBorder="1" applyAlignment="1">
      <alignment horizontal="left" vertical="top" wrapText="1" indent="4"/>
    </xf>
    <xf numFmtId="0" fontId="8" fillId="0" borderId="22" xfId="0" applyFont="1" applyBorder="1" applyAlignment="1">
      <alignment horizontal="left" vertical="top" wrapText="1" indent="4"/>
    </xf>
    <xf numFmtId="0" fontId="8" fillId="0" borderId="22" xfId="0" applyFont="1" applyBorder="1" applyAlignment="1">
      <alignment horizontal="left" vertical="top" wrapText="1" indent="5"/>
    </xf>
    <xf numFmtId="0" fontId="11" fillId="0" borderId="22" xfId="0" applyFont="1" applyBorder="1" applyAlignment="1">
      <alignment horizontal="left" vertical="top" wrapText="1" indent="6"/>
    </xf>
    <xf numFmtId="0" fontId="5" fillId="0" borderId="19" xfId="0" applyFont="1" applyBorder="1" applyAlignment="1">
      <alignment horizontal="center" vertical="center"/>
    </xf>
    <xf numFmtId="0" fontId="6" fillId="0" borderId="24" xfId="0" applyFont="1" applyBorder="1"/>
    <xf numFmtId="0" fontId="5" fillId="0" borderId="26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left" vertical="top" wrapText="1" indent="6"/>
    </xf>
    <xf numFmtId="164" fontId="6" fillId="0" borderId="10" xfId="0" applyNumberFormat="1" applyFont="1" applyBorder="1" applyAlignment="1">
      <alignment horizontal="center" vertical="top"/>
    </xf>
    <xf numFmtId="49" fontId="6" fillId="0" borderId="10" xfId="0" applyNumberFormat="1" applyFont="1" applyBorder="1" applyAlignment="1">
      <alignment horizontal="center" vertical="top"/>
    </xf>
    <xf numFmtId="165" fontId="6" fillId="0" borderId="10" xfId="0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 indent="3"/>
    </xf>
    <xf numFmtId="0" fontId="12" fillId="0" borderId="22" xfId="0" applyFont="1" applyBorder="1" applyAlignment="1">
      <alignment horizontal="left" vertical="top" wrapText="1" indent="5"/>
    </xf>
    <xf numFmtId="165" fontId="1" fillId="0" borderId="28" xfId="0" applyNumberFormat="1" applyFont="1" applyBorder="1" applyAlignment="1">
      <alignment horizontal="right" vertical="top"/>
    </xf>
    <xf numFmtId="165" fontId="6" fillId="0" borderId="32" xfId="0" applyNumberFormat="1" applyFont="1" applyBorder="1" applyAlignment="1">
      <alignment horizontal="right" vertical="top"/>
    </xf>
    <xf numFmtId="165" fontId="6" fillId="0" borderId="12" xfId="0" applyNumberFormat="1" applyFont="1" applyBorder="1" applyAlignment="1">
      <alignment horizontal="right" vertical="top"/>
    </xf>
    <xf numFmtId="165" fontId="6" fillId="0" borderId="26" xfId="0" applyNumberFormat="1" applyFont="1" applyBorder="1" applyAlignment="1">
      <alignment horizontal="right" vertical="top"/>
    </xf>
    <xf numFmtId="165" fontId="6" fillId="0" borderId="28" xfId="0" applyNumberFormat="1" applyFont="1" applyBorder="1" applyAlignment="1">
      <alignment horizontal="right" vertical="top"/>
    </xf>
    <xf numFmtId="0" fontId="1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5" formatCode="_-* #,##0_-;\-* #,##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DilleniaUPC"/>
        <family val="1"/>
        <scheme val="none"/>
      </font>
      <alignment horizontal="left" vertical="top" textRotation="0" wrapText="1" indent="6" justifyLastLine="0" shrinkToFit="0" readingOrder="0"/>
      <border diagonalUp="0" diagonalDown="0">
        <left/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5" formatCode="_-* #,##0_-;\-* #,##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5" formatCode="_-* #,##0_-;\-* #,##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164" formatCode="_-* #,##0.0000_-;\-* #,##0.0000_-;_-* &quot;-&quot;??_-;_-@_-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DilleniaUPC"/>
        <family val="1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dotted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F56BD4-507E-40C2-B8D4-02E1A84E0D7E}" autoFormatId="16" applyNumberFormats="0" applyBorderFormats="0" applyFontFormats="0" applyPatternFormats="0" applyAlignmentFormats="0" applyWidthHeightFormats="0">
  <queryTableRefresh nextId="13">
    <queryTableFields count="12">
      <queryTableField id="1" name="รายการ" tableColumnId="1"/>
      <queryTableField id="2" name="66ปริมาณ_x000a_[หน่วยนับ]" tableColumnId="2"/>
      <queryTableField id="3" name="66เงินงบประมาณ" tableColumnId="3"/>
      <queryTableField id="4" name="67ปริมาณ_x000a_[หน่วยนับ]" tableColumnId="4"/>
      <queryTableField id="5" name="67เงินงบประมาณ" tableColumnId="5"/>
      <queryTableField id="6" name="68ปริมาณ_x000a_[หน่วยนับ]" tableColumnId="6"/>
      <queryTableField id="7" name="68เงินงบประมาณ" tableColumnId="7"/>
      <queryTableField id="8" name="69ปริมาณ_x000a_[หน่วยนับ]" tableColumnId="8"/>
      <queryTableField id="9" name="69เงินงบประมาณ" tableColumnId="9"/>
      <queryTableField id="10" name="เพิ่มลดจำนวน" tableColumnId="10"/>
      <queryTableField id="11" name="เพิ่มลดร้อยละ" tableColumnId="11"/>
      <queryTableField id="12" name="คำชี้แจง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D6A9F0-0727-4139-9ADD-4CE04EE04333}" autoFormatId="16" applyNumberFormats="0" applyBorderFormats="0" applyFontFormats="0" applyPatternFormats="0" applyAlignmentFormats="0" applyWidthHeightFormats="0">
  <queryTableRefresh nextId="12">
    <queryTableFields count="11">
      <queryTableField id="1" name="รายการ" tableColumnId="1"/>
      <queryTableField id="2" name="66ปริมาณ_x000a_[หน่วยนับ]" tableColumnId="2"/>
      <queryTableField id="3" name="66เงินงบประมาณ" tableColumnId="3"/>
      <queryTableField id="4" name="67ปริมาณ_x000a_[หน่วยนับ]" tableColumnId="4"/>
      <queryTableField id="5" name="67เงินงบประมาณ" tableColumnId="5"/>
      <queryTableField id="6" name="68ปริมาณ_x000a_[หน่วยนับ]" tableColumnId="6"/>
      <queryTableField id="7" name="68เงินงบประมาณ" tableColumnId="7"/>
      <queryTableField id="8" name="69ปริมาณ_x000a_[หน่วยนับ]" tableColumnId="8"/>
      <queryTableField id="9" name="69เงินงบประมาณ" tableColumnId="9"/>
      <queryTableField id="10" name="เพิ่มลดจำนวน" tableColumnId="10"/>
      <queryTableField id="11" name="เพิ่มลดร้อยละ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67AF0C2-1849-45D8-8059-405F6D47A2F2}" autoFormatId="16" applyNumberFormats="0" applyBorderFormats="0" applyFontFormats="0" applyPatternFormats="0" applyAlignmentFormats="0" applyWidthHeightFormats="0">
  <queryTableRefresh nextId="13">
    <queryTableFields count="12">
      <queryTableField id="1" name="รายการ" tableColumnId="1"/>
      <queryTableField id="2" name="66ปริมาณ_x000a_[หน่วยนับ]" tableColumnId="2"/>
      <queryTableField id="3" name="66เงินงบประมาณ" tableColumnId="3"/>
      <queryTableField id="4" name="67ปริมาณ_x000a_[หน่วยนับ]" tableColumnId="4"/>
      <queryTableField id="5" name="67เงินงบประมาณ" tableColumnId="5"/>
      <queryTableField id="6" name="68ปริมาณ_x000a_[หน่วยนับ]" tableColumnId="6"/>
      <queryTableField id="7" name="68เงินงบประมาณ" tableColumnId="7"/>
      <queryTableField id="8" name="69ปริมาณ_x000a_[หน่วยนับ]" tableColumnId="8"/>
      <queryTableField id="9" name="69เงินงบประมาณ" tableColumnId="9"/>
      <queryTableField id="10" name="เพิ่มลดจำนวน" tableColumnId="10"/>
      <queryTableField id="11" name="เพิ่มลดร้อยละ" tableColumnId="11"/>
      <queryTableField id="12" name="คำชี้แจง" tableColumnId="1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8974C2-392E-4133-90E7-7022034FD56D}" name="Table2_1" displayName="Table2_1" ref="A1:K13" totalsRowShown="0">
  <tableColumns count="11">
    <tableColumn id="1" xr3:uid="{C7467A97-B07F-4D71-82F6-C1F8EBA73658}" name="แผนงาน" dataDxfId="64"/>
    <tableColumn id="2" xr3:uid="{40D4D430-CDBC-42C8-AB53-BF511D177596}" name="2566_ปริมาณ" dataDxfId="63"/>
    <tableColumn id="3" xr3:uid="{55FA8ABA-AB98-445A-9CB1-CBC028F823DB}" name="2566_เงินงบประมาณ"/>
    <tableColumn id="4" xr3:uid="{E8844F2E-3056-4D14-89D4-2A3592E8697F}" name="2567_ปริมาณ" dataDxfId="62"/>
    <tableColumn id="5" xr3:uid="{DCCA8106-CDD2-4D27-A893-7BA7CE9F60C5}" name="2567_เงินงบประมาณ"/>
    <tableColumn id="6" xr3:uid="{F3FD0CB8-4915-4070-8B73-19A4B67B922F}" name="2568_ปริมาณ" dataDxfId="61"/>
    <tableColumn id="7" xr3:uid="{E5284D03-9FD8-4D4F-97D9-466253DFD38D}" name="2568_เงินงบประมาณ"/>
    <tableColumn id="8" xr3:uid="{350F420F-DB5D-410D-960B-19F9478D01A7}" name="2569_ปริมาณ" dataDxfId="60"/>
    <tableColumn id="9" xr3:uid="{76001BA4-877C-4F1F-AF71-03DB37D808D2}" name="2569_เงินงบประมาณ"/>
    <tableColumn id="10" xr3:uid="{E94501BE-68EE-4A51-B8CE-A4F90F04952E}" name="เพิ่ม/ลด_x000a_จำนวน"/>
    <tableColumn id="11" xr3:uid="{FF23246C-C47C-4622-9CB5-997EB8B9771B}" name="ร้อยละ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108A23-CEB6-4B77-B5A5-5372A73D6AA1}" name="Table4" displayName="Table4" ref="A1:L18" totalsRowShown="0" headerRowDxfId="45" dataDxfId="46" headerRowBorderDxfId="58" tableBorderDxfId="59">
  <autoFilter ref="A1:L18" xr:uid="{6D108A23-CEB6-4B77-B5A5-5372A73D6AA1}"/>
  <tableColumns count="12">
    <tableColumn id="1" xr3:uid="{A2297583-E73D-438B-AD35-ABDC85ED4EFE}" name="รายการ"/>
    <tableColumn id="2" xr3:uid="{96F7F4A5-B3D5-41E6-BCB9-1A55116A455F}" name="66ปริมาณ_x000a_[หน่วยนับ]" dataDxfId="57"/>
    <tableColumn id="3" xr3:uid="{4E5AD6C9-5F1B-45F5-B6D3-AC78EBD0736A}" name="66เงินงบประมาณ" dataDxfId="56"/>
    <tableColumn id="4" xr3:uid="{929A6BFE-0020-4102-BD7C-79B53CD6B189}" name="67ปริมาณ_x000a_[หน่วยนับ]" dataDxfId="55"/>
    <tableColumn id="5" xr3:uid="{700D2B23-1869-4B4A-856A-D05866835830}" name="67เงินงบประมาณ" dataDxfId="54"/>
    <tableColumn id="6" xr3:uid="{7BF8EB07-7E54-4A4D-81A3-99D8ACB65090}" name="68ปริมาณ_x000a_[หน่วยนับ]" dataDxfId="53"/>
    <tableColumn id="7" xr3:uid="{1476E359-6ACD-4ADE-B0CB-F6DD5BAE17FD}" name="68เงินงบประมาณ" dataDxfId="52"/>
    <tableColumn id="8" xr3:uid="{57355D59-80BB-457B-8DDD-3BADB926B4F9}" name="69ปริมาณ_x000a_[หน่วยนับ]" dataDxfId="51"/>
    <tableColumn id="9" xr3:uid="{BE5C7262-780B-4B07-96C3-A3D5ECDE05E3}" name="69เงินงบประมาณ" dataDxfId="50"/>
    <tableColumn id="10" xr3:uid="{24987287-FF8A-41F2-9090-E0243F554AE1}" name="เพิ่มลดจำนวน" dataDxfId="49">
      <calculatedColumnFormula>I2-G2</calculatedColumnFormula>
    </tableColumn>
    <tableColumn id="11" xr3:uid="{019F1346-45EA-4F18-AEA9-B946BEF87B0D}" name="เพิ่มลดร้อยละ" dataDxfId="48">
      <calculatedColumnFormula>IF(G2&lt;=0,100,((I2-G2)/G2)*100)</calculatedColumnFormula>
    </tableColumn>
    <tableColumn id="12" xr3:uid="{062D4142-D7CE-44EA-8D28-72F337F180D0}" name="คำชี้แจง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8759E3-0111-432E-8835-03EBCBA97ABE}" name="Table8" displayName="Table8" ref="A2:L58" totalsRowShown="0" headerRowDxfId="5" dataDxfId="6" headerRowBorderDxfId="19" tableBorderDxfId="20">
  <autoFilter ref="A2:L58" xr:uid="{088759E3-0111-432E-8835-03EBCBA97ABE}"/>
  <tableColumns count="12">
    <tableColumn id="1" xr3:uid="{F6726B68-9A13-4EC5-9691-3405BA426B7D}" name="รายการ" dataDxfId="18"/>
    <tableColumn id="2" xr3:uid="{D31DC144-CE8C-4966-B147-A7FFED5169F7}" name="66ปริมาณ_x000a_[หน่วยนับ]" dataDxfId="17"/>
    <tableColumn id="3" xr3:uid="{89A1EFF1-E7F3-4E28-AFA6-480E6FA97AF3}" name="66เงินงบประมาณ" dataDxfId="16"/>
    <tableColumn id="4" xr3:uid="{89F70ECF-B308-4DE0-9143-161814210A54}" name="67ปริมาณ_x000a_[หน่วยนับ]" dataDxfId="15"/>
    <tableColumn id="5" xr3:uid="{8F89EC4B-CCAA-4BA2-8B09-AAF6FBF34CC0}" name="67เงินงบประมาณ" dataDxfId="14"/>
    <tableColumn id="6" xr3:uid="{91317298-30A6-45F6-AB61-6EA369DE6AAA}" name="68ปริมาณ_x000a_[หน่วยนับ]" dataDxfId="13"/>
    <tableColumn id="7" xr3:uid="{3881165F-40B9-4E97-92D9-2204A822D1D3}" name="68เงินงบประมาณ" dataDxfId="12"/>
    <tableColumn id="8" xr3:uid="{F4E09D15-76A5-48AD-9B38-58EA278DFF54}" name="69ปริมาณ_x000a_[หน่วยนับ]" dataDxfId="11"/>
    <tableColumn id="9" xr3:uid="{BB1F1CBD-9973-4DF6-8049-C1FC2FA57188}" name="69เงินงบประมาณ" dataDxfId="10"/>
    <tableColumn id="10" xr3:uid="{14C19024-707F-4BEE-B2B2-E9B80AE16857}" name="เพิ่มลดจำนวน" dataDxfId="9">
      <calculatedColumnFormula>I3-G3</calculatedColumnFormula>
    </tableColumn>
    <tableColumn id="11" xr3:uid="{61391B61-F39C-416E-883F-9A43D4D57648}" name="เพิ่มลดร้อยละ" dataDxfId="8">
      <calculatedColumnFormula>IF(G3&lt;=0,100,((I3-G3)/G3)*100)</calculatedColumnFormula>
    </tableColumn>
    <tableColumn id="12" xr3:uid="{6BA816A2-36C7-4DF1-8EC4-59253F770116}" name="คำชี้แจง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FC3059-DBF9-4393-A115-E5CCA94C3D4C}" name="Table6" displayName="Table6" ref="A2:K37" totalsRowShown="0" headerRowDxfId="26" dataDxfId="27" headerRowBorderDxfId="38" tableBorderDxfId="39">
  <autoFilter ref="A2:K37" xr:uid="{60FC3059-DBF9-4393-A115-E5CCA94C3D4C}"/>
  <tableColumns count="11">
    <tableColumn id="1" xr3:uid="{E3D59B89-D533-46F9-AEE2-AF618CB7728C}" name="รายการ"/>
    <tableColumn id="2" xr3:uid="{C20E3F54-EA7D-4328-B4DC-EFCFE411DE58}" name="66ปริมาณ_x000a_[หน่วยนับ]" dataDxfId="37"/>
    <tableColumn id="3" xr3:uid="{44D920EC-113D-4749-B55B-43ED5DF50292}" name="66เงินงบประมาณ" dataDxfId="36"/>
    <tableColumn id="4" xr3:uid="{17ADFE0F-A03C-42B8-9E35-FE39A9F38A09}" name="67ปริมาณ_x000a_[หน่วยนับ]" dataDxfId="35"/>
    <tableColumn id="5" xr3:uid="{D65A32E0-DA52-4F20-B960-64E3C092F5DE}" name="67เงินงบประมาณ" dataDxfId="34"/>
    <tableColumn id="6" xr3:uid="{49692828-C86C-4BFA-A21D-DF9E0EE7E085}" name="68ปริมาณ_x000a_[หน่วยนับ]" dataDxfId="33"/>
    <tableColumn id="7" xr3:uid="{EE40BDBA-23A1-4426-AB07-47400F7E69C7}" name="68เงินงบประมาณ" dataDxfId="32"/>
    <tableColumn id="8" xr3:uid="{E139BB5F-6A5A-4F32-92C1-3C0400DF9D22}" name="69ปริมาณ_x000a_[หน่วยนับ]" dataDxfId="31"/>
    <tableColumn id="9" xr3:uid="{FA0B1AD4-B673-449A-A2E7-B29FACFB1858}" name="69เงินงบประมาณ" dataDxfId="30"/>
    <tableColumn id="10" xr3:uid="{16A23E65-9AFA-4EAD-B8C5-4AF4F1F9B98B}" name="เพิ่มลดจำนวน" dataDxfId="29">
      <calculatedColumnFormula>I3-G3</calculatedColumnFormula>
    </tableColumn>
    <tableColumn id="11" xr3:uid="{29C066C4-FCE9-409C-8388-A6D0147E6765}" name="เพิ่มลดร้อยละ" dataDxfId="28">
      <calculatedColumnFormula>IF(G3&lt;=0,100,((I3-G3)/G3)*100)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23BDD7-202B-4D7A-95B4-B03B7FE31EED}" name="แผนงานบ_ค1010" displayName="แผนงานบ_ค1010" ref="A1:L16" tableType="queryTable" totalsRowShown="0">
  <tableColumns count="12">
    <tableColumn id="1" xr3:uid="{B23AD3CD-D503-4417-9FF4-495E3D365CBC}" uniqueName="1" name="รายการ" queryTableFieldId="1" dataDxfId="44"/>
    <tableColumn id="2" xr3:uid="{222B38B5-1D54-40AF-B60F-826FF8751201}" uniqueName="2" name="66ปริมาณ_x000a_[หน่วยนับ]" queryTableFieldId="2" dataDxfId="43"/>
    <tableColumn id="3" xr3:uid="{68EAB0B4-1796-480B-896F-B85901A59C96}" uniqueName="3" name="66เงินงบประมาณ" queryTableFieldId="3"/>
    <tableColumn id="4" xr3:uid="{9F986D86-3C79-4143-87E4-064AD7DEDC41}" uniqueName="4" name="67ปริมาณ_x000a_[หน่วยนับ]" queryTableFieldId="4" dataDxfId="42"/>
    <tableColumn id="5" xr3:uid="{99AEF4D5-A899-4773-9479-B3C56DBC02D3}" uniqueName="5" name="67เงินงบประมาณ" queryTableFieldId="5"/>
    <tableColumn id="6" xr3:uid="{569294B5-8C62-4004-9698-88818536B669}" uniqueName="6" name="68ปริมาณ_x000a_[หน่วยนับ]" queryTableFieldId="6" dataDxfId="41"/>
    <tableColumn id="7" xr3:uid="{7E545DA4-DCDD-46C0-BA20-6249B5C46563}" uniqueName="7" name="68เงินงบประมาณ" queryTableFieldId="7"/>
    <tableColumn id="8" xr3:uid="{8D66F147-C09C-4830-A69B-E642875B5B4E}" uniqueName="8" name="69ปริมาณ_x000a_[หน่วยนับ]" queryTableFieldId="8" dataDxfId="40"/>
    <tableColumn id="9" xr3:uid="{E725691A-5641-40A8-BB01-77DFE954C594}" uniqueName="9" name="69เงินงบประมาณ" queryTableFieldId="9"/>
    <tableColumn id="10" xr3:uid="{960B0E69-F198-4EA6-B4D6-44700822E543}" uniqueName="10" name="เพิ่มลดจำนวน" queryTableFieldId="10"/>
    <tableColumn id="11" xr3:uid="{F5E6ADBC-18E5-43B2-9C45-D7D623206E94}" uniqueName="11" name="เพิ่มลดร้อยละ" queryTableFieldId="11"/>
    <tableColumn id="12" xr3:uid="{A50990A6-8CA1-4D56-883E-CF5385E7E12D}" uniqueName="12" name="คำชี้แจง" queryTableField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7E8824-41F2-4301-8757-57476BA92F37}" name="แผนงานพื้นฐาน1010" displayName="แผนงานพื้นฐาน1010" ref="A1:K33" tableType="queryTable" totalsRowShown="0">
  <autoFilter ref="A1:K33" xr:uid="{BD7E8824-41F2-4301-8757-57476BA92F37}"/>
  <tableColumns count="11">
    <tableColumn id="1" xr3:uid="{70940AB1-9787-447A-BCC4-0035E82D33A8}" uniqueName="1" name="รายการ" queryTableFieldId="1" dataDxfId="25"/>
    <tableColumn id="2" xr3:uid="{12B1A733-58C9-453A-AACF-1C70944118F2}" uniqueName="2" name="66ปริมาณ_x000a_[หน่วยนับ]" queryTableFieldId="2" dataDxfId="24"/>
    <tableColumn id="3" xr3:uid="{4261C2C2-51B6-4F54-99E6-E2218CA00AF6}" uniqueName="3" name="66เงินงบประมาณ" queryTableFieldId="3"/>
    <tableColumn id="4" xr3:uid="{9CCEE23F-9A65-4340-80AD-D63D580F16E1}" uniqueName="4" name="67ปริมาณ_x000a_[หน่วยนับ]" queryTableFieldId="4" dataDxfId="23"/>
    <tableColumn id="5" xr3:uid="{BE6386BE-5B0C-482B-A295-06D8BCED69E6}" uniqueName="5" name="67เงินงบประมาณ" queryTableFieldId="5"/>
    <tableColumn id="6" xr3:uid="{54E836B0-409E-4321-9EFF-19A1BA882A9E}" uniqueName="6" name="68ปริมาณ_x000a_[หน่วยนับ]" queryTableFieldId="6" dataDxfId="22"/>
    <tableColumn id="7" xr3:uid="{4F849779-71E8-439A-9DB6-016CA4A60AB2}" uniqueName="7" name="68เงินงบประมาณ" queryTableFieldId="7"/>
    <tableColumn id="8" xr3:uid="{FD735B03-B5D9-49AC-B613-D135F92F4C9F}" uniqueName="8" name="69ปริมาณ_x000a_[หน่วยนับ]" queryTableFieldId="8" dataDxfId="21"/>
    <tableColumn id="9" xr3:uid="{8CCF2D9C-E559-40AC-BDFB-7B3A47914305}" uniqueName="9" name="69เงินงบประมาณ" queryTableFieldId="9"/>
    <tableColumn id="10" xr3:uid="{3262E2D7-839E-4FA3-A766-B39FF4054354}" uniqueName="10" name="เพิ่มลดจำนวน" queryTableFieldId="10"/>
    <tableColumn id="11" xr3:uid="{5E313C9A-CC1F-4F23-AE21-2FE34563264F}" uniqueName="11" name="เพิ่มลดร้อยละ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E03B14-D932-48DC-8BC7-FC2654746C02}" name="แผนงานยุทธฯ1010" displayName="แผนงานยุทธฯ1010" ref="A1:L45" tableType="queryTable" totalsRowShown="0">
  <autoFilter ref="A1:L45" xr:uid="{ECE03B14-D932-48DC-8BC7-FC2654746C02}"/>
  <tableColumns count="12">
    <tableColumn id="1" xr3:uid="{90B7B036-0481-48C0-99FC-0F3C509073CB}" uniqueName="1" name="รายการ" queryTableFieldId="1" dataDxfId="4"/>
    <tableColumn id="2" xr3:uid="{79ED4760-C2B6-4ADD-BBB8-32592C8DA753}" uniqueName="2" name="66ปริมาณ_x000a_[หน่วยนับ]" queryTableFieldId="2" dataDxfId="3"/>
    <tableColumn id="3" xr3:uid="{AC5B68C0-6E9B-4DF0-AE98-81571DBF717E}" uniqueName="3" name="66เงินงบประมาณ" queryTableFieldId="3"/>
    <tableColumn id="4" xr3:uid="{BC044C85-7BF6-4ABD-A87C-4E1A43399EBB}" uniqueName="4" name="67ปริมาณ_x000a_[หน่วยนับ]" queryTableFieldId="4" dataDxfId="2"/>
    <tableColumn id="5" xr3:uid="{1E5F965E-35A3-4F8A-AA27-0831D0CE1048}" uniqueName="5" name="67เงินงบประมาณ" queryTableFieldId="5"/>
    <tableColumn id="6" xr3:uid="{473F2F2C-2438-46EC-9854-8201FC70E56C}" uniqueName="6" name="68ปริมาณ_x000a_[หน่วยนับ]" queryTableFieldId="6" dataDxfId="1"/>
    <tableColumn id="7" xr3:uid="{A7C575EF-D507-4333-9D2D-68D9E2246F43}" uniqueName="7" name="68เงินงบประมาณ" queryTableFieldId="7"/>
    <tableColumn id="8" xr3:uid="{CD85AC25-E8CA-478E-B1E6-D53CC985D577}" uniqueName="8" name="69ปริมาณ_x000a_[หน่วยนับ]" queryTableFieldId="8" dataDxfId="0"/>
    <tableColumn id="9" xr3:uid="{28E75C0A-E7D0-4070-BEA0-DA6E2ABF1A27}" uniqueName="9" name="69เงินงบประมาณ" queryTableFieldId="9"/>
    <tableColumn id="10" xr3:uid="{C6B5FF4A-897B-400B-95B7-3101DB413B49}" uniqueName="10" name="เพิ่มลดจำนวน" queryTableFieldId="10"/>
    <tableColumn id="11" xr3:uid="{B4D20E63-15CD-4755-8758-DE7F6704818F}" uniqueName="11" name="เพิ่มลดร้อยละ" queryTableFieldId="11"/>
    <tableColumn id="12" xr3:uid="{247A2B45-1231-417B-9055-CBA7245CB001}" uniqueName="12" name="คำชี้แจง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508-D081-41BA-8B33-527699858A48}">
  <sheetPr codeName="Sheet1">
    <outlinePr summaryBelow="0"/>
  </sheetPr>
  <dimension ref="A1:AC13"/>
  <sheetViews>
    <sheetView tabSelected="1" topLeftCell="A2" workbookViewId="0">
      <selection activeCell="I11" sqref="I11"/>
    </sheetView>
  </sheetViews>
  <sheetFormatPr defaultColWidth="9.08984375" defaultRowHeight="23" outlineLevelRow="3" outlineLevelCol="1" x14ac:dyDescent="0.7"/>
  <cols>
    <col min="1" max="1" width="51.7265625" style="4" customWidth="1"/>
    <col min="2" max="2" width="13.7265625" style="4" customWidth="1" outlineLevel="1"/>
    <col min="3" max="3" width="17.7265625" style="4" customWidth="1" outlineLevel="1"/>
    <col min="4" max="4" width="13.7265625" style="4" customWidth="1" outlineLevel="1"/>
    <col min="5" max="5" width="17.7265625" style="4" customWidth="1" outlineLevel="1"/>
    <col min="6" max="6" width="13.7265625" style="4" customWidth="1"/>
    <col min="7" max="7" width="17.7265625" style="4" customWidth="1"/>
    <col min="8" max="8" width="13.7265625" style="4" customWidth="1"/>
    <col min="9" max="9" width="17.7265625" style="4" customWidth="1"/>
    <col min="10" max="10" width="17.7265625" customWidth="1"/>
    <col min="11" max="11" width="10.7265625" customWidth="1"/>
    <col min="12" max="12" width="75.7265625" style="4" customWidth="1"/>
    <col min="13" max="13" width="0" style="4" hidden="1" customWidth="1"/>
    <col min="14" max="14" width="9.08984375" customWidth="1"/>
    <col min="15" max="15" width="0" style="4" hidden="1" customWidth="1"/>
    <col min="16" max="16" width="254.7265625" style="4" hidden="1" customWidth="1"/>
    <col min="17" max="17" width="9.08984375" style="4" customWidth="1"/>
    <col min="18" max="16384" width="9.08984375" style="4"/>
  </cols>
  <sheetData>
    <row r="1" spans="1:15" hidden="1" x14ac:dyDescent="0.7">
      <c r="J1" s="4"/>
      <c r="K1" s="4"/>
    </row>
    <row r="2" spans="1:15" ht="23.5" x14ac:dyDescent="0.7">
      <c r="A2" s="96" t="s">
        <v>3</v>
      </c>
      <c r="B2" s="98" t="s">
        <v>4</v>
      </c>
      <c r="C2" s="99"/>
      <c r="D2" s="98" t="s">
        <v>5</v>
      </c>
      <c r="E2" s="99"/>
      <c r="F2" s="98" t="s">
        <v>6</v>
      </c>
      <c r="G2" s="99"/>
      <c r="H2" s="98" t="s">
        <v>7</v>
      </c>
      <c r="I2" s="99"/>
      <c r="J2" s="101" t="s">
        <v>8</v>
      </c>
      <c r="K2" s="101"/>
      <c r="L2" s="96" t="s">
        <v>9</v>
      </c>
    </row>
    <row r="3" spans="1:15" s="7" customFormat="1" ht="47" x14ac:dyDescent="0.35">
      <c r="A3" s="97"/>
      <c r="B3" s="5" t="s">
        <v>10</v>
      </c>
      <c r="C3" s="6" t="s">
        <v>11</v>
      </c>
      <c r="D3" s="5" t="s">
        <v>10</v>
      </c>
      <c r="E3" s="6" t="s">
        <v>11</v>
      </c>
      <c r="F3" s="5" t="s">
        <v>10</v>
      </c>
      <c r="G3" s="6" t="s">
        <v>11</v>
      </c>
      <c r="H3" s="5" t="s">
        <v>10</v>
      </c>
      <c r="I3" s="6" t="s">
        <v>11</v>
      </c>
      <c r="J3" s="6" t="s">
        <v>13</v>
      </c>
      <c r="K3" s="6" t="s">
        <v>14</v>
      </c>
      <c r="L3" s="97"/>
    </row>
    <row r="4" spans="1:15" ht="24" thickBot="1" x14ac:dyDescent="0.8">
      <c r="A4" s="8" t="s">
        <v>15</v>
      </c>
      <c r="B4" s="9"/>
      <c r="C4" s="10">
        <f>SUMIF(M4:M9,1,C4:C9)</f>
        <v>78.187300000000008</v>
      </c>
      <c r="D4" s="9"/>
      <c r="E4" s="10">
        <f>SUMIF(M4:M9,1,E4:E9)</f>
        <v>35.546899999999994</v>
      </c>
      <c r="F4" s="9"/>
      <c r="G4" s="10">
        <f>SUMIF(M4:M9,1,G4:G9)</f>
        <v>47.223799999999997</v>
      </c>
      <c r="H4" s="9"/>
      <c r="I4" s="10">
        <f>SUMIF(M4:M9,1,I4:I9)</f>
        <v>132.3073</v>
      </c>
      <c r="J4" s="11">
        <f>I4-G4</f>
        <v>85.083500000000001</v>
      </c>
      <c r="K4" s="12">
        <f>IF(G4&lt;=0,100,((I4-G4)/G4)*100)</f>
        <v>180.17080370491152</v>
      </c>
      <c r="L4" s="10"/>
      <c r="M4" s="4">
        <v>0</v>
      </c>
    </row>
    <row r="5" spans="1:15" ht="24" outlineLevel="1" thickTop="1" x14ac:dyDescent="0.7">
      <c r="A5" s="83" t="s">
        <v>16</v>
      </c>
      <c r="B5" s="82"/>
      <c r="C5" s="14">
        <f>SUMIF(M5:M6,2,C5:C6)</f>
        <v>22.749500000000001</v>
      </c>
      <c r="D5" s="13"/>
      <c r="E5" s="14">
        <f>SUMIF(M5:M6,2,E5:E6)</f>
        <v>11.254799999999999</v>
      </c>
      <c r="F5" s="13"/>
      <c r="G5" s="14">
        <f>SUMIF(M5:M6,2,G5:G6)</f>
        <v>19.647600000000001</v>
      </c>
      <c r="H5" s="13"/>
      <c r="I5" s="14">
        <f>SUMIF(M5:M6,2,I5:I6)</f>
        <v>100.9152</v>
      </c>
      <c r="J5" s="15">
        <f>I5-G5</f>
        <v>81.267600000000002</v>
      </c>
      <c r="K5" s="16">
        <f>IF(G5&lt;=0,100,((I5-G5)/G5)*100)</f>
        <v>413.62609173639527</v>
      </c>
      <c r="L5" s="17"/>
      <c r="M5" s="4">
        <v>1</v>
      </c>
      <c r="O5" s="4">
        <v>1</v>
      </c>
    </row>
    <row r="6" spans="1:15" ht="23.5" outlineLevel="2" x14ac:dyDescent="0.75">
      <c r="A6" s="84" t="s">
        <v>17</v>
      </c>
      <c r="B6" s="13"/>
      <c r="C6" s="14">
        <f>SUMIF(M6:M8,3,C6:C8)</f>
        <v>22.749500000000001</v>
      </c>
      <c r="D6" s="13"/>
      <c r="E6" s="14">
        <f>SUMIF(M6:M8,3,E6:E8)</f>
        <v>11.254799999999999</v>
      </c>
      <c r="F6" s="13"/>
      <c r="G6" s="14">
        <f>SUMIF(M6:M8,3,G6:G8)</f>
        <v>19.647600000000001</v>
      </c>
      <c r="H6" s="13"/>
      <c r="I6" s="14">
        <f>SUMIF(M6:M8,3,I6:I8)</f>
        <v>100.9152</v>
      </c>
      <c r="J6" s="18">
        <f>I6-G6</f>
        <v>81.267600000000002</v>
      </c>
      <c r="K6" s="19">
        <f>IF(G6&lt;=0,100,((I6-G6)/G6)*100)</f>
        <v>413.62609173639527</v>
      </c>
      <c r="L6" s="17"/>
      <c r="M6" s="4">
        <v>2</v>
      </c>
      <c r="O6" s="4">
        <v>2</v>
      </c>
    </row>
    <row r="7" spans="1:15" s="26" customFormat="1" outlineLevel="3" x14ac:dyDescent="0.7">
      <c r="A7" s="20" t="s">
        <v>18</v>
      </c>
      <c r="B7" s="21"/>
      <c r="C7" s="22">
        <v>0</v>
      </c>
      <c r="D7" s="21"/>
      <c r="E7" s="22">
        <v>0.59399999999999997</v>
      </c>
      <c r="F7" s="21"/>
      <c r="G7" s="22">
        <v>0.59399999999999997</v>
      </c>
      <c r="H7" s="21"/>
      <c r="I7" s="22">
        <v>0.59399999999999997</v>
      </c>
      <c r="J7" s="23">
        <f>I7-G7</f>
        <v>0</v>
      </c>
      <c r="K7" s="24">
        <f>IF(G7&lt;=0,100,((I7-G7)/G7)*100)</f>
        <v>0</v>
      </c>
      <c r="L7" s="25"/>
      <c r="M7" s="4">
        <v>3</v>
      </c>
      <c r="O7" s="4">
        <v>3</v>
      </c>
    </row>
    <row r="8" spans="1:15" outlineLevel="3" x14ac:dyDescent="0.7">
      <c r="A8" s="20" t="s">
        <v>19</v>
      </c>
      <c r="B8" s="21"/>
      <c r="C8" s="22">
        <v>22.749500000000001</v>
      </c>
      <c r="D8" s="21"/>
      <c r="E8" s="22">
        <v>10.6608</v>
      </c>
      <c r="F8" s="21"/>
      <c r="G8" s="22">
        <v>19.053599999999999</v>
      </c>
      <c r="H8" s="21"/>
      <c r="I8" s="22">
        <v>100.3212</v>
      </c>
      <c r="J8" s="23">
        <f>I8-G8</f>
        <v>81.267600000000002</v>
      </c>
      <c r="K8" s="24">
        <f>IF(G8&lt;=0,100,((I8-G8)/G8)*100)</f>
        <v>426.5209724146618</v>
      </c>
      <c r="L8" s="25"/>
      <c r="M8" s="4">
        <v>3</v>
      </c>
      <c r="O8" s="4">
        <v>3</v>
      </c>
    </row>
    <row r="9" spans="1:15" ht="23.5" outlineLevel="1" x14ac:dyDescent="0.7">
      <c r="A9" s="83" t="s">
        <v>20</v>
      </c>
      <c r="B9" s="82"/>
      <c r="C9" s="14">
        <f>SUMIF(M9:M10,2,C9:C10)</f>
        <v>55.437800000000003</v>
      </c>
      <c r="D9" s="13"/>
      <c r="E9" s="14">
        <f>SUMIF(M9:M10,2,E9:E10)</f>
        <v>24.292099999999998</v>
      </c>
      <c r="F9" s="13"/>
      <c r="G9" s="14">
        <f>SUMIF(M9:M10,2,G9:G10)</f>
        <v>27.5762</v>
      </c>
      <c r="H9" s="13"/>
      <c r="I9" s="14">
        <f>SUMIF(M9:M10,2,I9:I10)</f>
        <v>31.392099999999999</v>
      </c>
      <c r="J9" s="15">
        <f>I9-G9</f>
        <v>3.8158999999999992</v>
      </c>
      <c r="K9" s="16">
        <f>IF(G9&lt;=0,100,((I9-G9)/G9)*100)</f>
        <v>13.837657110116691</v>
      </c>
      <c r="L9" s="17"/>
      <c r="M9" s="4">
        <v>1</v>
      </c>
      <c r="O9" s="4">
        <v>1</v>
      </c>
    </row>
    <row r="10" spans="1:15" ht="23.5" outlineLevel="2" x14ac:dyDescent="0.75">
      <c r="A10" s="84" t="s">
        <v>17</v>
      </c>
      <c r="B10" s="13"/>
      <c r="C10" s="14">
        <f>SUMIF(M10:M12,3,C10:C12)</f>
        <v>55.437800000000003</v>
      </c>
      <c r="D10" s="13"/>
      <c r="E10" s="14">
        <f>SUMIF(M10:M12,3,E10:E12)</f>
        <v>24.292099999999998</v>
      </c>
      <c r="F10" s="13"/>
      <c r="G10" s="14">
        <f>SUMIF(M10:M12,3,G10:G12)</f>
        <v>27.5762</v>
      </c>
      <c r="H10" s="13"/>
      <c r="I10" s="14">
        <f>SUMIF(M10:M12,3,I10:I12)</f>
        <v>31.392099999999999</v>
      </c>
      <c r="J10" s="18">
        <f>I10-G10</f>
        <v>3.8158999999999992</v>
      </c>
      <c r="K10" s="19">
        <f>IF(G10&lt;=0,100,((I10-G10)/G10)*100)</f>
        <v>13.837657110116691</v>
      </c>
      <c r="L10" s="17"/>
      <c r="M10" s="4">
        <v>2</v>
      </c>
      <c r="O10" s="4">
        <v>2</v>
      </c>
    </row>
    <row r="11" spans="1:15" outlineLevel="3" x14ac:dyDescent="0.7">
      <c r="A11" s="20" t="s">
        <v>21</v>
      </c>
      <c r="B11" s="21"/>
      <c r="C11" s="22">
        <v>43.264000000000003</v>
      </c>
      <c r="D11" s="21"/>
      <c r="E11" s="22">
        <v>15.151199999999999</v>
      </c>
      <c r="F11" s="21"/>
      <c r="G11" s="22">
        <v>16.4025</v>
      </c>
      <c r="H11" s="21"/>
      <c r="I11" s="22">
        <v>17.509</v>
      </c>
      <c r="J11" s="23">
        <f>I11-G11</f>
        <v>1.1065000000000005</v>
      </c>
      <c r="K11" s="24">
        <f>IF(G11&lt;=0,100,((I11-G11)/G11)*100)</f>
        <v>6.7459228776101234</v>
      </c>
      <c r="L11" s="25"/>
      <c r="M11" s="4">
        <v>3</v>
      </c>
      <c r="O11" s="4">
        <v>3</v>
      </c>
    </row>
    <row r="12" spans="1:15" outlineLevel="3" x14ac:dyDescent="0.7">
      <c r="A12" s="20" t="s">
        <v>18</v>
      </c>
      <c r="B12" s="21"/>
      <c r="C12" s="22">
        <v>12.1738</v>
      </c>
      <c r="D12" s="21"/>
      <c r="E12" s="22">
        <v>9.1409000000000002</v>
      </c>
      <c r="F12" s="21"/>
      <c r="G12" s="22">
        <v>11.1737</v>
      </c>
      <c r="H12" s="21"/>
      <c r="I12" s="22">
        <v>13.883100000000001</v>
      </c>
      <c r="J12" s="23">
        <f>I12-G12</f>
        <v>2.7094000000000005</v>
      </c>
      <c r="K12" s="24">
        <f>IF(G12&lt;=0,100,((I12-G12)/G12)*100)</f>
        <v>24.248010954294465</v>
      </c>
      <c r="L12" s="25"/>
      <c r="M12" s="4">
        <v>3</v>
      </c>
      <c r="O12" s="4">
        <v>3</v>
      </c>
    </row>
    <row r="13" spans="1:15" ht="10" customHeight="1" x14ac:dyDescent="0.7">
      <c r="A13" s="27"/>
      <c r="B13" s="27"/>
      <c r="C13" s="27"/>
      <c r="D13" s="27"/>
      <c r="E13" s="27"/>
      <c r="F13" s="27"/>
      <c r="G13" s="27"/>
      <c r="H13" s="27"/>
      <c r="I13" s="27"/>
      <c r="J13" s="28"/>
      <c r="K13" s="29"/>
      <c r="L13" s="27"/>
    </row>
  </sheetData>
  <mergeCells count="7">
    <mergeCell ref="A2:A3"/>
    <mergeCell ref="B2:C2"/>
    <mergeCell ref="D2:E2"/>
    <mergeCell ref="F2:G2"/>
    <mergeCell ref="H2:I2"/>
    <mergeCell ref="J2:K2"/>
    <mergeCell ref="L2:L3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B15"/>
  <sheetViews>
    <sheetView topLeftCell="T1" zoomScale="85" zoomScaleNormal="85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94" t="s">
        <v>123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8" s="1" customFormat="1" ht="26" x14ac:dyDescent="0.8">
      <c r="A2" s="94" t="s">
        <v>124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8" s="1" customFormat="1" ht="26" x14ac:dyDescent="0.8">
      <c r="A3" s="95" t="s">
        <v>34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spans="1:28" s="1" customFormat="1" ht="26" hidden="1" x14ac:dyDescent="0.8">
      <c r="A4" s="102"/>
      <c r="B4" s="102"/>
      <c r="C4" s="102"/>
      <c r="D4" s="102"/>
      <c r="E4" s="10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22</v>
      </c>
    </row>
    <row r="5" spans="1:28" s="1" customFormat="1" ht="26" x14ac:dyDescent="0.8">
      <c r="A5" s="103"/>
      <c r="B5" s="103"/>
      <c r="C5" s="103"/>
      <c r="D5" s="103"/>
      <c r="E5" s="103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22</v>
      </c>
    </row>
    <row r="6" spans="1:28" s="1" customFormat="1" ht="26" x14ac:dyDescent="0.8">
      <c r="A6" s="103"/>
      <c r="B6" s="103"/>
      <c r="C6" s="103"/>
      <c r="D6" s="103"/>
      <c r="E6" s="103"/>
      <c r="F6" s="103"/>
      <c r="G6" s="103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0</v>
      </c>
    </row>
    <row r="7" spans="1:28" ht="23.5" hidden="1" x14ac:dyDescent="0.75">
      <c r="F7" s="36"/>
      <c r="J7" s="37"/>
      <c r="K7" s="104"/>
      <c r="L7" s="104"/>
      <c r="M7" s="104"/>
      <c r="U7" s="105"/>
      <c r="V7" s="105"/>
      <c r="W7" s="4"/>
      <c r="X7" s="4"/>
      <c r="Y7" s="38"/>
    </row>
    <row r="8" spans="1:28" ht="23.5" x14ac:dyDescent="0.7">
      <c r="A8" s="96" t="s">
        <v>3</v>
      </c>
      <c r="B8" s="107" t="s">
        <v>113</v>
      </c>
      <c r="C8" s="107"/>
      <c r="D8" s="107"/>
      <c r="E8" s="107" t="s">
        <v>114</v>
      </c>
      <c r="F8" s="107"/>
      <c r="G8" s="107"/>
      <c r="H8" s="107" t="s">
        <v>115</v>
      </c>
      <c r="I8" s="107"/>
      <c r="J8" s="107"/>
      <c r="K8" s="107" t="s">
        <v>116</v>
      </c>
      <c r="L8" s="107"/>
      <c r="M8" s="107"/>
      <c r="N8" s="107" t="s">
        <v>117</v>
      </c>
      <c r="O8" s="107"/>
      <c r="P8" s="107"/>
      <c r="Q8" s="107" t="s">
        <v>118</v>
      </c>
      <c r="R8" s="107"/>
      <c r="S8" s="107"/>
      <c r="T8" s="107" t="s">
        <v>119</v>
      </c>
      <c r="U8" s="107"/>
      <c r="V8" s="107"/>
      <c r="W8" s="101" t="s">
        <v>8</v>
      </c>
      <c r="X8" s="101"/>
      <c r="Y8" s="96" t="s">
        <v>9</v>
      </c>
    </row>
    <row r="9" spans="1:28" s="7" customFormat="1" ht="47" x14ac:dyDescent="0.35">
      <c r="A9" s="106"/>
      <c r="B9" s="5" t="s">
        <v>10</v>
      </c>
      <c r="C9" s="6" t="s">
        <v>11</v>
      </c>
      <c r="D9" s="6" t="s">
        <v>12</v>
      </c>
      <c r="E9" s="5" t="s">
        <v>10</v>
      </c>
      <c r="F9" s="6" t="s">
        <v>11</v>
      </c>
      <c r="G9" s="6" t="s">
        <v>12</v>
      </c>
      <c r="H9" s="5" t="s">
        <v>10</v>
      </c>
      <c r="I9" s="6" t="s">
        <v>11</v>
      </c>
      <c r="J9" s="6" t="s">
        <v>12</v>
      </c>
      <c r="K9" s="5" t="s">
        <v>10</v>
      </c>
      <c r="L9" s="6" t="s">
        <v>11</v>
      </c>
      <c r="M9" s="6" t="s">
        <v>12</v>
      </c>
      <c r="N9" s="5" t="s">
        <v>10</v>
      </c>
      <c r="O9" s="6" t="s">
        <v>11</v>
      </c>
      <c r="P9" s="6" t="s">
        <v>12</v>
      </c>
      <c r="Q9" s="5" t="s">
        <v>10</v>
      </c>
      <c r="R9" s="6" t="s">
        <v>11</v>
      </c>
      <c r="S9" s="6" t="s">
        <v>12</v>
      </c>
      <c r="T9" s="5" t="s">
        <v>10</v>
      </c>
      <c r="U9" s="6" t="s">
        <v>11</v>
      </c>
      <c r="V9" s="6" t="s">
        <v>12</v>
      </c>
      <c r="W9" s="6" t="s">
        <v>13</v>
      </c>
      <c r="X9" s="6" t="s">
        <v>14</v>
      </c>
      <c r="Y9" s="97"/>
    </row>
    <row r="10" spans="1:28" ht="23.5" x14ac:dyDescent="0.75">
      <c r="A10" s="8" t="s">
        <v>15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5">
      <c r="A11" s="85"/>
      <c r="B11" s="86"/>
      <c r="C11" s="87">
        <v>0</v>
      </c>
      <c r="D11" s="87">
        <v>0</v>
      </c>
      <c r="E11" s="86"/>
      <c r="F11" s="87">
        <v>0</v>
      </c>
      <c r="G11" s="87">
        <v>0</v>
      </c>
      <c r="H11" s="86"/>
      <c r="I11" s="87">
        <v>0</v>
      </c>
      <c r="J11" s="87">
        <v>0</v>
      </c>
      <c r="K11" s="86"/>
      <c r="L11" s="87">
        <v>0</v>
      </c>
      <c r="M11" s="87">
        <v>0</v>
      </c>
      <c r="N11" s="86"/>
      <c r="O11" s="87">
        <v>0</v>
      </c>
      <c r="P11" s="87">
        <v>0</v>
      </c>
      <c r="Q11" s="86"/>
      <c r="R11" s="87">
        <v>0</v>
      </c>
      <c r="S11" s="87">
        <v>0</v>
      </c>
      <c r="T11" s="86"/>
      <c r="U11" s="87">
        <v>0</v>
      </c>
      <c r="V11" s="87">
        <v>0</v>
      </c>
      <c r="W11" s="39">
        <f t="shared" ref="W11:W12" si="0">L11-I11</f>
        <v>0</v>
      </c>
      <c r="X11" s="71">
        <f t="shared" ref="X11:X12" si="1">IF(I11&lt;=0,100,((L11-I11)/I11)*100)</f>
        <v>100</v>
      </c>
      <c r="Y11" s="88"/>
      <c r="Z11" s="4">
        <v>1</v>
      </c>
      <c r="AB11" s="4">
        <v>1</v>
      </c>
    </row>
    <row r="12" spans="1:28" s="26" customFormat="1" ht="23.5" x14ac:dyDescent="0.7">
      <c r="A12" s="20"/>
      <c r="B12" s="13"/>
      <c r="C12" s="23">
        <v>0</v>
      </c>
      <c r="D12" s="23">
        <v>0</v>
      </c>
      <c r="E12" s="25"/>
      <c r="F12" s="23">
        <v>0</v>
      </c>
      <c r="G12" s="23">
        <v>0</v>
      </c>
      <c r="H12" s="25"/>
      <c r="I12" s="23">
        <v>0</v>
      </c>
      <c r="J12" s="23">
        <v>0</v>
      </c>
      <c r="K12" s="25"/>
      <c r="L12" s="23">
        <v>0</v>
      </c>
      <c r="M12" s="23">
        <v>0</v>
      </c>
      <c r="N12" s="25"/>
      <c r="O12" s="23">
        <v>0</v>
      </c>
      <c r="P12" s="23">
        <v>0</v>
      </c>
      <c r="Q12" s="25"/>
      <c r="R12" s="23">
        <v>0</v>
      </c>
      <c r="S12" s="23">
        <v>0</v>
      </c>
      <c r="T12" s="25"/>
      <c r="U12" s="23">
        <v>0</v>
      </c>
      <c r="V12" s="23">
        <v>0</v>
      </c>
      <c r="W12" s="18">
        <f t="shared" si="0"/>
        <v>0</v>
      </c>
      <c r="X12" s="19">
        <f t="shared" si="1"/>
        <v>100</v>
      </c>
      <c r="Y12" s="25"/>
      <c r="Z12" s="26">
        <v>2</v>
      </c>
      <c r="AB12" s="26">
        <v>2</v>
      </c>
    </row>
    <row r="13" spans="1:28" ht="9.75" customHeight="1" x14ac:dyDescent="0.7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29"/>
      <c r="Y13" s="27"/>
    </row>
    <row r="14" spans="1:28" x14ac:dyDescent="0.7">
      <c r="A14" s="30"/>
      <c r="L14" s="4" t="s">
        <v>125</v>
      </c>
      <c r="M14" s="4" t="s">
        <v>126</v>
      </c>
    </row>
    <row r="15" spans="1:28" ht="92.25" customHeight="1" x14ac:dyDescent="0.7">
      <c r="U15" s="81" t="s">
        <v>121</v>
      </c>
      <c r="V15" s="81" t="s">
        <v>122</v>
      </c>
    </row>
  </sheetData>
  <mergeCells count="18">
    <mergeCell ref="A6:G6"/>
    <mergeCell ref="W8:X8"/>
    <mergeCell ref="Y8:Y9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4:E4"/>
    <mergeCell ref="A5:E5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B30"/>
  <sheetViews>
    <sheetView topLeftCell="V1" workbookViewId="0">
      <selection sqref="A1:Y1"/>
    </sheetView>
  </sheetViews>
  <sheetFormatPr defaultRowHeight="14.5" outlineLevelRow="5" outlineLevelCol="1" x14ac:dyDescent="0.35"/>
  <cols>
    <col min="1" max="1" width="52.08984375" customWidth="1"/>
    <col min="2" max="2" width="13.7265625" customWidth="1" outlineLevel="1"/>
    <col min="3" max="4" width="17.7265625" customWidth="1" outlineLevel="1"/>
    <col min="5" max="5" width="13.7265625" customWidth="1" outlineLevel="1"/>
    <col min="6" max="7" width="17.7265625" customWidth="1" outlineLevel="1"/>
    <col min="8" max="8" width="13.7265625" customWidth="1" outlineLevel="1"/>
    <col min="9" max="10" width="17.7265625" customWidth="1" outlineLevel="1"/>
    <col min="11" max="11" width="13.7265625" customWidth="1" outlineLevel="1"/>
    <col min="12" max="13" width="17.7265625" customWidth="1"/>
    <col min="14" max="14" width="13.7265625" customWidth="1" outlineLevel="1"/>
    <col min="15" max="16" width="17.7265625" customWidth="1" outlineLevel="1"/>
    <col min="17" max="17" width="13.7265625" customWidth="1" outlineLevel="1"/>
    <col min="18" max="19" width="17.7265625" customWidth="1" outlineLevel="1"/>
    <col min="20" max="20" width="13.7265625" customWidth="1" outlineLevel="1"/>
    <col min="21" max="23" width="17.7265625" customWidth="1" outlineLevel="1"/>
    <col min="24" max="24" width="10.7265625" customWidth="1" outlineLevel="1"/>
    <col min="25" max="25" width="70.7265625" customWidth="1"/>
  </cols>
  <sheetData>
    <row r="1" spans="1:28" s="1" customFormat="1" ht="26" x14ac:dyDescent="0.8">
      <c r="A1" s="94" t="s">
        <v>123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8" s="1" customFormat="1" ht="26" x14ac:dyDescent="0.8">
      <c r="A2" s="94" t="s">
        <v>124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8" s="1" customFormat="1" ht="26" x14ac:dyDescent="0.8">
      <c r="A3" s="95" t="s">
        <v>34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spans="1:28" s="1" customFormat="1" ht="26" hidden="1" x14ac:dyDescent="0.8">
      <c r="A4" s="2"/>
    </row>
    <row r="5" spans="1:28" s="1" customFormat="1" ht="26" x14ac:dyDescent="0.8">
      <c r="A5" s="103"/>
      <c r="B5" s="103"/>
      <c r="C5" s="103"/>
      <c r="D5" s="103"/>
      <c r="E5" s="103"/>
      <c r="F5" s="3"/>
      <c r="G5" s="3"/>
      <c r="Y5" s="34" t="s">
        <v>22</v>
      </c>
    </row>
    <row r="6" spans="1:28" s="1" customFormat="1" ht="26" x14ac:dyDescent="0.8">
      <c r="A6" s="103"/>
      <c r="B6" s="103"/>
      <c r="C6" s="103"/>
      <c r="D6" s="103"/>
      <c r="E6" s="103"/>
      <c r="F6" s="103"/>
      <c r="G6" s="103"/>
      <c r="Y6" s="35" t="s">
        <v>0</v>
      </c>
      <c r="Z6" s="40"/>
    </row>
    <row r="7" spans="1:28" s="4" customFormat="1" ht="23.5" hidden="1" x14ac:dyDescent="0.7">
      <c r="A7" s="3"/>
    </row>
    <row r="8" spans="1:28" s="4" customFormat="1" ht="23.5" x14ac:dyDescent="0.75">
      <c r="A8" s="96" t="s">
        <v>35</v>
      </c>
      <c r="B8" s="110" t="s">
        <v>113</v>
      </c>
      <c r="C8" s="111"/>
      <c r="D8" s="112"/>
      <c r="E8" s="110" t="s">
        <v>114</v>
      </c>
      <c r="F8" s="111"/>
      <c r="G8" s="112"/>
      <c r="H8" s="98" t="s">
        <v>115</v>
      </c>
      <c r="I8" s="99"/>
      <c r="J8" s="100"/>
      <c r="K8" s="110" t="s">
        <v>116</v>
      </c>
      <c r="L8" s="111"/>
      <c r="M8" s="112"/>
      <c r="N8" s="110" t="s">
        <v>117</v>
      </c>
      <c r="O8" s="111"/>
      <c r="P8" s="112"/>
      <c r="Q8" s="110" t="s">
        <v>118</v>
      </c>
      <c r="R8" s="111"/>
      <c r="S8" s="112"/>
      <c r="T8" s="110" t="s">
        <v>119</v>
      </c>
      <c r="U8" s="111"/>
      <c r="V8" s="112"/>
      <c r="W8" s="101" t="s">
        <v>8</v>
      </c>
      <c r="X8" s="101"/>
      <c r="Y8" s="96" t="s">
        <v>9</v>
      </c>
    </row>
    <row r="9" spans="1:28" s="4" customFormat="1" ht="47" x14ac:dyDescent="0.7">
      <c r="A9" s="97"/>
      <c r="B9" s="5" t="s">
        <v>10</v>
      </c>
      <c r="C9" s="6" t="s">
        <v>11</v>
      </c>
      <c r="D9" s="6" t="s">
        <v>12</v>
      </c>
      <c r="E9" s="5" t="s">
        <v>10</v>
      </c>
      <c r="F9" s="6" t="s">
        <v>11</v>
      </c>
      <c r="G9" s="6" t="s">
        <v>12</v>
      </c>
      <c r="H9" s="5" t="s">
        <v>10</v>
      </c>
      <c r="I9" s="6" t="s">
        <v>11</v>
      </c>
      <c r="J9" s="6" t="s">
        <v>12</v>
      </c>
      <c r="K9" s="5" t="s">
        <v>10</v>
      </c>
      <c r="L9" s="6" t="s">
        <v>11</v>
      </c>
      <c r="M9" s="6" t="s">
        <v>12</v>
      </c>
      <c r="N9" s="5" t="s">
        <v>10</v>
      </c>
      <c r="O9" s="6" t="s">
        <v>11</v>
      </c>
      <c r="P9" s="6" t="s">
        <v>12</v>
      </c>
      <c r="Q9" s="5" t="s">
        <v>10</v>
      </c>
      <c r="R9" s="6" t="s">
        <v>11</v>
      </c>
      <c r="S9" s="6" t="s">
        <v>12</v>
      </c>
      <c r="T9" s="5" t="s">
        <v>10</v>
      </c>
      <c r="U9" s="6" t="s">
        <v>11</v>
      </c>
      <c r="V9" s="6" t="s">
        <v>12</v>
      </c>
      <c r="W9" s="6" t="s">
        <v>13</v>
      </c>
      <c r="X9" s="6" t="s">
        <v>14</v>
      </c>
      <c r="Y9" s="97"/>
    </row>
    <row r="10" spans="1:28" s="4" customFormat="1" ht="23.5" x14ac:dyDescent="0.7">
      <c r="A10" s="41" t="s">
        <v>15</v>
      </c>
      <c r="B10" s="42"/>
      <c r="C10" s="11"/>
      <c r="D10" s="11"/>
      <c r="E10" s="42"/>
      <c r="F10" s="11"/>
      <c r="G10" s="11"/>
      <c r="H10" s="42"/>
      <c r="I10" s="11"/>
      <c r="J10" s="11"/>
      <c r="K10" s="42"/>
      <c r="L10" s="11"/>
      <c r="M10" s="11"/>
      <c r="N10" s="42"/>
      <c r="O10" s="11"/>
      <c r="P10" s="11"/>
      <c r="Q10" s="42"/>
      <c r="R10" s="11"/>
      <c r="S10" s="11"/>
      <c r="T10" s="42"/>
      <c r="U10" s="11"/>
      <c r="V10" s="11"/>
      <c r="W10" s="11">
        <f>L10-I10</f>
        <v>0</v>
      </c>
      <c r="X10" s="12">
        <f>IF(I10&lt;=0,100,((L10-I10)/I10)*100)</f>
        <v>100</v>
      </c>
      <c r="Y10" s="43"/>
      <c r="Z10" s="4">
        <v>0</v>
      </c>
    </row>
    <row r="11" spans="1:28" s="47" customFormat="1" ht="23.5" x14ac:dyDescent="0.65">
      <c r="A11" s="44"/>
      <c r="B11" s="45"/>
      <c r="C11" s="15">
        <v>0</v>
      </c>
      <c r="D11" s="15">
        <v>0</v>
      </c>
      <c r="E11" s="45"/>
      <c r="F11" s="15">
        <v>0</v>
      </c>
      <c r="G11" s="15">
        <v>0</v>
      </c>
      <c r="H11" s="45"/>
      <c r="I11" s="15">
        <v>0</v>
      </c>
      <c r="J11" s="15">
        <v>0</v>
      </c>
      <c r="K11" s="45"/>
      <c r="L11" s="15">
        <v>0</v>
      </c>
      <c r="M11" s="15">
        <v>0</v>
      </c>
      <c r="N11" s="45"/>
      <c r="O11" s="15">
        <v>0</v>
      </c>
      <c r="P11" s="15">
        <v>0</v>
      </c>
      <c r="Q11" s="45"/>
      <c r="R11" s="15">
        <v>0</v>
      </c>
      <c r="S11" s="15">
        <v>0</v>
      </c>
      <c r="T11" s="45"/>
      <c r="U11" s="15">
        <v>0</v>
      </c>
      <c r="V11" s="15">
        <v>0</v>
      </c>
      <c r="W11" s="15">
        <f t="shared" ref="W11:W24" si="0">L11-I11</f>
        <v>0</v>
      </c>
      <c r="X11" s="16">
        <f t="shared" ref="X11:X25" si="1">IF(I11&lt;=0,100,((L11-I11)/I11)*100)</f>
        <v>100</v>
      </c>
      <c r="Y11" s="46"/>
      <c r="Z11" s="47">
        <v>1</v>
      </c>
    </row>
    <row r="12" spans="1:28" s="47" customFormat="1" ht="23.5" x14ac:dyDescent="0.65">
      <c r="A12" s="48"/>
      <c r="B12" s="45"/>
      <c r="C12" s="15">
        <v>0</v>
      </c>
      <c r="D12" s="15">
        <v>0</v>
      </c>
      <c r="E12" s="45"/>
      <c r="F12" s="15">
        <v>0</v>
      </c>
      <c r="G12" s="15">
        <v>0</v>
      </c>
      <c r="H12" s="45"/>
      <c r="I12" s="15">
        <v>0</v>
      </c>
      <c r="J12" s="15">
        <v>0</v>
      </c>
      <c r="K12" s="45"/>
      <c r="L12" s="15">
        <v>0</v>
      </c>
      <c r="M12" s="15">
        <v>0</v>
      </c>
      <c r="N12" s="45"/>
      <c r="O12" s="15">
        <v>0</v>
      </c>
      <c r="P12" s="15">
        <v>0</v>
      </c>
      <c r="Q12" s="45"/>
      <c r="R12" s="15">
        <v>0</v>
      </c>
      <c r="S12" s="15">
        <v>0</v>
      </c>
      <c r="T12" s="45"/>
      <c r="U12" s="15">
        <v>0</v>
      </c>
      <c r="V12" s="15">
        <v>0</v>
      </c>
      <c r="W12" s="15">
        <f t="shared" si="0"/>
        <v>0</v>
      </c>
      <c r="X12" s="16">
        <f t="shared" si="1"/>
        <v>100</v>
      </c>
      <c r="Y12" s="46"/>
      <c r="Z12" s="47">
        <v>2</v>
      </c>
    </row>
    <row r="13" spans="1:28" s="47" customFormat="1" ht="23.5" x14ac:dyDescent="0.65">
      <c r="A13" s="49"/>
      <c r="B13" s="45"/>
      <c r="C13" s="15">
        <v>0</v>
      </c>
      <c r="D13" s="15">
        <v>0</v>
      </c>
      <c r="E13" s="45"/>
      <c r="F13" s="15">
        <v>0</v>
      </c>
      <c r="G13" s="15">
        <v>0</v>
      </c>
      <c r="H13" s="45"/>
      <c r="I13" s="15">
        <v>0</v>
      </c>
      <c r="J13" s="15">
        <v>0</v>
      </c>
      <c r="K13" s="45"/>
      <c r="L13" s="15">
        <v>0</v>
      </c>
      <c r="M13" s="15">
        <v>0</v>
      </c>
      <c r="N13" s="45"/>
      <c r="O13" s="15">
        <v>0</v>
      </c>
      <c r="P13" s="15">
        <v>0</v>
      </c>
      <c r="Q13" s="45"/>
      <c r="R13" s="15">
        <v>0</v>
      </c>
      <c r="S13" s="15">
        <v>0</v>
      </c>
      <c r="T13" s="45"/>
      <c r="U13" s="15">
        <v>0</v>
      </c>
      <c r="V13" s="15">
        <v>0</v>
      </c>
      <c r="W13" s="15">
        <f t="shared" si="0"/>
        <v>0</v>
      </c>
      <c r="X13" s="16">
        <f t="shared" si="1"/>
        <v>100</v>
      </c>
      <c r="Y13" s="46"/>
      <c r="Z13" s="47">
        <v>3</v>
      </c>
    </row>
    <row r="14" spans="1:28" s="47" customFormat="1" ht="23.5" x14ac:dyDescent="0.65">
      <c r="A14" s="50"/>
      <c r="B14" s="45"/>
      <c r="C14" s="15">
        <v>0</v>
      </c>
      <c r="D14" s="15">
        <v>0</v>
      </c>
      <c r="E14" s="45"/>
      <c r="F14" s="15">
        <v>0</v>
      </c>
      <c r="G14" s="15">
        <v>0</v>
      </c>
      <c r="H14" s="45"/>
      <c r="I14" s="15">
        <v>0</v>
      </c>
      <c r="J14" s="15">
        <v>0</v>
      </c>
      <c r="K14" s="45"/>
      <c r="L14" s="15">
        <v>0</v>
      </c>
      <c r="M14" s="15">
        <v>0</v>
      </c>
      <c r="N14" s="45"/>
      <c r="O14" s="15">
        <v>0</v>
      </c>
      <c r="P14" s="15">
        <v>0</v>
      </c>
      <c r="Q14" s="45"/>
      <c r="R14" s="15">
        <v>0</v>
      </c>
      <c r="S14" s="15">
        <v>0</v>
      </c>
      <c r="T14" s="45"/>
      <c r="U14" s="15">
        <v>0</v>
      </c>
      <c r="V14" s="15">
        <v>0</v>
      </c>
      <c r="W14" s="15">
        <f t="shared" si="0"/>
        <v>0</v>
      </c>
      <c r="X14" s="16">
        <f t="shared" si="1"/>
        <v>100</v>
      </c>
      <c r="Y14" s="46"/>
      <c r="Z14" s="47">
        <v>4</v>
      </c>
      <c r="AB14" s="47">
        <v>1</v>
      </c>
    </row>
    <row r="15" spans="1:28" s="47" customFormat="1" ht="23" outlineLevel="1" x14ac:dyDescent="0.65">
      <c r="A15" s="51"/>
      <c r="B15" s="92"/>
      <c r="C15" s="53">
        <v>0</v>
      </c>
      <c r="D15" s="53">
        <v>0</v>
      </c>
      <c r="E15" s="52"/>
      <c r="F15" s="53">
        <v>0</v>
      </c>
      <c r="G15" s="53">
        <v>0</v>
      </c>
      <c r="H15" s="52"/>
      <c r="I15" s="53">
        <v>0</v>
      </c>
      <c r="J15" s="53">
        <v>0</v>
      </c>
      <c r="K15" s="52"/>
      <c r="L15" s="53">
        <v>0</v>
      </c>
      <c r="M15" s="53">
        <v>0</v>
      </c>
      <c r="N15" s="92"/>
      <c r="O15" s="53">
        <v>0</v>
      </c>
      <c r="P15" s="53">
        <v>0</v>
      </c>
      <c r="Q15" s="92"/>
      <c r="R15" s="53">
        <v>0</v>
      </c>
      <c r="S15" s="53">
        <v>0</v>
      </c>
      <c r="T15" s="52"/>
      <c r="U15" s="53">
        <v>0</v>
      </c>
      <c r="V15" s="53">
        <v>0</v>
      </c>
      <c r="W15" s="53">
        <f t="shared" si="0"/>
        <v>0</v>
      </c>
      <c r="X15" s="54">
        <f t="shared" si="1"/>
        <v>100</v>
      </c>
      <c r="Y15" s="55"/>
      <c r="AB15" s="47">
        <v>1</v>
      </c>
    </row>
    <row r="16" spans="1:28" s="47" customFormat="1" ht="23" outlineLevel="2" x14ac:dyDescent="0.65">
      <c r="A16" s="56"/>
      <c r="B16" s="57"/>
      <c r="C16" s="58">
        <v>0</v>
      </c>
      <c r="D16" s="58">
        <v>0</v>
      </c>
      <c r="E16" s="57"/>
      <c r="F16" s="58">
        <v>0</v>
      </c>
      <c r="G16" s="58">
        <v>0</v>
      </c>
      <c r="H16" s="57"/>
      <c r="I16" s="58">
        <v>0</v>
      </c>
      <c r="J16" s="58">
        <v>0</v>
      </c>
      <c r="K16" s="57"/>
      <c r="L16" s="58">
        <v>0</v>
      </c>
      <c r="M16" s="58">
        <v>0</v>
      </c>
      <c r="N16" s="57"/>
      <c r="O16" s="58">
        <v>0</v>
      </c>
      <c r="P16" s="58">
        <v>0</v>
      </c>
      <c r="Q16" s="57"/>
      <c r="R16" s="58">
        <v>0</v>
      </c>
      <c r="S16" s="58">
        <v>0</v>
      </c>
      <c r="T16" s="57"/>
      <c r="U16" s="58">
        <v>0</v>
      </c>
      <c r="V16" s="58">
        <v>0</v>
      </c>
      <c r="W16" s="58">
        <f t="shared" si="0"/>
        <v>0</v>
      </c>
      <c r="X16" s="59">
        <f t="shared" si="1"/>
        <v>100</v>
      </c>
      <c r="Y16" s="60"/>
      <c r="Z16" s="47">
        <v>5</v>
      </c>
      <c r="AB16" s="47">
        <v>2</v>
      </c>
    </row>
    <row r="17" spans="1:28" s="47" customFormat="1" ht="23" outlineLevel="3" x14ac:dyDescent="0.65">
      <c r="A17" s="61"/>
      <c r="B17" s="52"/>
      <c r="C17" s="23"/>
      <c r="D17" s="23"/>
      <c r="E17" s="52"/>
      <c r="F17" s="23"/>
      <c r="G17" s="23"/>
      <c r="H17" s="52"/>
      <c r="I17" s="23"/>
      <c r="J17" s="23"/>
      <c r="K17" s="52"/>
      <c r="L17" s="23"/>
      <c r="M17" s="23"/>
      <c r="N17" s="92"/>
      <c r="O17" s="23"/>
      <c r="P17" s="23"/>
      <c r="Q17" s="92"/>
      <c r="R17" s="23"/>
      <c r="S17" s="23"/>
      <c r="T17" s="52"/>
      <c r="U17" s="23"/>
      <c r="V17" s="23"/>
      <c r="W17" s="23">
        <f t="shared" si="0"/>
        <v>0</v>
      </c>
      <c r="X17" s="24">
        <f t="shared" si="1"/>
        <v>100</v>
      </c>
      <c r="Y17" s="63"/>
      <c r="AB17" s="47">
        <v>2</v>
      </c>
    </row>
    <row r="18" spans="1:28" s="47" customFormat="1" ht="23" outlineLevel="3" x14ac:dyDescent="0.65">
      <c r="A18" s="64"/>
      <c r="B18" s="65"/>
      <c r="C18" s="66"/>
      <c r="D18" s="66"/>
      <c r="E18" s="65"/>
      <c r="F18" s="66"/>
      <c r="G18" s="66"/>
      <c r="H18" s="65"/>
      <c r="I18" s="66"/>
      <c r="J18" s="66"/>
      <c r="K18" s="65"/>
      <c r="L18" s="66"/>
      <c r="M18" s="66"/>
      <c r="N18" s="65"/>
      <c r="O18" s="66"/>
      <c r="P18" s="66"/>
      <c r="Q18" s="65"/>
      <c r="R18" s="66"/>
      <c r="S18" s="66"/>
      <c r="T18" s="65"/>
      <c r="U18" s="66"/>
      <c r="V18" s="66"/>
      <c r="W18" s="66">
        <f t="shared" si="0"/>
        <v>0</v>
      </c>
      <c r="X18" s="67">
        <f t="shared" si="1"/>
        <v>100</v>
      </c>
      <c r="Y18" s="68"/>
      <c r="AB18" s="47">
        <v>2</v>
      </c>
    </row>
    <row r="19" spans="1:28" s="47" customFormat="1" ht="23.5" outlineLevel="2" x14ac:dyDescent="0.65">
      <c r="A19" s="69"/>
      <c r="B19" s="70"/>
      <c r="C19" s="39">
        <v>0</v>
      </c>
      <c r="D19" s="39">
        <v>0</v>
      </c>
      <c r="E19" s="70"/>
      <c r="F19" s="39">
        <v>0</v>
      </c>
      <c r="G19" s="39">
        <v>0</v>
      </c>
      <c r="H19" s="70"/>
      <c r="I19" s="39">
        <v>0</v>
      </c>
      <c r="J19" s="39">
        <v>0</v>
      </c>
      <c r="K19" s="70"/>
      <c r="L19" s="39">
        <v>0</v>
      </c>
      <c r="M19" s="39">
        <v>0</v>
      </c>
      <c r="N19" s="70"/>
      <c r="O19" s="39">
        <v>0</v>
      </c>
      <c r="P19" s="39">
        <v>0</v>
      </c>
      <c r="Q19" s="70"/>
      <c r="R19" s="39">
        <v>0</v>
      </c>
      <c r="S19" s="39">
        <v>0</v>
      </c>
      <c r="T19" s="70"/>
      <c r="U19" s="39">
        <v>0</v>
      </c>
      <c r="V19" s="39">
        <v>0</v>
      </c>
      <c r="W19" s="39">
        <f t="shared" si="0"/>
        <v>0</v>
      </c>
      <c r="X19" s="71">
        <f t="shared" si="1"/>
        <v>100</v>
      </c>
      <c r="Y19" s="72"/>
      <c r="Z19" s="47">
        <v>6</v>
      </c>
      <c r="AB19" s="47">
        <v>3</v>
      </c>
    </row>
    <row r="20" spans="1:28" s="47" customFormat="1" ht="23" outlineLevel="3" x14ac:dyDescent="0.65">
      <c r="A20" s="73"/>
      <c r="B20" s="62"/>
      <c r="C20" s="23">
        <v>0</v>
      </c>
      <c r="D20" s="23">
        <v>0</v>
      </c>
      <c r="E20" s="62"/>
      <c r="F20" s="23">
        <v>0</v>
      </c>
      <c r="G20" s="23">
        <v>0</v>
      </c>
      <c r="H20" s="62"/>
      <c r="I20" s="23">
        <v>0</v>
      </c>
      <c r="J20" s="23">
        <v>0</v>
      </c>
      <c r="K20" s="62"/>
      <c r="L20" s="23">
        <v>0</v>
      </c>
      <c r="M20" s="23">
        <v>0</v>
      </c>
      <c r="N20" s="62"/>
      <c r="O20" s="23">
        <v>0</v>
      </c>
      <c r="P20" s="23">
        <v>0</v>
      </c>
      <c r="Q20" s="62"/>
      <c r="R20" s="23">
        <v>0</v>
      </c>
      <c r="S20" s="23">
        <v>0</v>
      </c>
      <c r="T20" s="62"/>
      <c r="U20" s="23">
        <v>0</v>
      </c>
      <c r="V20" s="23">
        <v>0</v>
      </c>
      <c r="W20" s="23">
        <f t="shared" si="0"/>
        <v>0</v>
      </c>
      <c r="X20" s="24">
        <f t="shared" si="1"/>
        <v>100</v>
      </c>
      <c r="Y20" s="63"/>
      <c r="Z20" s="47">
        <v>7</v>
      </c>
      <c r="AB20" s="47">
        <v>4</v>
      </c>
    </row>
    <row r="21" spans="1:28" s="47" customFormat="1" ht="23.5" outlineLevel="3" x14ac:dyDescent="0.65">
      <c r="A21" s="74"/>
      <c r="B21" s="45"/>
      <c r="C21" s="15">
        <v>0</v>
      </c>
      <c r="D21" s="15">
        <v>0</v>
      </c>
      <c r="E21" s="45"/>
      <c r="F21" s="15">
        <v>0</v>
      </c>
      <c r="G21" s="15">
        <v>0</v>
      </c>
      <c r="H21" s="45"/>
      <c r="I21" s="15">
        <v>0</v>
      </c>
      <c r="J21" s="15">
        <v>0</v>
      </c>
      <c r="K21" s="45"/>
      <c r="L21" s="15">
        <v>0</v>
      </c>
      <c r="M21" s="15">
        <v>0</v>
      </c>
      <c r="N21" s="45"/>
      <c r="O21" s="15">
        <v>0</v>
      </c>
      <c r="P21" s="15">
        <v>0</v>
      </c>
      <c r="Q21" s="45"/>
      <c r="R21" s="15">
        <v>0</v>
      </c>
      <c r="S21" s="15">
        <v>0</v>
      </c>
      <c r="T21" s="45"/>
      <c r="U21" s="15">
        <v>0</v>
      </c>
      <c r="V21" s="15">
        <v>0</v>
      </c>
      <c r="W21" s="15">
        <f t="shared" si="0"/>
        <v>0</v>
      </c>
      <c r="X21" s="16">
        <f t="shared" si="1"/>
        <v>100</v>
      </c>
      <c r="Y21" s="46"/>
      <c r="Z21" s="47">
        <v>8</v>
      </c>
      <c r="AB21" s="47">
        <v>5</v>
      </c>
    </row>
    <row r="22" spans="1:28" s="47" customFormat="1" ht="23.5" outlineLevel="4" x14ac:dyDescent="0.65">
      <c r="A22" s="75"/>
      <c r="B22" s="45"/>
      <c r="C22" s="15">
        <v>0</v>
      </c>
      <c r="D22" s="15">
        <v>0</v>
      </c>
      <c r="E22" s="45"/>
      <c r="F22" s="15">
        <v>0</v>
      </c>
      <c r="G22" s="15">
        <v>0</v>
      </c>
      <c r="H22" s="45"/>
      <c r="I22" s="15">
        <v>0</v>
      </c>
      <c r="J22" s="15">
        <v>0</v>
      </c>
      <c r="K22" s="45"/>
      <c r="L22" s="15">
        <v>0</v>
      </c>
      <c r="M22" s="15">
        <v>0</v>
      </c>
      <c r="N22" s="45"/>
      <c r="O22" s="15">
        <v>0</v>
      </c>
      <c r="Q22" s="45"/>
      <c r="R22" s="15">
        <v>0</v>
      </c>
      <c r="S22" s="15">
        <v>0</v>
      </c>
      <c r="T22" s="45"/>
      <c r="U22" s="15">
        <v>0</v>
      </c>
      <c r="V22" s="15">
        <v>0</v>
      </c>
      <c r="W22" s="15">
        <f t="shared" si="0"/>
        <v>0</v>
      </c>
      <c r="X22" s="16">
        <f t="shared" si="1"/>
        <v>100</v>
      </c>
      <c r="Y22" s="46"/>
      <c r="Z22" s="47">
        <v>9</v>
      </c>
      <c r="AB22" s="47">
        <v>6</v>
      </c>
    </row>
    <row r="23" spans="1:28" s="47" customFormat="1" ht="23.5" outlineLevel="4" x14ac:dyDescent="0.65">
      <c r="A23" s="91"/>
      <c r="B23" s="45"/>
      <c r="C23" s="15">
        <v>0</v>
      </c>
      <c r="D23" s="15">
        <v>0</v>
      </c>
      <c r="E23" s="45"/>
      <c r="F23" s="15">
        <v>0</v>
      </c>
      <c r="G23" s="15">
        <v>0</v>
      </c>
      <c r="H23" s="45"/>
      <c r="I23" s="15">
        <v>0</v>
      </c>
      <c r="J23" s="15">
        <v>0</v>
      </c>
      <c r="K23" s="45"/>
      <c r="L23" s="15">
        <v>0</v>
      </c>
      <c r="M23" s="15">
        <v>0</v>
      </c>
      <c r="N23" s="45"/>
      <c r="O23" s="15">
        <v>0</v>
      </c>
      <c r="P23" s="15">
        <v>0</v>
      </c>
      <c r="Q23" s="45"/>
      <c r="R23" s="15">
        <v>0</v>
      </c>
      <c r="S23" s="15">
        <v>0</v>
      </c>
      <c r="T23" s="45"/>
      <c r="U23" s="15">
        <v>0</v>
      </c>
      <c r="V23" s="15">
        <v>0</v>
      </c>
      <c r="W23" s="15">
        <f t="shared" si="0"/>
        <v>0</v>
      </c>
      <c r="X23" s="16">
        <f t="shared" si="1"/>
        <v>100</v>
      </c>
      <c r="Y23" s="46"/>
      <c r="Z23" s="47">
        <v>10</v>
      </c>
      <c r="AB23" s="47">
        <v>6</v>
      </c>
    </row>
    <row r="24" spans="1:28" s="47" customFormat="1" ht="23.5" outlineLevel="4" x14ac:dyDescent="0.65">
      <c r="A24" s="75"/>
      <c r="B24" s="45"/>
      <c r="C24" s="15">
        <v>0</v>
      </c>
      <c r="D24" s="15">
        <v>0</v>
      </c>
      <c r="E24" s="45"/>
      <c r="F24" s="15">
        <v>0</v>
      </c>
      <c r="G24" s="15">
        <v>0</v>
      </c>
      <c r="H24" s="45"/>
      <c r="I24" s="15">
        <v>0</v>
      </c>
      <c r="J24" s="15">
        <v>0</v>
      </c>
      <c r="K24" s="45"/>
      <c r="L24" s="15">
        <v>0</v>
      </c>
      <c r="M24" s="15">
        <v>0</v>
      </c>
      <c r="N24" s="45"/>
      <c r="O24" s="15">
        <v>0</v>
      </c>
      <c r="P24" s="15">
        <v>0</v>
      </c>
      <c r="Q24" s="45"/>
      <c r="R24" s="15">
        <v>0</v>
      </c>
      <c r="S24" s="15">
        <v>0</v>
      </c>
      <c r="T24" s="45"/>
      <c r="U24" s="15">
        <v>0</v>
      </c>
      <c r="V24" s="15">
        <v>0</v>
      </c>
      <c r="W24" s="15">
        <f t="shared" si="0"/>
        <v>0</v>
      </c>
      <c r="X24" s="16">
        <f t="shared" si="1"/>
        <v>100</v>
      </c>
      <c r="Y24" s="63"/>
      <c r="Z24" s="47">
        <v>11</v>
      </c>
      <c r="AB24" s="47">
        <v>6</v>
      </c>
    </row>
    <row r="25" spans="1:28" s="77" customFormat="1" ht="23" outlineLevel="5" x14ac:dyDescent="0.65">
      <c r="A25" s="76"/>
      <c r="B25" s="92"/>
      <c r="C25" s="23">
        <v>0</v>
      </c>
      <c r="D25" s="23">
        <v>0</v>
      </c>
      <c r="E25" s="92"/>
      <c r="F25" s="23">
        <v>0</v>
      </c>
      <c r="G25" s="23">
        <v>0</v>
      </c>
      <c r="H25" s="92"/>
      <c r="I25" s="23">
        <v>0</v>
      </c>
      <c r="J25" s="23">
        <v>0</v>
      </c>
      <c r="K25" s="62"/>
      <c r="L25" s="23">
        <v>0</v>
      </c>
      <c r="M25" s="23">
        <v>0</v>
      </c>
      <c r="N25" s="92"/>
      <c r="O25" s="23">
        <v>0</v>
      </c>
      <c r="P25" s="23">
        <v>0</v>
      </c>
      <c r="Q25" s="92"/>
      <c r="R25" s="23">
        <v>0</v>
      </c>
      <c r="S25" s="23">
        <v>0</v>
      </c>
      <c r="T25" s="23"/>
      <c r="U25" s="23">
        <v>0</v>
      </c>
      <c r="V25" s="23">
        <v>0</v>
      </c>
      <c r="W25" s="23">
        <f>L25-I25</f>
        <v>0</v>
      </c>
      <c r="X25" s="24">
        <f t="shared" si="1"/>
        <v>100</v>
      </c>
      <c r="Y25" s="63"/>
      <c r="Z25" s="77">
        <v>12</v>
      </c>
      <c r="AB25" s="77">
        <v>7</v>
      </c>
    </row>
    <row r="26" spans="1:28" s="4" customFormat="1" ht="9.75" customHeight="1" x14ac:dyDescent="0.7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29"/>
      <c r="Y26" s="27"/>
    </row>
    <row r="27" spans="1:28" x14ac:dyDescent="0.35">
      <c r="L27" t="s">
        <v>125</v>
      </c>
      <c r="M27" t="s">
        <v>126</v>
      </c>
    </row>
    <row r="28" spans="1:28" x14ac:dyDescent="0.3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</row>
    <row r="30" spans="1:28" ht="72.5" x14ac:dyDescent="0.35">
      <c r="U30" s="81" t="s">
        <v>121</v>
      </c>
      <c r="V30" s="81" t="s">
        <v>122</v>
      </c>
    </row>
  </sheetData>
  <mergeCells count="15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  <mergeCell ref="A5:E5"/>
    <mergeCell ref="A6:G6"/>
  </mergeCells>
  <printOptions horizontalCentered="1"/>
  <pageMargins left="0.19600000000000001" right="0.19600000000000001" top="0.19600000000000001" bottom="0.19600000000000001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B16"/>
  <sheetViews>
    <sheetView topLeftCell="V1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94" t="s">
        <v>123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8" s="1" customFormat="1" ht="26" x14ac:dyDescent="0.8">
      <c r="A2" s="94" t="s">
        <v>124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8" s="1" customFormat="1" ht="26" x14ac:dyDescent="0.8">
      <c r="A3" s="95" t="s">
        <v>34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spans="1:28" s="1" customFormat="1" ht="26" hidden="1" x14ac:dyDescent="0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22</v>
      </c>
    </row>
    <row r="5" spans="1:28" s="1" customFormat="1" ht="26" x14ac:dyDescent="0.8">
      <c r="A5" s="103"/>
      <c r="B5" s="103"/>
      <c r="C5" s="103"/>
      <c r="D5" s="103"/>
      <c r="E5" s="103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22</v>
      </c>
    </row>
    <row r="6" spans="1:28" s="1" customFormat="1" ht="26" x14ac:dyDescent="0.8">
      <c r="A6" s="103"/>
      <c r="B6" s="103"/>
      <c r="C6" s="103"/>
      <c r="D6" s="103"/>
      <c r="E6" s="103"/>
      <c r="F6" s="103"/>
      <c r="G6" s="103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0</v>
      </c>
      <c r="Z6" s="1" t="s">
        <v>1</v>
      </c>
      <c r="AB6" s="1" t="s">
        <v>2</v>
      </c>
    </row>
    <row r="7" spans="1:28" ht="23.5" hidden="1" x14ac:dyDescent="0.7">
      <c r="A7" s="103"/>
      <c r="B7" s="103"/>
      <c r="C7" s="103"/>
      <c r="D7" s="103"/>
      <c r="E7" s="103"/>
      <c r="F7" s="103"/>
      <c r="G7" s="103"/>
      <c r="J7" s="37"/>
      <c r="K7" s="104"/>
      <c r="L7" s="104"/>
      <c r="M7" s="104"/>
      <c r="U7" s="105"/>
      <c r="V7" s="105"/>
      <c r="W7" s="4"/>
      <c r="X7" s="4"/>
      <c r="Y7" s="38"/>
    </row>
    <row r="8" spans="1:28" ht="23.5" x14ac:dyDescent="0.7">
      <c r="A8" s="108" t="s">
        <v>23</v>
      </c>
      <c r="B8" s="107" t="s">
        <v>113</v>
      </c>
      <c r="C8" s="107"/>
      <c r="D8" s="107"/>
      <c r="E8" s="107" t="s">
        <v>114</v>
      </c>
      <c r="F8" s="107"/>
      <c r="G8" s="107"/>
      <c r="H8" s="107" t="s">
        <v>115</v>
      </c>
      <c r="I8" s="107"/>
      <c r="J8" s="107"/>
      <c r="K8" s="107" t="s">
        <v>116</v>
      </c>
      <c r="L8" s="107"/>
      <c r="M8" s="107"/>
      <c r="N8" s="107" t="s">
        <v>117</v>
      </c>
      <c r="O8" s="107"/>
      <c r="P8" s="107"/>
      <c r="Q8" s="107" t="s">
        <v>118</v>
      </c>
      <c r="R8" s="107"/>
      <c r="S8" s="107"/>
      <c r="T8" s="107" t="s">
        <v>119</v>
      </c>
      <c r="U8" s="107"/>
      <c r="V8" s="107"/>
      <c r="W8" s="101" t="s">
        <v>8</v>
      </c>
      <c r="X8" s="101"/>
      <c r="Y8" s="96" t="s">
        <v>9</v>
      </c>
    </row>
    <row r="9" spans="1:28" s="7" customFormat="1" ht="47" x14ac:dyDescent="0.35">
      <c r="A9" s="109"/>
      <c r="B9" s="5" t="s">
        <v>10</v>
      </c>
      <c r="C9" s="6" t="s">
        <v>11</v>
      </c>
      <c r="D9" s="6" t="s">
        <v>12</v>
      </c>
      <c r="E9" s="5" t="s">
        <v>10</v>
      </c>
      <c r="F9" s="6" t="s">
        <v>11</v>
      </c>
      <c r="G9" s="6" t="s">
        <v>12</v>
      </c>
      <c r="H9" s="5" t="s">
        <v>10</v>
      </c>
      <c r="I9" s="6" t="s">
        <v>11</v>
      </c>
      <c r="J9" s="6" t="s">
        <v>12</v>
      </c>
      <c r="K9" s="5" t="s">
        <v>10</v>
      </c>
      <c r="L9" s="6" t="s">
        <v>11</v>
      </c>
      <c r="M9" s="6" t="s">
        <v>12</v>
      </c>
      <c r="N9" s="5" t="s">
        <v>10</v>
      </c>
      <c r="O9" s="6" t="s">
        <v>11</v>
      </c>
      <c r="P9" s="6" t="s">
        <v>12</v>
      </c>
      <c r="Q9" s="5" t="s">
        <v>10</v>
      </c>
      <c r="R9" s="6" t="s">
        <v>11</v>
      </c>
      <c r="S9" s="6" t="s">
        <v>12</v>
      </c>
      <c r="T9" s="5" t="s">
        <v>10</v>
      </c>
      <c r="U9" s="6" t="s">
        <v>11</v>
      </c>
      <c r="V9" s="6" t="s">
        <v>12</v>
      </c>
      <c r="W9" s="6" t="s">
        <v>13</v>
      </c>
      <c r="X9" s="6" t="s">
        <v>14</v>
      </c>
      <c r="Y9" s="97"/>
    </row>
    <row r="10" spans="1:28" ht="23.5" x14ac:dyDescent="0.75">
      <c r="A10" s="8" t="s">
        <v>15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78"/>
      <c r="Z10" s="4">
        <v>0</v>
      </c>
    </row>
    <row r="11" spans="1:28" ht="23.5" x14ac:dyDescent="0.75">
      <c r="A11" s="89"/>
      <c r="B11" s="86"/>
      <c r="C11" s="87">
        <v>0</v>
      </c>
      <c r="D11" s="87">
        <v>0</v>
      </c>
      <c r="E11" s="86"/>
      <c r="F11" s="87">
        <v>0</v>
      </c>
      <c r="G11" s="87">
        <v>0</v>
      </c>
      <c r="H11" s="86"/>
      <c r="I11" s="87">
        <v>0</v>
      </c>
      <c r="J11" s="87">
        <v>0</v>
      </c>
      <c r="K11" s="86"/>
      <c r="L11" s="87">
        <v>0</v>
      </c>
      <c r="M11" s="87">
        <v>0</v>
      </c>
      <c r="N11" s="86"/>
      <c r="O11" s="87">
        <v>0</v>
      </c>
      <c r="P11" s="87">
        <v>0</v>
      </c>
      <c r="Q11" s="86"/>
      <c r="R11" s="87">
        <v>0</v>
      </c>
      <c r="S11" s="87">
        <v>0</v>
      </c>
      <c r="T11" s="86"/>
      <c r="U11" s="87">
        <v>0</v>
      </c>
      <c r="V11" s="87">
        <v>0</v>
      </c>
      <c r="W11" s="39">
        <f t="shared" ref="W11:W13" si="0">L11-I11</f>
        <v>0</v>
      </c>
      <c r="X11" s="71">
        <f t="shared" ref="X11:X13" si="1">IF(I11&lt;=0,100,((L11-I11)/I11)*100)</f>
        <v>100</v>
      </c>
      <c r="Y11" s="90"/>
      <c r="Z11" s="4">
        <v>1</v>
      </c>
      <c r="AB11" s="4">
        <v>1</v>
      </c>
    </row>
    <row r="12" spans="1:28" ht="23.5" x14ac:dyDescent="0.75">
      <c r="A12" s="48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5">
        <f t="shared" si="0"/>
        <v>0</v>
      </c>
      <c r="X12" s="16">
        <f t="shared" si="1"/>
        <v>100</v>
      </c>
      <c r="Y12" s="79"/>
      <c r="Z12" s="4">
        <v>2</v>
      </c>
      <c r="AB12" s="4">
        <v>2</v>
      </c>
    </row>
    <row r="13" spans="1:28" ht="23.5" x14ac:dyDescent="0.75">
      <c r="A13" s="80"/>
      <c r="B13" s="13"/>
      <c r="C13" s="23">
        <v>0</v>
      </c>
      <c r="D13" s="23">
        <v>0</v>
      </c>
      <c r="E13" s="25"/>
      <c r="F13" s="23">
        <v>0</v>
      </c>
      <c r="G13" s="23">
        <v>0</v>
      </c>
      <c r="H13" s="25"/>
      <c r="I13" s="23">
        <v>0</v>
      </c>
      <c r="J13" s="23">
        <v>0</v>
      </c>
      <c r="K13" s="25"/>
      <c r="L13" s="23">
        <v>0</v>
      </c>
      <c r="M13" s="23">
        <v>0</v>
      </c>
      <c r="N13" s="25"/>
      <c r="O13" s="23">
        <v>0</v>
      </c>
      <c r="P13" s="23">
        <v>0</v>
      </c>
      <c r="Q13" s="25"/>
      <c r="R13" s="23">
        <v>0</v>
      </c>
      <c r="S13" s="23">
        <v>0</v>
      </c>
      <c r="T13" s="25"/>
      <c r="U13" s="23">
        <v>0</v>
      </c>
      <c r="V13" s="23">
        <v>0</v>
      </c>
      <c r="W13" s="15">
        <f t="shared" si="0"/>
        <v>0</v>
      </c>
      <c r="X13" s="16">
        <f t="shared" si="1"/>
        <v>100</v>
      </c>
      <c r="Y13" s="79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  <c r="L15" s="4" t="s">
        <v>125</v>
      </c>
      <c r="M15" s="4" t="s">
        <v>126</v>
      </c>
    </row>
    <row r="16" spans="1:28" ht="76" x14ac:dyDescent="0.7">
      <c r="U16" s="81" t="s">
        <v>121</v>
      </c>
      <c r="V16" s="81" t="s">
        <v>122</v>
      </c>
    </row>
  </sheetData>
  <mergeCells count="18">
    <mergeCell ref="A1:Y1"/>
    <mergeCell ref="A2:Y2"/>
    <mergeCell ref="A3:Y3"/>
    <mergeCell ref="A5:E5"/>
    <mergeCell ref="A6:G6"/>
    <mergeCell ref="A7:G7"/>
    <mergeCell ref="K7:M7"/>
    <mergeCell ref="U7:V7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N8:P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AC24-1C3E-48A1-B60C-32BFDFFD2167}">
  <dimension ref="A1:K13"/>
  <sheetViews>
    <sheetView workbookViewId="0">
      <selection activeCell="A2" sqref="A2:K37"/>
    </sheetView>
  </sheetViews>
  <sheetFormatPr defaultRowHeight="14.5" x14ac:dyDescent="0.35"/>
  <cols>
    <col min="1" max="1" width="80.7265625" bestFit="1" customWidth="1"/>
    <col min="2" max="2" width="14.54296875" bestFit="1" customWidth="1"/>
    <col min="3" max="3" width="20.81640625" bestFit="1" customWidth="1"/>
    <col min="4" max="4" width="14.54296875" bestFit="1" customWidth="1"/>
    <col min="5" max="5" width="20.81640625" bestFit="1" customWidth="1"/>
    <col min="6" max="6" width="14.54296875" bestFit="1" customWidth="1"/>
    <col min="7" max="7" width="20.81640625" bestFit="1" customWidth="1"/>
    <col min="8" max="8" width="14.54296875" bestFit="1" customWidth="1"/>
    <col min="9" max="9" width="20.81640625" bestFit="1" customWidth="1"/>
    <col min="10" max="10" width="15.7265625" bestFit="1" customWidth="1"/>
    <col min="11" max="11" width="11.81640625" bestFit="1" customWidth="1"/>
  </cols>
  <sheetData>
    <row r="1" spans="1:11" x14ac:dyDescent="0.35">
      <c r="A1" t="s">
        <v>23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14</v>
      </c>
    </row>
    <row r="2" spans="1:11" x14ac:dyDescent="0.35">
      <c r="A2" s="119" t="s">
        <v>15</v>
      </c>
      <c r="B2" s="119"/>
      <c r="C2">
        <v>78.187299999999993</v>
      </c>
      <c r="D2" s="119"/>
      <c r="E2">
        <v>35.546899999999994</v>
      </c>
      <c r="F2" s="119"/>
      <c r="G2">
        <v>47.223799999999997</v>
      </c>
      <c r="H2" s="119"/>
      <c r="I2">
        <v>132.3073</v>
      </c>
      <c r="J2">
        <v>85.083500000000001</v>
      </c>
      <c r="K2">
        <v>180.17080370491152</v>
      </c>
    </row>
    <row r="3" spans="1:11" x14ac:dyDescent="0.35">
      <c r="A3" s="119" t="s">
        <v>24</v>
      </c>
      <c r="B3" s="119"/>
      <c r="C3">
        <v>44.727800000000002</v>
      </c>
      <c r="D3" s="119"/>
      <c r="E3">
        <v>15.714</v>
      </c>
      <c r="F3" s="119"/>
      <c r="G3">
        <v>17.775700000000001</v>
      </c>
      <c r="H3" s="119"/>
      <c r="I3">
        <v>18.992899999999999</v>
      </c>
      <c r="J3">
        <v>1.2171999999999983</v>
      </c>
      <c r="K3">
        <v>6.8475503074421722</v>
      </c>
    </row>
    <row r="4" spans="1:11" x14ac:dyDescent="0.35">
      <c r="A4" s="119" t="s">
        <v>25</v>
      </c>
      <c r="B4" s="119"/>
      <c r="C4">
        <v>44.727800000000002</v>
      </c>
      <c r="D4" s="119"/>
      <c r="E4">
        <v>15.714</v>
      </c>
      <c r="F4" s="119"/>
      <c r="G4">
        <v>17.775700000000001</v>
      </c>
      <c r="H4" s="119"/>
      <c r="I4">
        <v>18.992899999999999</v>
      </c>
      <c r="J4">
        <v>1.2171999999999983</v>
      </c>
      <c r="K4">
        <v>6.8475503074421722</v>
      </c>
    </row>
    <row r="5" spans="1:11" x14ac:dyDescent="0.35">
      <c r="A5" s="119" t="s">
        <v>26</v>
      </c>
      <c r="B5" s="119"/>
      <c r="C5">
        <v>44.727800000000002</v>
      </c>
      <c r="D5" s="119"/>
      <c r="E5">
        <v>15.714</v>
      </c>
      <c r="F5" s="119"/>
      <c r="G5">
        <v>17.775700000000001</v>
      </c>
      <c r="H5" s="119"/>
      <c r="I5">
        <v>18.992899999999999</v>
      </c>
      <c r="J5">
        <v>1.2171999999999983</v>
      </c>
      <c r="K5">
        <v>6.8475503074421722</v>
      </c>
    </row>
    <row r="6" spans="1:11" x14ac:dyDescent="0.35">
      <c r="A6" s="119" t="s">
        <v>27</v>
      </c>
      <c r="B6" s="119"/>
      <c r="C6">
        <v>25.1891</v>
      </c>
      <c r="D6" s="119"/>
      <c r="E6">
        <v>13.414999999999999</v>
      </c>
      <c r="F6" s="119"/>
      <c r="G6">
        <v>21.8078</v>
      </c>
      <c r="H6" s="119"/>
      <c r="I6">
        <v>103.37309999999999</v>
      </c>
      <c r="J6">
        <v>81.565299999999993</v>
      </c>
      <c r="K6">
        <v>374.01892900705252</v>
      </c>
    </row>
    <row r="7" spans="1:11" x14ac:dyDescent="0.35">
      <c r="A7" s="119" t="s">
        <v>28</v>
      </c>
      <c r="B7" s="119"/>
      <c r="C7">
        <v>25.1891</v>
      </c>
      <c r="D7" s="119"/>
      <c r="E7">
        <v>13.414999999999999</v>
      </c>
      <c r="F7" s="119"/>
      <c r="G7">
        <v>21.8078</v>
      </c>
      <c r="H7" s="119"/>
      <c r="I7">
        <v>103.37309999999999</v>
      </c>
      <c r="J7">
        <v>81.565299999999993</v>
      </c>
      <c r="K7">
        <v>374.01892900705252</v>
      </c>
    </row>
    <row r="8" spans="1:11" x14ac:dyDescent="0.35">
      <c r="A8" s="119" t="s">
        <v>28</v>
      </c>
      <c r="B8" s="119"/>
      <c r="C8">
        <v>25.1891</v>
      </c>
      <c r="D8" s="119"/>
      <c r="E8">
        <v>13.414999999999999</v>
      </c>
      <c r="F8" s="119"/>
      <c r="G8">
        <v>21.8078</v>
      </c>
      <c r="H8" s="119"/>
      <c r="I8">
        <v>103.37309999999999</v>
      </c>
      <c r="J8">
        <v>81.565299999999993</v>
      </c>
      <c r="K8">
        <v>374.01892900705252</v>
      </c>
    </row>
    <row r="9" spans="1:11" x14ac:dyDescent="0.35">
      <c r="A9" s="119" t="s">
        <v>29</v>
      </c>
      <c r="B9" s="119"/>
      <c r="C9">
        <v>8.2704000000000004</v>
      </c>
      <c r="D9" s="119"/>
      <c r="E9">
        <v>6.4178999999999995</v>
      </c>
      <c r="F9" s="119"/>
      <c r="G9">
        <v>7.6402999999999999</v>
      </c>
      <c r="H9" s="119"/>
      <c r="I9">
        <v>9.9413</v>
      </c>
      <c r="J9">
        <v>2.3010000000000002</v>
      </c>
      <c r="K9">
        <v>30.11661845739042</v>
      </c>
    </row>
    <row r="10" spans="1:11" x14ac:dyDescent="0.35">
      <c r="A10" s="119" t="s">
        <v>30</v>
      </c>
      <c r="B10" s="119"/>
      <c r="C10">
        <v>2.6547000000000001</v>
      </c>
      <c r="D10" s="119"/>
      <c r="E10">
        <v>2.7839999999999998</v>
      </c>
      <c r="F10" s="119"/>
      <c r="G10">
        <v>2.7839999999999998</v>
      </c>
      <c r="H10" s="119"/>
      <c r="I10">
        <v>2.7839999999999998</v>
      </c>
      <c r="J10">
        <v>0</v>
      </c>
      <c r="K10">
        <v>0</v>
      </c>
    </row>
    <row r="11" spans="1:11" x14ac:dyDescent="0.35">
      <c r="A11" s="119" t="s">
        <v>31</v>
      </c>
      <c r="B11" s="119"/>
      <c r="C11">
        <v>2.6547000000000001</v>
      </c>
      <c r="D11" s="119"/>
      <c r="E11">
        <v>2.7839999999999998</v>
      </c>
      <c r="F11" s="119"/>
      <c r="G11">
        <v>2.7839999999999998</v>
      </c>
      <c r="H11" s="119"/>
      <c r="I11">
        <v>2.7839999999999998</v>
      </c>
      <c r="J11">
        <v>0</v>
      </c>
      <c r="K11">
        <v>0</v>
      </c>
    </row>
    <row r="12" spans="1:11" x14ac:dyDescent="0.35">
      <c r="A12" s="119" t="s">
        <v>32</v>
      </c>
      <c r="B12" s="119"/>
      <c r="C12">
        <v>5.6157000000000004</v>
      </c>
      <c r="D12" s="119"/>
      <c r="E12">
        <v>3.6339000000000001</v>
      </c>
      <c r="F12" s="119"/>
      <c r="G12">
        <v>4.8563000000000001</v>
      </c>
      <c r="H12" s="119"/>
      <c r="I12">
        <v>7.1573000000000002</v>
      </c>
      <c r="J12">
        <v>2.3010000000000002</v>
      </c>
      <c r="K12">
        <v>47.38175153923769</v>
      </c>
    </row>
    <row r="13" spans="1:11" x14ac:dyDescent="0.35">
      <c r="A13" s="119" t="s">
        <v>33</v>
      </c>
      <c r="B13" s="119"/>
      <c r="C13">
        <v>5.6157000000000004</v>
      </c>
      <c r="D13" s="119"/>
      <c r="E13">
        <v>3.6339000000000001</v>
      </c>
      <c r="F13" s="119"/>
      <c r="G13">
        <v>4.8563000000000001</v>
      </c>
      <c r="H13" s="119"/>
      <c r="I13">
        <v>7.1573000000000002</v>
      </c>
      <c r="J13">
        <v>2.3010000000000002</v>
      </c>
      <c r="K13">
        <v>47.38175153923769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C04D-7A1A-4D7B-9870-9DB0D1F75110}">
  <sheetPr codeName="Sheet4">
    <outlinePr summaryBelow="0"/>
  </sheetPr>
  <dimension ref="A1:AC18"/>
  <sheetViews>
    <sheetView workbookViewId="0">
      <selection activeCell="A2" sqref="A2:K37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customWidth="1" outlineLevel="1"/>
    <col min="3" max="3" width="17.7265625" customWidth="1" outlineLevel="1"/>
    <col min="4" max="4" width="13.7265625" customWidth="1" outlineLevel="1"/>
    <col min="5" max="5" width="17.7265625" customWidth="1" outlineLevel="1"/>
    <col min="6" max="6" width="13.7265625" customWidth="1"/>
    <col min="7" max="7" width="17.7265625" customWidth="1"/>
    <col min="8" max="8" width="13.7265625" customWidth="1"/>
    <col min="9" max="9" width="17.7265625" customWidth="1"/>
    <col min="10" max="10" width="17.7265625" customWidth="1" collapsed="1"/>
    <col min="11" max="11" width="12.7265625" customWidth="1"/>
    <col min="12" max="12" width="70.7265625" customWidth="1"/>
    <col min="13" max="13" width="0" hidden="1" customWidth="1"/>
    <col min="14" max="14" width="9.08984375" customWidth="1"/>
    <col min="15" max="15" width="0" hidden="1" customWidth="1"/>
    <col min="16" max="16" width="254.7265625" style="4" hidden="1" customWidth="1"/>
    <col min="17" max="17" width="9.08984375" customWidth="1"/>
  </cols>
  <sheetData>
    <row r="1" spans="1:16" s="4" customFormat="1" ht="47" x14ac:dyDescent="0.7">
      <c r="A1" s="120" t="s">
        <v>35</v>
      </c>
      <c r="B1" s="5" t="s">
        <v>140</v>
      </c>
      <c r="C1" s="6" t="s">
        <v>141</v>
      </c>
      <c r="D1" s="5" t="s">
        <v>142</v>
      </c>
      <c r="E1" s="6" t="s">
        <v>143</v>
      </c>
      <c r="F1" s="5" t="s">
        <v>136</v>
      </c>
      <c r="G1" s="6" t="s">
        <v>137</v>
      </c>
      <c r="H1" s="5" t="s">
        <v>138</v>
      </c>
      <c r="I1" s="6" t="s">
        <v>139</v>
      </c>
      <c r="J1" s="6" t="s">
        <v>144</v>
      </c>
      <c r="K1" s="6" t="s">
        <v>145</v>
      </c>
      <c r="L1" s="132" t="s">
        <v>9</v>
      </c>
      <c r="P1" s="7"/>
    </row>
    <row r="2" spans="1:16" s="4" customFormat="1" ht="24" thickBot="1" x14ac:dyDescent="0.75">
      <c r="A2" s="121" t="s">
        <v>15</v>
      </c>
      <c r="B2" s="42"/>
      <c r="C2" s="11">
        <f>SUMIF(M2:M3,1,C2:C3)</f>
        <v>44.727800000000002</v>
      </c>
      <c r="D2" s="42"/>
      <c r="E2" s="11">
        <f>SUMIF(M2:M3,1,E2:E3)</f>
        <v>15.713999999999999</v>
      </c>
      <c r="F2" s="42"/>
      <c r="G2" s="11">
        <f>SUMIF(M2:M3,1,G2:G3)</f>
        <v>17.775700000000001</v>
      </c>
      <c r="H2" s="42"/>
      <c r="I2" s="11">
        <f>SUMIF(M2:M3,1,I2:I3)</f>
        <v>18.992899999999999</v>
      </c>
      <c r="J2" s="11">
        <f>I2-G2</f>
        <v>1.2171999999999983</v>
      </c>
      <c r="K2" s="12">
        <f>IF(G2&lt;=0,100,((I2-G2)/G2)*100)</f>
        <v>6.8475503074421722</v>
      </c>
      <c r="L2" s="133"/>
      <c r="M2" s="4">
        <v>0</v>
      </c>
    </row>
    <row r="3" spans="1:16" s="47" customFormat="1" ht="24" thickTop="1" x14ac:dyDescent="0.7">
      <c r="A3" s="122" t="s">
        <v>24</v>
      </c>
      <c r="B3" s="45"/>
      <c r="C3" s="15">
        <f>SUMIF(M3:M4,2,C3:C4)</f>
        <v>44.727800000000002</v>
      </c>
      <c r="D3" s="45"/>
      <c r="E3" s="15">
        <f>SUMIF(M3:M4,2,E3:E4)</f>
        <v>15.713999999999999</v>
      </c>
      <c r="F3" s="45"/>
      <c r="G3" s="15">
        <f>SUMIF(M3:M4,2,G3:G4)</f>
        <v>17.775700000000001</v>
      </c>
      <c r="H3" s="45"/>
      <c r="I3" s="15">
        <f>SUMIF(M3:M4,2,I3:I4)</f>
        <v>18.992899999999999</v>
      </c>
      <c r="J3" s="15">
        <f>I3-G3</f>
        <v>1.2171999999999983</v>
      </c>
      <c r="K3" s="16">
        <f>IF(G3&lt;=0,100,((I3-G3)/G3)*100)</f>
        <v>6.8475503074421722</v>
      </c>
      <c r="L3" s="134"/>
      <c r="M3" s="47">
        <v>1</v>
      </c>
      <c r="P3" s="4"/>
    </row>
    <row r="4" spans="1:16" s="47" customFormat="1" ht="23.5" x14ac:dyDescent="0.7">
      <c r="A4" s="113" t="s">
        <v>25</v>
      </c>
      <c r="B4" s="45"/>
      <c r="C4" s="15">
        <f>SUMIF(M4:M5,3,C4:C5)</f>
        <v>44.727800000000002</v>
      </c>
      <c r="D4" s="45"/>
      <c r="E4" s="15">
        <f>SUMIF(M4:M5,3,E4:E5)</f>
        <v>15.713999999999999</v>
      </c>
      <c r="F4" s="45"/>
      <c r="G4" s="15">
        <f>SUMIF(M4:M5,3,G4:G5)</f>
        <v>17.775700000000001</v>
      </c>
      <c r="H4" s="45"/>
      <c r="I4" s="15">
        <f>SUMIF(M4:M5,3,I4:I5)</f>
        <v>18.992899999999999</v>
      </c>
      <c r="J4" s="15">
        <f>I4-G4</f>
        <v>1.2171999999999983</v>
      </c>
      <c r="K4" s="16">
        <f>IF(G4&lt;=0,100,((I4-G4)/G4)*100)</f>
        <v>6.8475503074421722</v>
      </c>
      <c r="L4" s="134"/>
      <c r="M4" s="47">
        <v>2</v>
      </c>
      <c r="P4" s="26"/>
    </row>
    <row r="5" spans="1:16" s="47" customFormat="1" ht="41" x14ac:dyDescent="0.7">
      <c r="A5" s="123" t="s">
        <v>26</v>
      </c>
      <c r="B5" s="45"/>
      <c r="C5" s="15">
        <f>SUMIF(M5:M6,4,C5:C6)</f>
        <v>44.727800000000002</v>
      </c>
      <c r="D5" s="45"/>
      <c r="E5" s="15">
        <f>SUMIF(M5:M6,4,E5:E6)</f>
        <v>15.713999999999999</v>
      </c>
      <c r="F5" s="45"/>
      <c r="G5" s="15">
        <f>SUMIF(M5:M6,4,G5:G6)</f>
        <v>17.775700000000001</v>
      </c>
      <c r="H5" s="45"/>
      <c r="I5" s="15">
        <f>SUMIF(M5:M6,4,I5:I6)</f>
        <v>18.992899999999999</v>
      </c>
      <c r="J5" s="15">
        <f>I5-G5</f>
        <v>1.2171999999999983</v>
      </c>
      <c r="K5" s="16">
        <f>IF(G5&lt;=0,100,((I5-G5)/G5)*100)</f>
        <v>6.8475503074421722</v>
      </c>
      <c r="L5" s="134"/>
      <c r="M5" s="47">
        <v>3</v>
      </c>
      <c r="P5" s="4"/>
    </row>
    <row r="6" spans="1:16" s="47" customFormat="1" ht="41" outlineLevel="1" x14ac:dyDescent="0.7">
      <c r="A6" s="124" t="s">
        <v>36</v>
      </c>
      <c r="B6" s="45"/>
      <c r="C6" s="15">
        <f>SUMIF(M6:M7,5,C6:C7)</f>
        <v>44.727800000000002</v>
      </c>
      <c r="D6" s="45"/>
      <c r="E6" s="15">
        <f>SUMIF(M6:M7,5,E6:E7)</f>
        <v>15.713999999999999</v>
      </c>
      <c r="F6" s="45"/>
      <c r="G6" s="15">
        <f>SUMIF(M6:M7,5,G6:G7)</f>
        <v>17.775700000000001</v>
      </c>
      <c r="H6" s="45"/>
      <c r="I6" s="15">
        <f>SUMIF(M6:M7,5,I6:I7)</f>
        <v>18.992899999999999</v>
      </c>
      <c r="J6" s="15">
        <f>I6-G6</f>
        <v>1.2171999999999983</v>
      </c>
      <c r="K6" s="16">
        <f>IF(G6&lt;=0,100,((I6-G6)/G6)*100)</f>
        <v>6.8475503074421722</v>
      </c>
      <c r="L6" s="134"/>
      <c r="M6" s="47">
        <v>4</v>
      </c>
      <c r="O6" s="47">
        <v>1</v>
      </c>
      <c r="P6" s="4"/>
    </row>
    <row r="7" spans="1:16" s="47" customFormat="1" ht="41" outlineLevel="2" x14ac:dyDescent="0.7">
      <c r="A7" s="125" t="s">
        <v>37</v>
      </c>
      <c r="B7" s="57"/>
      <c r="C7" s="58">
        <f>SUMIF(M7:M9,6,C7:C9)</f>
        <v>44.727800000000002</v>
      </c>
      <c r="D7" s="57"/>
      <c r="E7" s="58">
        <f>SUMIF(M7:M9,6,E7:E9)</f>
        <v>15.713999999999999</v>
      </c>
      <c r="F7" s="57"/>
      <c r="G7" s="58">
        <f>SUMIF(M7:M9,6,G7:G9)</f>
        <v>17.775700000000001</v>
      </c>
      <c r="H7" s="57"/>
      <c r="I7" s="58">
        <f>SUMIF(M7:M9,6,I7:I9)</f>
        <v>18.992899999999999</v>
      </c>
      <c r="J7" s="58">
        <f>I7-G7</f>
        <v>1.2171999999999983</v>
      </c>
      <c r="K7" s="59">
        <f>IF(G7&lt;=0,100,((I7-G7)/G7)*100)</f>
        <v>6.8475503074421722</v>
      </c>
      <c r="L7" s="135"/>
      <c r="M7" s="47">
        <v>5</v>
      </c>
      <c r="O7" s="47">
        <v>2</v>
      </c>
      <c r="P7" s="4"/>
    </row>
    <row r="8" spans="1:16" s="47" customFormat="1" outlineLevel="2" x14ac:dyDescent="0.7">
      <c r="A8" s="126" t="s">
        <v>38</v>
      </c>
      <c r="B8" s="65"/>
      <c r="C8" s="66"/>
      <c r="D8" s="65"/>
      <c r="E8" s="66"/>
      <c r="F8" s="65"/>
      <c r="G8" s="66"/>
      <c r="H8" s="65"/>
      <c r="I8" s="66"/>
      <c r="J8" s="66">
        <f>I8-G8</f>
        <v>0</v>
      </c>
      <c r="K8" s="67">
        <f>IF(G8&lt;=0,100,((I8-G8)/G8)*100)</f>
        <v>100</v>
      </c>
      <c r="L8" s="136"/>
      <c r="O8" s="47">
        <v>2</v>
      </c>
      <c r="P8" s="4"/>
    </row>
    <row r="9" spans="1:16" s="47" customFormat="1" ht="23.5" outlineLevel="3" x14ac:dyDescent="0.7">
      <c r="A9" s="127" t="s">
        <v>39</v>
      </c>
      <c r="B9" s="70"/>
      <c r="C9" s="39">
        <f>SUMIF(M9:M10,7,C9:C10)</f>
        <v>44.727800000000002</v>
      </c>
      <c r="D9" s="70"/>
      <c r="E9" s="39">
        <f>SUMIF(M9:M10,7,E9:E10)</f>
        <v>15.713999999999999</v>
      </c>
      <c r="F9" s="70"/>
      <c r="G9" s="39">
        <f>SUMIF(M9:M10,7,G9:G10)</f>
        <v>17.775700000000001</v>
      </c>
      <c r="H9" s="70"/>
      <c r="I9" s="39">
        <f>SUMIF(M9:M10,7,I9:I10)</f>
        <v>18.992899999999999</v>
      </c>
      <c r="J9" s="39">
        <f>I9-G9</f>
        <v>1.2171999999999983</v>
      </c>
      <c r="K9" s="71">
        <f>IF(G9&lt;=0,100,((I9-G9)/G9)*100)</f>
        <v>6.8475503074421722</v>
      </c>
      <c r="L9" s="137"/>
      <c r="M9" s="47">
        <v>6</v>
      </c>
      <c r="O9" s="47">
        <v>3</v>
      </c>
      <c r="P9" s="4"/>
    </row>
    <row r="10" spans="1:16" s="47" customFormat="1" outlineLevel="4" x14ac:dyDescent="0.7">
      <c r="A10" s="128" t="s">
        <v>40</v>
      </c>
      <c r="B10" s="62"/>
      <c r="C10" s="23">
        <f>SUMIF(M10:M15,8,C10:C15)</f>
        <v>44.727800000000002</v>
      </c>
      <c r="D10" s="62"/>
      <c r="E10" s="23">
        <f>SUMIF(M10:M15,8,E10:E15)</f>
        <v>15.713999999999999</v>
      </c>
      <c r="F10" s="62"/>
      <c r="G10" s="23">
        <f>SUMIF(M10:M15,8,G10:G15)</f>
        <v>17.775700000000001</v>
      </c>
      <c r="H10" s="62"/>
      <c r="I10" s="23">
        <f>SUMIF(M10:M15,8,I10:I15)</f>
        <v>18.992899999999999</v>
      </c>
      <c r="J10" s="23">
        <f>I10-G10</f>
        <v>1.2171999999999983</v>
      </c>
      <c r="K10" s="24">
        <f>IF(G10&lt;=0,100,((I10-G10)/G10)*100)</f>
        <v>6.8475503074421722</v>
      </c>
      <c r="L10" s="138"/>
      <c r="M10" s="47">
        <v>7</v>
      </c>
      <c r="O10" s="47">
        <v>4</v>
      </c>
      <c r="P10" s="4"/>
    </row>
    <row r="11" spans="1:16" s="47" customFormat="1" ht="23.5" outlineLevel="5" x14ac:dyDescent="0.7">
      <c r="A11" s="129" t="s">
        <v>41</v>
      </c>
      <c r="B11" s="45"/>
      <c r="C11" s="15">
        <f>SUMIF(M11:M12,9,C11:C12)</f>
        <v>43.264000000000003</v>
      </c>
      <c r="D11" s="45"/>
      <c r="E11" s="15">
        <f>SUMIF(M11:M12,9,E11:E12)</f>
        <v>15.151199999999999</v>
      </c>
      <c r="F11" s="45"/>
      <c r="G11" s="15">
        <f>SUMIF(M11:M12,9,G11:G12)</f>
        <v>16.4025</v>
      </c>
      <c r="H11" s="45"/>
      <c r="I11" s="15">
        <f>SUMIF(M11:M12,9,I11:I12)</f>
        <v>17.509</v>
      </c>
      <c r="J11" s="15">
        <f>I11-G11</f>
        <v>1.1065000000000005</v>
      </c>
      <c r="K11" s="16">
        <f>IF(G11&lt;=0,100,((I11-G11)/G11)*100)</f>
        <v>6.7459228776101234</v>
      </c>
      <c r="L11" s="134"/>
      <c r="M11" s="47">
        <v>8</v>
      </c>
      <c r="O11" s="47">
        <v>5</v>
      </c>
      <c r="P11" s="4"/>
    </row>
    <row r="12" spans="1:16" s="47" customFormat="1" ht="23.5" outlineLevel="6" x14ac:dyDescent="0.7">
      <c r="A12" s="130" t="s">
        <v>42</v>
      </c>
      <c r="B12" s="45"/>
      <c r="C12" s="15">
        <f>SUMIF(M12:M13,11,C12:C13)</f>
        <v>43.264000000000003</v>
      </c>
      <c r="D12" s="45"/>
      <c r="E12" s="15">
        <f>SUMIF(M12:M13,11,E12:E13)</f>
        <v>15.151199999999999</v>
      </c>
      <c r="F12" s="45"/>
      <c r="G12" s="15">
        <f>SUMIF(M12:M13,11,G12:G13)</f>
        <v>16.4025</v>
      </c>
      <c r="H12" s="45"/>
      <c r="I12" s="15">
        <f>SUMIF(M12:M13,11,I12:I13)</f>
        <v>17.509</v>
      </c>
      <c r="J12" s="15">
        <f>I12-G12</f>
        <v>1.1065000000000005</v>
      </c>
      <c r="K12" s="16">
        <f>IF(G12&lt;=0,100,((I12-G12)/G12)*100)</f>
        <v>6.7459228776101234</v>
      </c>
      <c r="L12" s="134"/>
      <c r="M12" s="47">
        <v>9</v>
      </c>
      <c r="O12" s="47">
        <v>6</v>
      </c>
      <c r="P12" s="4"/>
    </row>
    <row r="13" spans="1:16" s="47" customFormat="1" ht="23.5" outlineLevel="6" x14ac:dyDescent="0.7">
      <c r="A13" s="130" t="s">
        <v>43</v>
      </c>
      <c r="B13" s="45"/>
      <c r="C13" s="15">
        <f>SUMIF(M13:M14,12,C13:C14)</f>
        <v>43.264000000000003</v>
      </c>
      <c r="D13" s="45"/>
      <c r="E13" s="15">
        <f>SUMIF(M13:M14,12,E13:E14)</f>
        <v>15.151199999999999</v>
      </c>
      <c r="F13" s="45"/>
      <c r="G13" s="15">
        <f>SUMIF(M13:M14,12,G13:G14)</f>
        <v>16.4025</v>
      </c>
      <c r="H13" s="45"/>
      <c r="I13" s="15">
        <f>SUMIF(M13:M14,12,I13:I14)</f>
        <v>17.509</v>
      </c>
      <c r="J13" s="15">
        <f>I13-G13</f>
        <v>1.1065000000000005</v>
      </c>
      <c r="K13" s="16">
        <f>IF(G13&lt;=0,100,((I13-G13)/G13)*100)</f>
        <v>6.7459228776101234</v>
      </c>
      <c r="L13" s="138"/>
      <c r="M13" s="47">
        <v>11</v>
      </c>
      <c r="O13" s="47">
        <v>6</v>
      </c>
      <c r="P13" s="4"/>
    </row>
    <row r="14" spans="1:16" s="47" customFormat="1" outlineLevel="7" x14ac:dyDescent="0.7">
      <c r="A14" s="131" t="s">
        <v>44</v>
      </c>
      <c r="B14" s="92" t="s">
        <v>45</v>
      </c>
      <c r="C14" s="23">
        <v>43.264000000000003</v>
      </c>
      <c r="D14" s="92" t="s">
        <v>46</v>
      </c>
      <c r="E14" s="23">
        <v>15.151199999999999</v>
      </c>
      <c r="F14" s="92" t="s">
        <v>47</v>
      </c>
      <c r="G14" s="23">
        <v>16.4025</v>
      </c>
      <c r="H14" s="62" t="s">
        <v>47</v>
      </c>
      <c r="I14" s="23">
        <v>17.509</v>
      </c>
      <c r="J14" s="23">
        <f>I14-G14</f>
        <v>1.1065000000000005</v>
      </c>
      <c r="K14" s="24">
        <f>IF(G14&lt;=0,100,((I14-G14)/G14)*100)</f>
        <v>6.7459228776101234</v>
      </c>
      <c r="L14" s="138" t="s">
        <v>48</v>
      </c>
      <c r="M14" s="77">
        <v>12</v>
      </c>
      <c r="O14" s="77">
        <v>7</v>
      </c>
      <c r="P14" s="4"/>
    </row>
    <row r="15" spans="1:16" s="47" customFormat="1" ht="23.5" outlineLevel="5" x14ac:dyDescent="0.7">
      <c r="A15" s="129" t="s">
        <v>49</v>
      </c>
      <c r="B15" s="45"/>
      <c r="C15" s="15">
        <f>SUMIF(M15:M16,9,C15:C16)</f>
        <v>1.4638</v>
      </c>
      <c r="D15" s="45"/>
      <c r="E15" s="15">
        <f>SUMIF(M15:M16,9,E15:E16)</f>
        <v>0.56279999999999997</v>
      </c>
      <c r="F15" s="45"/>
      <c r="G15" s="15">
        <f>SUMIF(M15:M16,9,G15:G16)</f>
        <v>1.3732</v>
      </c>
      <c r="H15" s="45"/>
      <c r="I15" s="15">
        <f>SUMIF(M15:M16,9,I15:I16)</f>
        <v>1.4839</v>
      </c>
      <c r="J15" s="15">
        <f>I15-G15</f>
        <v>0.11070000000000002</v>
      </c>
      <c r="K15" s="16">
        <f>IF(G15&lt;=0,100,((I15-G15)/G15)*100)</f>
        <v>8.0614622778910583</v>
      </c>
      <c r="L15" s="134"/>
      <c r="M15" s="47">
        <v>8</v>
      </c>
      <c r="O15" s="47">
        <v>5</v>
      </c>
      <c r="P15" s="4"/>
    </row>
    <row r="16" spans="1:16" s="77" customFormat="1" ht="23.5" outlineLevel="6" x14ac:dyDescent="0.7">
      <c r="A16" s="130" t="s">
        <v>42</v>
      </c>
      <c r="B16" s="45"/>
      <c r="C16" s="15">
        <f>SUMIF(M16:M17,11,C16:C17)</f>
        <v>1.4638</v>
      </c>
      <c r="D16" s="45"/>
      <c r="E16" s="15">
        <f>SUMIF(M16:M17,11,E16:E17)</f>
        <v>0.56279999999999997</v>
      </c>
      <c r="F16" s="45"/>
      <c r="G16" s="15">
        <f>SUMIF(M16:M17,11,G16:G17)</f>
        <v>1.3732</v>
      </c>
      <c r="H16" s="45"/>
      <c r="I16" s="15">
        <f>SUMIF(M16:M17,11,I16:I17)</f>
        <v>1.4839</v>
      </c>
      <c r="J16" s="15">
        <f>I16-G16</f>
        <v>0.11070000000000002</v>
      </c>
      <c r="K16" s="16">
        <f>IF(G16&lt;=0,100,((I16-G16)/G16)*100)</f>
        <v>8.0614622778910583</v>
      </c>
      <c r="L16" s="134"/>
      <c r="M16" s="47">
        <v>9</v>
      </c>
      <c r="O16" s="47">
        <v>6</v>
      </c>
      <c r="P16" s="4"/>
    </row>
    <row r="17" spans="1:16" s="47" customFormat="1" ht="23.5" outlineLevel="6" x14ac:dyDescent="0.7">
      <c r="A17" s="130" t="s">
        <v>49</v>
      </c>
      <c r="B17" s="45"/>
      <c r="C17" s="15">
        <f>SUMIF(M17:M18,12,C17:C18)</f>
        <v>1.4638</v>
      </c>
      <c r="D17" s="45"/>
      <c r="E17" s="15">
        <f>SUMIF(M17:M18,12,E17:E18)</f>
        <v>0.56279999999999997</v>
      </c>
      <c r="F17" s="45"/>
      <c r="G17" s="15">
        <f>SUMIF(M17:M18,12,G17:G18)</f>
        <v>1.3732</v>
      </c>
      <c r="H17" s="45"/>
      <c r="I17" s="15">
        <f>SUMIF(M17:M18,12,I17:I18)</f>
        <v>1.4839</v>
      </c>
      <c r="J17" s="15">
        <f>I17-G17</f>
        <v>0.11070000000000002</v>
      </c>
      <c r="K17" s="16">
        <f>IF(G17&lt;=0,100,((I17-G17)/G17)*100)</f>
        <v>8.0614622778910583</v>
      </c>
      <c r="L17" s="138"/>
      <c r="M17" s="47">
        <v>11</v>
      </c>
      <c r="O17" s="47">
        <v>6</v>
      </c>
      <c r="P17" s="4"/>
    </row>
    <row r="18" spans="1:16" outlineLevel="7" x14ac:dyDescent="0.7">
      <c r="A18" s="139" t="s">
        <v>50</v>
      </c>
      <c r="B18" s="140" t="s">
        <v>51</v>
      </c>
      <c r="C18" s="118">
        <v>1.4638</v>
      </c>
      <c r="D18" s="140" t="s">
        <v>51</v>
      </c>
      <c r="E18" s="118">
        <v>0.56279999999999997</v>
      </c>
      <c r="F18" s="140" t="s">
        <v>52</v>
      </c>
      <c r="G18" s="118">
        <v>1.3732</v>
      </c>
      <c r="H18" s="141" t="s">
        <v>53</v>
      </c>
      <c r="I18" s="118">
        <v>1.4839</v>
      </c>
      <c r="J18" s="118">
        <f>I18-G18</f>
        <v>0.11070000000000002</v>
      </c>
      <c r="K18" s="142">
        <f>IF(G18&lt;=0,100,((I18-G18)/G18)*100)</f>
        <v>8.0614622778910583</v>
      </c>
      <c r="L18" s="143" t="s">
        <v>48</v>
      </c>
      <c r="M18" s="77">
        <v>12</v>
      </c>
      <c r="O18" s="77">
        <v>7</v>
      </c>
    </row>
  </sheetData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1187-1CEA-41F6-A0B4-7734735BD329}">
  <sheetPr codeName="Sheet6">
    <outlinePr summaryBelow="0"/>
  </sheetPr>
  <dimension ref="A1:AC58"/>
  <sheetViews>
    <sheetView topLeftCell="A3" workbookViewId="0">
      <selection activeCell="A2" sqref="A2:K37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customWidth="1" outlineLevel="1"/>
    <col min="3" max="3" width="17.7265625" customWidth="1" outlineLevel="1"/>
    <col min="4" max="4" width="13.7265625" customWidth="1" outlineLevel="1"/>
    <col min="5" max="5" width="17.7265625" customWidth="1" outlineLevel="1"/>
    <col min="6" max="6" width="13.7265625" customWidth="1"/>
    <col min="7" max="7" width="17.7265625" customWidth="1"/>
    <col min="8" max="8" width="13.7265625" customWidth="1"/>
    <col min="9" max="9" width="17.7265625" customWidth="1"/>
    <col min="10" max="10" width="17.7265625" customWidth="1" collapsed="1"/>
    <col min="11" max="11" width="12.7265625" customWidth="1"/>
    <col min="12" max="12" width="70.7265625" customWidth="1"/>
    <col min="13" max="13" width="0" hidden="1" customWidth="1"/>
    <col min="14" max="14" width="9.08984375" customWidth="1"/>
    <col min="15" max="15" width="0" hidden="1" customWidth="1"/>
    <col min="16" max="16" width="254.7265625" style="4" hidden="1" customWidth="1"/>
    <col min="17" max="17" width="9.08984375" customWidth="1"/>
  </cols>
  <sheetData>
    <row r="1" spans="1:16" s="4" customFormat="1" ht="23.5" hidden="1" x14ac:dyDescent="0.7">
      <c r="A1" s="3"/>
    </row>
    <row r="2" spans="1:16" s="4" customFormat="1" ht="47" x14ac:dyDescent="0.7">
      <c r="A2" s="120" t="s">
        <v>35</v>
      </c>
      <c r="B2" s="5" t="s">
        <v>140</v>
      </c>
      <c r="C2" s="6" t="s">
        <v>141</v>
      </c>
      <c r="D2" s="5" t="s">
        <v>142</v>
      </c>
      <c r="E2" s="6" t="s">
        <v>143</v>
      </c>
      <c r="F2" s="5" t="s">
        <v>136</v>
      </c>
      <c r="G2" s="6" t="s">
        <v>137</v>
      </c>
      <c r="H2" s="5" t="s">
        <v>138</v>
      </c>
      <c r="I2" s="6" t="s">
        <v>139</v>
      </c>
      <c r="J2" s="6" t="s">
        <v>144</v>
      </c>
      <c r="K2" s="6" t="s">
        <v>145</v>
      </c>
      <c r="L2" s="132" t="s">
        <v>9</v>
      </c>
      <c r="P2" s="7"/>
    </row>
    <row r="3" spans="1:16" s="4" customFormat="1" ht="24" thickBot="1" x14ac:dyDescent="0.75">
      <c r="A3" s="121" t="s">
        <v>15</v>
      </c>
      <c r="B3" s="42"/>
      <c r="C3" s="11">
        <f>SUMIF(M3:M4,1,C3:C4)</f>
        <v>8.2704000000000004</v>
      </c>
      <c r="D3" s="42"/>
      <c r="E3" s="11">
        <f>SUMIF(M3:M4,1,E3:E4)</f>
        <v>6.4178999999999995</v>
      </c>
      <c r="F3" s="42"/>
      <c r="G3" s="11">
        <f>SUMIF(M3:M4,1,G3:G4)</f>
        <v>7.6402999999999999</v>
      </c>
      <c r="H3" s="42"/>
      <c r="I3" s="11">
        <f>SUMIF(M3:M4,1,I3:I4)</f>
        <v>9.9413</v>
      </c>
      <c r="J3" s="11">
        <f>I3-G3</f>
        <v>2.3010000000000002</v>
      </c>
      <c r="K3" s="12">
        <f>IF(G3&lt;=0,100,((I3-G3)/G3)*100)</f>
        <v>30.11661845739042</v>
      </c>
      <c r="L3" s="133"/>
      <c r="M3" s="4">
        <v>0</v>
      </c>
    </row>
    <row r="4" spans="1:16" s="47" customFormat="1" ht="24" thickTop="1" x14ac:dyDescent="0.7">
      <c r="A4" s="122" t="s">
        <v>29</v>
      </c>
      <c r="B4" s="45"/>
      <c r="C4" s="15">
        <f>SUMIF(M4:M17,2,C4:C17)</f>
        <v>8.2704000000000004</v>
      </c>
      <c r="D4" s="45"/>
      <c r="E4" s="15">
        <f>SUMIF(M4:M17,2,E4:E17)</f>
        <v>6.4178999999999995</v>
      </c>
      <c r="F4" s="45"/>
      <c r="G4" s="15">
        <f>SUMIF(M4:M17,2,G4:G17)</f>
        <v>7.6402999999999999</v>
      </c>
      <c r="H4" s="45"/>
      <c r="I4" s="15">
        <f>SUMIF(M4:M17,2,I4:I17)</f>
        <v>9.9413</v>
      </c>
      <c r="J4" s="15">
        <f>I4-G4</f>
        <v>2.3010000000000002</v>
      </c>
      <c r="K4" s="16">
        <f>IF(G4&lt;=0,100,((I4-G4)/G4)*100)</f>
        <v>30.11661845739042</v>
      </c>
      <c r="L4" s="134"/>
      <c r="M4" s="47">
        <v>1</v>
      </c>
      <c r="P4" s="4"/>
    </row>
    <row r="5" spans="1:16" s="47" customFormat="1" ht="23.5" x14ac:dyDescent="0.7">
      <c r="A5" s="113" t="s">
        <v>30</v>
      </c>
      <c r="B5" s="45"/>
      <c r="C5" s="15">
        <f>SUMIF(M5:M6,3,C5:C6)</f>
        <v>2.6547000000000001</v>
      </c>
      <c r="D5" s="45"/>
      <c r="E5" s="15">
        <f>SUMIF(M5:M6,3,E5:E6)</f>
        <v>2.7839999999999998</v>
      </c>
      <c r="F5" s="45"/>
      <c r="G5" s="15">
        <f>SUMIF(M5:M6,3,G5:G6)</f>
        <v>2.7839999999999998</v>
      </c>
      <c r="H5" s="45"/>
      <c r="I5" s="15">
        <f>SUMIF(M5:M6,3,I5:I6)</f>
        <v>2.7839999999999998</v>
      </c>
      <c r="J5" s="15">
        <f>I5-G5</f>
        <v>0</v>
      </c>
      <c r="K5" s="16">
        <f>IF(G5&lt;=0,100,((I5-G5)/G5)*100)</f>
        <v>0</v>
      </c>
      <c r="L5" s="134"/>
      <c r="M5" s="47">
        <v>2</v>
      </c>
      <c r="P5" s="26"/>
    </row>
    <row r="6" spans="1:16" s="47" customFormat="1" ht="41" x14ac:dyDescent="0.7">
      <c r="A6" s="123" t="s">
        <v>31</v>
      </c>
      <c r="B6" s="45"/>
      <c r="C6" s="15">
        <f>SUMIF(M6:M7,4,C6:C7)</f>
        <v>2.6547000000000001</v>
      </c>
      <c r="D6" s="45"/>
      <c r="E6" s="15">
        <f>SUMIF(M6:M7,4,E6:E7)</f>
        <v>2.7839999999999998</v>
      </c>
      <c r="F6" s="45"/>
      <c r="G6" s="15">
        <f>SUMIF(M6:M7,4,G6:G7)</f>
        <v>2.7839999999999998</v>
      </c>
      <c r="H6" s="45"/>
      <c r="I6" s="15">
        <f>SUMIF(M6:M7,4,I6:I7)</f>
        <v>2.7839999999999998</v>
      </c>
      <c r="J6" s="15">
        <f>I6-G6</f>
        <v>0</v>
      </c>
      <c r="K6" s="16">
        <f>IF(G6&lt;=0,100,((I6-G6)/G6)*100)</f>
        <v>0</v>
      </c>
      <c r="L6" s="134"/>
      <c r="M6" s="47">
        <v>3</v>
      </c>
      <c r="P6" s="4"/>
    </row>
    <row r="7" spans="1:16" s="47" customFormat="1" ht="41" outlineLevel="1" x14ac:dyDescent="0.7">
      <c r="A7" s="124" t="s">
        <v>81</v>
      </c>
      <c r="B7" s="45"/>
      <c r="C7" s="15">
        <f>SUMIF(M7:M9,5,C7:C9)</f>
        <v>2.6547000000000001</v>
      </c>
      <c r="D7" s="45"/>
      <c r="E7" s="15">
        <f>SUMIF(M7:M9,5,E7:E9)</f>
        <v>2.7839999999999998</v>
      </c>
      <c r="F7" s="45"/>
      <c r="G7" s="15">
        <f>SUMIF(M7:M9,5,G7:G9)</f>
        <v>2.7839999999999998</v>
      </c>
      <c r="H7" s="45"/>
      <c r="I7" s="15">
        <f>SUMIF(M7:M9,5,I7:I9)</f>
        <v>2.7839999999999998</v>
      </c>
      <c r="J7" s="15">
        <f>I7-G7</f>
        <v>0</v>
      </c>
      <c r="K7" s="16">
        <f>IF(G7&lt;=0,100,((I7-G7)/G7)*100)</f>
        <v>0</v>
      </c>
      <c r="L7" s="134"/>
      <c r="M7" s="47">
        <v>4</v>
      </c>
      <c r="O7" s="47">
        <v>1</v>
      </c>
      <c r="P7" s="4"/>
    </row>
    <row r="8" spans="1:16" s="47" customFormat="1" ht="41" outlineLevel="1" x14ac:dyDescent="0.7">
      <c r="A8" s="144" t="s">
        <v>82</v>
      </c>
      <c r="B8" s="92" t="s">
        <v>83</v>
      </c>
      <c r="C8" s="53">
        <v>0</v>
      </c>
      <c r="D8" s="52" t="s">
        <v>83</v>
      </c>
      <c r="E8" s="53">
        <v>0</v>
      </c>
      <c r="F8" s="52" t="s">
        <v>83</v>
      </c>
      <c r="G8" s="53">
        <v>0</v>
      </c>
      <c r="H8" s="52" t="s">
        <v>83</v>
      </c>
      <c r="I8" s="53">
        <v>0</v>
      </c>
      <c r="J8" s="53">
        <f>I8-G8</f>
        <v>0</v>
      </c>
      <c r="K8" s="54">
        <f>IF(G8&lt;=0,100,((I8-G8)/G8)*100)</f>
        <v>100</v>
      </c>
      <c r="L8" s="151"/>
      <c r="O8" s="47">
        <v>1</v>
      </c>
      <c r="P8" s="4"/>
    </row>
    <row r="9" spans="1:16" s="47" customFormat="1" outlineLevel="2" x14ac:dyDescent="0.7">
      <c r="A9" s="125" t="s">
        <v>84</v>
      </c>
      <c r="B9" s="57"/>
      <c r="C9" s="58">
        <f>SUMIF(M9:M11,6,C9:C11)</f>
        <v>2.6547000000000001</v>
      </c>
      <c r="D9" s="57"/>
      <c r="E9" s="58">
        <f>SUMIF(M9:M11,6,E9:E11)</f>
        <v>2.7839999999999998</v>
      </c>
      <c r="F9" s="57"/>
      <c r="G9" s="58">
        <f>SUMIF(M9:M11,6,G9:G11)</f>
        <v>2.7839999999999998</v>
      </c>
      <c r="H9" s="57"/>
      <c r="I9" s="58">
        <f>SUMIF(M9:M11,6,I9:I11)</f>
        <v>2.7839999999999998</v>
      </c>
      <c r="J9" s="58">
        <f>I9-G9</f>
        <v>0</v>
      </c>
      <c r="K9" s="59">
        <f>IF(G9&lt;=0,100,((I9-G9)/G9)*100)</f>
        <v>0</v>
      </c>
      <c r="L9" s="135"/>
      <c r="M9" s="47">
        <v>5</v>
      </c>
      <c r="O9" s="47">
        <v>2</v>
      </c>
      <c r="P9" s="4"/>
    </row>
    <row r="10" spans="1:16" s="47" customFormat="1" outlineLevel="2" x14ac:dyDescent="0.7">
      <c r="A10" s="126" t="s">
        <v>85</v>
      </c>
      <c r="B10" s="65"/>
      <c r="C10" s="66"/>
      <c r="D10" s="65"/>
      <c r="E10" s="66"/>
      <c r="F10" s="65"/>
      <c r="G10" s="66"/>
      <c r="H10" s="65"/>
      <c r="I10" s="66"/>
      <c r="J10" s="66">
        <f>I10-G10</f>
        <v>0</v>
      </c>
      <c r="K10" s="67">
        <f>IF(G10&lt;=0,100,((I10-G10)/G10)*100)</f>
        <v>100</v>
      </c>
      <c r="L10" s="136"/>
      <c r="O10" s="47">
        <v>2</v>
      </c>
      <c r="P10" s="4"/>
    </row>
    <row r="11" spans="1:16" s="47" customFormat="1" ht="23.5" outlineLevel="3" x14ac:dyDescent="0.7">
      <c r="A11" s="127" t="s">
        <v>39</v>
      </c>
      <c r="B11" s="70"/>
      <c r="C11" s="39">
        <f>SUMIF(M11:M12,7,C11:C12)</f>
        <v>2.6547000000000001</v>
      </c>
      <c r="D11" s="70"/>
      <c r="E11" s="39">
        <f>SUMIF(M11:M12,7,E11:E12)</f>
        <v>2.7839999999999998</v>
      </c>
      <c r="F11" s="70"/>
      <c r="G11" s="39">
        <f>SUMIF(M11:M12,7,G11:G12)</f>
        <v>2.7839999999999998</v>
      </c>
      <c r="H11" s="70"/>
      <c r="I11" s="39">
        <f>SUMIF(M11:M12,7,I11:I12)</f>
        <v>2.7839999999999998</v>
      </c>
      <c r="J11" s="39">
        <f>I11-G11</f>
        <v>0</v>
      </c>
      <c r="K11" s="71">
        <f>IF(G11&lt;=0,100,((I11-G11)/G11)*100)</f>
        <v>0</v>
      </c>
      <c r="L11" s="137"/>
      <c r="M11" s="47">
        <v>6</v>
      </c>
      <c r="O11" s="47">
        <v>3</v>
      </c>
      <c r="P11" s="4"/>
    </row>
    <row r="12" spans="1:16" s="47" customFormat="1" outlineLevel="4" x14ac:dyDescent="0.7">
      <c r="A12" s="128" t="s">
        <v>40</v>
      </c>
      <c r="B12" s="62"/>
      <c r="C12" s="23">
        <f>SUMIF(M12:M13,8,C12:C13)</f>
        <v>2.6547000000000001</v>
      </c>
      <c r="D12" s="62"/>
      <c r="E12" s="23">
        <f>SUMIF(M12:M13,8,E12:E13)</f>
        <v>2.7839999999999998</v>
      </c>
      <c r="F12" s="62"/>
      <c r="G12" s="23">
        <f>SUMIF(M12:M13,8,G12:G13)</f>
        <v>2.7839999999999998</v>
      </c>
      <c r="H12" s="62"/>
      <c r="I12" s="23">
        <f>SUMIF(M12:M13,8,I12:I13)</f>
        <v>2.7839999999999998</v>
      </c>
      <c r="J12" s="23">
        <f>I12-G12</f>
        <v>0</v>
      </c>
      <c r="K12" s="24">
        <f>IF(G12&lt;=0,100,((I12-G12)/G12)*100)</f>
        <v>0</v>
      </c>
      <c r="L12" s="138"/>
      <c r="M12" s="47">
        <v>7</v>
      </c>
      <c r="O12" s="47">
        <v>4</v>
      </c>
      <c r="P12" s="4"/>
    </row>
    <row r="13" spans="1:16" s="47" customFormat="1" ht="23.5" outlineLevel="5" x14ac:dyDescent="0.7">
      <c r="A13" s="129" t="s">
        <v>49</v>
      </c>
      <c r="B13" s="45"/>
      <c r="C13" s="15">
        <f>SUMIF(M13:M14,9,C13:C14)</f>
        <v>2.6547000000000001</v>
      </c>
      <c r="D13" s="45"/>
      <c r="E13" s="15">
        <f>SUMIF(M13:M14,9,E13:E14)</f>
        <v>2.7839999999999998</v>
      </c>
      <c r="F13" s="45"/>
      <c r="G13" s="15">
        <f>SUMIF(M13:M14,9,G13:G14)</f>
        <v>2.7839999999999998</v>
      </c>
      <c r="H13" s="45"/>
      <c r="I13" s="15">
        <f>SUMIF(M13:M14,9,I13:I14)</f>
        <v>2.7839999999999998</v>
      </c>
      <c r="J13" s="15">
        <f>I13-G13</f>
        <v>0</v>
      </c>
      <c r="K13" s="16">
        <f>IF(G13&lt;=0,100,((I13-G13)/G13)*100)</f>
        <v>0</v>
      </c>
      <c r="L13" s="134"/>
      <c r="M13" s="47">
        <v>8</v>
      </c>
      <c r="O13" s="47">
        <v>5</v>
      </c>
      <c r="P13" s="4"/>
    </row>
    <row r="14" spans="1:16" s="47" customFormat="1" ht="23.5" outlineLevel="6" x14ac:dyDescent="0.7">
      <c r="A14" s="130" t="s">
        <v>42</v>
      </c>
      <c r="B14" s="45"/>
      <c r="C14" s="15">
        <f>SUMIF(M14:M15,11,C14:C15)</f>
        <v>2.6547000000000001</v>
      </c>
      <c r="D14" s="45"/>
      <c r="E14" s="15">
        <f>SUMIF(M14:M15,11,E14:E15)</f>
        <v>2.7839999999999998</v>
      </c>
      <c r="F14" s="45"/>
      <c r="G14" s="15">
        <f>SUMIF(M14:M15,11,G14:G15)</f>
        <v>2.7839999999999998</v>
      </c>
      <c r="H14" s="45"/>
      <c r="I14" s="15">
        <f>SUMIF(M14:M15,11,I14:I15)</f>
        <v>2.7839999999999998</v>
      </c>
      <c r="J14" s="15">
        <f>I14-G14</f>
        <v>0</v>
      </c>
      <c r="K14" s="16">
        <f>IF(G14&lt;=0,100,((I14-G14)/G14)*100)</f>
        <v>0</v>
      </c>
      <c r="L14" s="134"/>
      <c r="M14" s="47">
        <v>9</v>
      </c>
      <c r="O14" s="47">
        <v>6</v>
      </c>
      <c r="P14" s="4"/>
    </row>
    <row r="15" spans="1:16" s="47" customFormat="1" ht="23.5" outlineLevel="6" x14ac:dyDescent="0.7">
      <c r="A15" s="130" t="s">
        <v>49</v>
      </c>
      <c r="B15" s="45"/>
      <c r="C15" s="15">
        <f>SUMIF(M15:M16,12,C15:C16)</f>
        <v>2.6547000000000001</v>
      </c>
      <c r="D15" s="45"/>
      <c r="E15" s="15">
        <f>SUMIF(M15:M16,12,E15:E16)</f>
        <v>2.7839999999999998</v>
      </c>
      <c r="F15" s="45"/>
      <c r="G15" s="15">
        <f>SUMIF(M15:M16,12,G15:G16)</f>
        <v>2.7839999999999998</v>
      </c>
      <c r="H15" s="45"/>
      <c r="I15" s="15">
        <f>SUMIF(M15:M16,12,I15:I16)</f>
        <v>2.7839999999999998</v>
      </c>
      <c r="J15" s="15">
        <f>I15-G15</f>
        <v>0</v>
      </c>
      <c r="K15" s="16">
        <f>IF(G15&lt;=0,100,((I15-G15)/G15)*100)</f>
        <v>0</v>
      </c>
      <c r="L15" s="138"/>
      <c r="M15" s="47">
        <v>11</v>
      </c>
      <c r="O15" s="47">
        <v>6</v>
      </c>
      <c r="P15" s="4"/>
    </row>
    <row r="16" spans="1:16" s="47" customFormat="1" outlineLevel="7" x14ac:dyDescent="0.7">
      <c r="A16" s="131" t="s">
        <v>50</v>
      </c>
      <c r="B16" s="92" t="s">
        <v>51</v>
      </c>
      <c r="C16" s="23">
        <v>2.6547000000000001</v>
      </c>
      <c r="D16" s="92" t="s">
        <v>51</v>
      </c>
      <c r="E16" s="23">
        <v>2.7839999999999998</v>
      </c>
      <c r="F16" s="92" t="s">
        <v>51</v>
      </c>
      <c r="G16" s="23">
        <v>2.7839999999999998</v>
      </c>
      <c r="H16" s="62" t="s">
        <v>51</v>
      </c>
      <c r="I16" s="23">
        <v>2.7839999999999998</v>
      </c>
      <c r="J16" s="23">
        <f>I16-G16</f>
        <v>0</v>
      </c>
      <c r="K16" s="24">
        <f>IF(G16&lt;=0,100,((I16-G16)/G16)*100)</f>
        <v>0</v>
      </c>
      <c r="L16" s="138" t="s">
        <v>48</v>
      </c>
      <c r="M16" s="77">
        <v>12</v>
      </c>
      <c r="O16" s="77">
        <v>7</v>
      </c>
      <c r="P16" s="4"/>
    </row>
    <row r="17" spans="1:16" s="77" customFormat="1" ht="23.5" x14ac:dyDescent="0.7">
      <c r="A17" s="113" t="s">
        <v>32</v>
      </c>
      <c r="B17" s="45"/>
      <c r="C17" s="15">
        <f>SUMIF(M17:M18,3,C17:C18)</f>
        <v>5.6157000000000004</v>
      </c>
      <c r="D17" s="45"/>
      <c r="E17" s="15">
        <f>SUMIF(M17:M18,3,E17:E18)</f>
        <v>3.6338999999999997</v>
      </c>
      <c r="F17" s="45"/>
      <c r="G17" s="15">
        <f>SUMIF(M17:M18,3,G17:G18)</f>
        <v>4.8563000000000001</v>
      </c>
      <c r="H17" s="45"/>
      <c r="I17" s="15">
        <f>SUMIF(M17:M18,3,I17:I18)</f>
        <v>7.1573000000000002</v>
      </c>
      <c r="J17" s="15">
        <f>I17-G17</f>
        <v>2.3010000000000002</v>
      </c>
      <c r="K17" s="16">
        <f>IF(G17&lt;=0,100,((I17-G17)/G17)*100)</f>
        <v>47.38175153923769</v>
      </c>
      <c r="L17" s="134"/>
      <c r="M17" s="47">
        <v>2</v>
      </c>
      <c r="P17" s="4"/>
    </row>
    <row r="18" spans="1:16" s="47" customFormat="1" ht="23.5" x14ac:dyDescent="0.7">
      <c r="A18" s="123" t="s">
        <v>33</v>
      </c>
      <c r="B18" s="45"/>
      <c r="C18" s="15">
        <f>SUMIF(M18:M40,4,C18:C40)</f>
        <v>5.6157000000000004</v>
      </c>
      <c r="D18" s="45"/>
      <c r="E18" s="15">
        <f>SUMIF(M18:M40,4,E18:E40)</f>
        <v>3.6338999999999997</v>
      </c>
      <c r="F18" s="45"/>
      <c r="G18" s="15">
        <f>SUMIF(M18:M40,4,G18:G40)</f>
        <v>4.8563000000000001</v>
      </c>
      <c r="H18" s="45"/>
      <c r="I18" s="15">
        <f>SUMIF(M18:M40,4,I18:I40)</f>
        <v>7.1573000000000002</v>
      </c>
      <c r="J18" s="15">
        <f>I18-G18</f>
        <v>2.3010000000000002</v>
      </c>
      <c r="K18" s="16">
        <f>IF(G18&lt;=0,100,((I18-G18)/G18)*100)</f>
        <v>47.38175153923769</v>
      </c>
      <c r="L18" s="134"/>
      <c r="M18" s="47">
        <v>3</v>
      </c>
      <c r="P18" s="4"/>
    </row>
    <row r="19" spans="1:16" ht="41" outlineLevel="1" x14ac:dyDescent="0.7">
      <c r="A19" s="124" t="s">
        <v>86</v>
      </c>
      <c r="B19" s="45"/>
      <c r="C19" s="15">
        <f>SUMIF(M19:M21,5,C19:C21)</f>
        <v>4.4713000000000003</v>
      </c>
      <c r="D19" s="45"/>
      <c r="E19" s="15">
        <f>SUMIF(M19:M21,5,E19:E21)</f>
        <v>2.5926999999999998</v>
      </c>
      <c r="F19" s="45"/>
      <c r="G19" s="15">
        <f>SUMIF(M19:M21,5,G19:G21)</f>
        <v>3.145</v>
      </c>
      <c r="H19" s="45"/>
      <c r="I19" s="15">
        <f>SUMIF(M19:M21,5,I19:I21)</f>
        <v>2.5</v>
      </c>
      <c r="J19" s="15">
        <f>I19-G19</f>
        <v>-0.64500000000000002</v>
      </c>
      <c r="K19" s="16">
        <f>IF(G19&lt;=0,100,((I19-G19)/G19)*100)</f>
        <v>-20.508744038155804</v>
      </c>
      <c r="L19" s="134"/>
      <c r="M19" s="47">
        <v>4</v>
      </c>
      <c r="O19" s="47">
        <v>1</v>
      </c>
    </row>
    <row r="20" spans="1:16" ht="41" outlineLevel="1" x14ac:dyDescent="0.7">
      <c r="A20" s="144" t="s">
        <v>87</v>
      </c>
      <c r="B20" s="92" t="s">
        <v>88</v>
      </c>
      <c r="C20" s="53">
        <v>0</v>
      </c>
      <c r="D20" s="52" t="s">
        <v>88</v>
      </c>
      <c r="E20" s="53">
        <v>0</v>
      </c>
      <c r="F20" s="52" t="s">
        <v>88</v>
      </c>
      <c r="G20" s="53">
        <v>0</v>
      </c>
      <c r="H20" s="52" t="s">
        <v>88</v>
      </c>
      <c r="I20" s="53">
        <v>0</v>
      </c>
      <c r="J20" s="53">
        <f>I20-G20</f>
        <v>0</v>
      </c>
      <c r="K20" s="54">
        <f>IF(G20&lt;=0,100,((I20-G20)/G20)*100)</f>
        <v>100</v>
      </c>
      <c r="L20" s="151"/>
      <c r="O20" s="47">
        <v>1</v>
      </c>
    </row>
    <row r="21" spans="1:16" ht="41" outlineLevel="2" x14ac:dyDescent="0.7">
      <c r="A21" s="125" t="s">
        <v>89</v>
      </c>
      <c r="B21" s="57"/>
      <c r="C21" s="58">
        <f>SUMIF(M21:M23,6,C21:C23)</f>
        <v>4.4713000000000003</v>
      </c>
      <c r="D21" s="57"/>
      <c r="E21" s="58">
        <f>SUMIF(M21:M23,6,E21:E23)</f>
        <v>2.5926999999999998</v>
      </c>
      <c r="F21" s="57"/>
      <c r="G21" s="58">
        <f>SUMIF(M21:M23,6,G21:G23)</f>
        <v>3.145</v>
      </c>
      <c r="H21" s="57"/>
      <c r="I21" s="58">
        <f>SUMIF(M21:M23,6,I21:I23)</f>
        <v>2.5</v>
      </c>
      <c r="J21" s="58">
        <f>I21-G21</f>
        <v>-0.64500000000000002</v>
      </c>
      <c r="K21" s="59">
        <f>IF(G21&lt;=0,100,((I21-G21)/G21)*100)</f>
        <v>-20.508744038155804</v>
      </c>
      <c r="L21" s="135"/>
      <c r="M21" s="47">
        <v>5</v>
      </c>
      <c r="O21" s="47">
        <v>2</v>
      </c>
    </row>
    <row r="22" spans="1:16" outlineLevel="2" x14ac:dyDescent="0.7">
      <c r="A22" s="126" t="s">
        <v>38</v>
      </c>
      <c r="B22" s="65"/>
      <c r="C22" s="66"/>
      <c r="D22" s="65"/>
      <c r="E22" s="66"/>
      <c r="F22" s="65"/>
      <c r="G22" s="66"/>
      <c r="H22" s="65"/>
      <c r="I22" s="66"/>
      <c r="J22" s="66">
        <f>I22-G22</f>
        <v>0</v>
      </c>
      <c r="K22" s="67">
        <f>IF(G22&lt;=0,100,((I22-G22)/G22)*100)</f>
        <v>100</v>
      </c>
      <c r="L22" s="136"/>
      <c r="O22" s="47">
        <v>2</v>
      </c>
    </row>
    <row r="23" spans="1:16" ht="23.5" outlineLevel="3" x14ac:dyDescent="0.7">
      <c r="A23" s="127" t="s">
        <v>39</v>
      </c>
      <c r="B23" s="70"/>
      <c r="C23" s="39">
        <f>SUMIF(M23:M24,7,C23:C24)</f>
        <v>4.4713000000000003</v>
      </c>
      <c r="D23" s="70"/>
      <c r="E23" s="39">
        <f>SUMIF(M23:M24,7,E23:E24)</f>
        <v>2.5926999999999998</v>
      </c>
      <c r="F23" s="70"/>
      <c r="G23" s="39">
        <f>SUMIF(M23:M24,7,G23:G24)</f>
        <v>3.145</v>
      </c>
      <c r="H23" s="70"/>
      <c r="I23" s="39">
        <f>SUMIF(M23:M24,7,I23:I24)</f>
        <v>2.5</v>
      </c>
      <c r="J23" s="39">
        <f>I23-G23</f>
        <v>-0.64500000000000002</v>
      </c>
      <c r="K23" s="71">
        <f>IF(G23&lt;=0,100,((I23-G23)/G23)*100)</f>
        <v>-20.508744038155804</v>
      </c>
      <c r="L23" s="137"/>
      <c r="M23" s="47">
        <v>6</v>
      </c>
      <c r="O23" s="47">
        <v>3</v>
      </c>
    </row>
    <row r="24" spans="1:16" outlineLevel="4" x14ac:dyDescent="0.7">
      <c r="A24" s="128" t="s">
        <v>40</v>
      </c>
      <c r="B24" s="62"/>
      <c r="C24" s="23">
        <f>SUMIF(M24:M25,8,C24:C25)</f>
        <v>4.4713000000000003</v>
      </c>
      <c r="D24" s="62"/>
      <c r="E24" s="23">
        <f>SUMIF(M24:M25,8,E24:E25)</f>
        <v>2.5926999999999998</v>
      </c>
      <c r="F24" s="62"/>
      <c r="G24" s="23">
        <f>SUMIF(M24:M25,8,G24:G25)</f>
        <v>3.145</v>
      </c>
      <c r="H24" s="62"/>
      <c r="I24" s="23">
        <f>SUMIF(M24:M25,8,I24:I25)</f>
        <v>2.5</v>
      </c>
      <c r="J24" s="23">
        <f>I24-G24</f>
        <v>-0.64500000000000002</v>
      </c>
      <c r="K24" s="24">
        <f>IF(G24&lt;=0,100,((I24-G24)/G24)*100)</f>
        <v>-20.508744038155804</v>
      </c>
      <c r="L24" s="138"/>
      <c r="M24" s="47">
        <v>7</v>
      </c>
      <c r="O24" s="47">
        <v>4</v>
      </c>
    </row>
    <row r="25" spans="1:16" ht="23.5" outlineLevel="5" x14ac:dyDescent="0.7">
      <c r="A25" s="129" t="s">
        <v>49</v>
      </c>
      <c r="B25" s="45"/>
      <c r="C25" s="15">
        <f>SUMIF(M25:M26,9,C25:C26)</f>
        <v>4.4713000000000003</v>
      </c>
      <c r="D25" s="45"/>
      <c r="E25" s="15">
        <f>SUMIF(M25:M26,9,E25:E26)</f>
        <v>2.5926999999999998</v>
      </c>
      <c r="F25" s="45"/>
      <c r="G25" s="15">
        <f>SUMIF(M25:M26,9,G25:G26)</f>
        <v>3.145</v>
      </c>
      <c r="H25" s="45"/>
      <c r="I25" s="15">
        <f>SUMIF(M25:M26,9,I25:I26)</f>
        <v>2.5</v>
      </c>
      <c r="J25" s="15">
        <f>I25-G25</f>
        <v>-0.64500000000000002</v>
      </c>
      <c r="K25" s="16">
        <f>IF(G25&lt;=0,100,((I25-G25)/G25)*100)</f>
        <v>-20.508744038155804</v>
      </c>
      <c r="L25" s="134"/>
      <c r="M25" s="47">
        <v>8</v>
      </c>
      <c r="O25" s="47">
        <v>5</v>
      </c>
    </row>
    <row r="26" spans="1:16" ht="23.5" outlineLevel="6" x14ac:dyDescent="0.7">
      <c r="A26" s="130" t="s">
        <v>42</v>
      </c>
      <c r="B26" s="45"/>
      <c r="C26" s="15">
        <f>SUMIF(M26:M27,11,C26:C27)</f>
        <v>4.4713000000000003</v>
      </c>
      <c r="D26" s="45"/>
      <c r="E26" s="15">
        <f>SUMIF(M26:M27,11,E26:E27)</f>
        <v>2.5926999999999998</v>
      </c>
      <c r="F26" s="45"/>
      <c r="G26" s="15">
        <f>SUMIF(M26:M27,11,G26:G27)</f>
        <v>3.145</v>
      </c>
      <c r="H26" s="45"/>
      <c r="I26" s="15">
        <f>SUMIF(M26:M27,11,I26:I27)</f>
        <v>2.5</v>
      </c>
      <c r="J26" s="15">
        <f>I26-G26</f>
        <v>-0.64500000000000002</v>
      </c>
      <c r="K26" s="16">
        <f>IF(G26&lt;=0,100,((I26-G26)/G26)*100)</f>
        <v>-20.508744038155804</v>
      </c>
      <c r="L26" s="134"/>
      <c r="M26" s="47">
        <v>9</v>
      </c>
      <c r="O26" s="47">
        <v>6</v>
      </c>
    </row>
    <row r="27" spans="1:16" ht="23.5" outlineLevel="6" x14ac:dyDescent="0.7">
      <c r="A27" s="130" t="s">
        <v>49</v>
      </c>
      <c r="B27" s="45"/>
      <c r="C27" s="15">
        <f>SUMIF(M27:M28,12,C27:C28)</f>
        <v>4.4713000000000003</v>
      </c>
      <c r="D27" s="45"/>
      <c r="E27" s="15">
        <f>SUMIF(M27:M28,12,E27:E28)</f>
        <v>2.5926999999999998</v>
      </c>
      <c r="F27" s="45"/>
      <c r="G27" s="15">
        <f>SUMIF(M27:M28,12,G27:G28)</f>
        <v>3.145</v>
      </c>
      <c r="H27" s="45"/>
      <c r="I27" s="15">
        <f>SUMIF(M27:M28,12,I27:I28)</f>
        <v>2.5</v>
      </c>
      <c r="J27" s="15">
        <f>I27-G27</f>
        <v>-0.64500000000000002</v>
      </c>
      <c r="K27" s="16">
        <f>IF(G27&lt;=0,100,((I27-G27)/G27)*100)</f>
        <v>-20.508744038155804</v>
      </c>
      <c r="L27" s="138"/>
      <c r="M27" s="47">
        <v>11</v>
      </c>
      <c r="O27" s="47">
        <v>6</v>
      </c>
    </row>
    <row r="28" spans="1:16" outlineLevel="7" x14ac:dyDescent="0.7">
      <c r="A28" s="131" t="s">
        <v>50</v>
      </c>
      <c r="B28" s="92" t="s">
        <v>51</v>
      </c>
      <c r="C28" s="23">
        <v>4.4713000000000003</v>
      </c>
      <c r="D28" s="92" t="s">
        <v>51</v>
      </c>
      <c r="E28" s="23">
        <v>2.5926999999999998</v>
      </c>
      <c r="F28" s="92" t="s">
        <v>51</v>
      </c>
      <c r="G28" s="23">
        <v>3.145</v>
      </c>
      <c r="H28" s="62" t="s">
        <v>51</v>
      </c>
      <c r="I28" s="23">
        <v>2.5</v>
      </c>
      <c r="J28" s="23">
        <f>I28-G28</f>
        <v>-0.64500000000000002</v>
      </c>
      <c r="K28" s="24">
        <f>IF(G28&lt;=0,100,((I28-G28)/G28)*100)</f>
        <v>-20.508744038155804</v>
      </c>
      <c r="L28" s="138" t="s">
        <v>48</v>
      </c>
      <c r="M28" s="77">
        <v>12</v>
      </c>
      <c r="O28" s="77">
        <v>7</v>
      </c>
    </row>
    <row r="29" spans="1:16" ht="23.5" outlineLevel="1" x14ac:dyDescent="0.7">
      <c r="A29" s="124" t="s">
        <v>90</v>
      </c>
      <c r="B29" s="45"/>
      <c r="C29" s="15">
        <f>SUMIF(M29:M32,5,C29:C32)</f>
        <v>1.1444000000000001</v>
      </c>
      <c r="D29" s="45"/>
      <c r="E29" s="15">
        <f>SUMIF(M29:M32,5,E29:E32)</f>
        <v>0.76890000000000003</v>
      </c>
      <c r="F29" s="45"/>
      <c r="G29" s="15">
        <f>SUMIF(M29:M32,5,G29:G32)</f>
        <v>0.76890000000000003</v>
      </c>
      <c r="H29" s="45"/>
      <c r="I29" s="15">
        <f>SUMIF(M29:M32,5,I29:I32)</f>
        <v>1.2076</v>
      </c>
      <c r="J29" s="15">
        <f>I29-G29</f>
        <v>0.43869999999999998</v>
      </c>
      <c r="K29" s="16">
        <f>IF(G29&lt;=0,100,((I29-G29)/G29)*100)</f>
        <v>57.055533879568209</v>
      </c>
      <c r="L29" s="134"/>
      <c r="M29" s="47">
        <v>4</v>
      </c>
      <c r="O29" s="47">
        <v>1</v>
      </c>
    </row>
    <row r="30" spans="1:16" ht="41" outlineLevel="1" x14ac:dyDescent="0.7">
      <c r="A30" s="144" t="s">
        <v>91</v>
      </c>
      <c r="B30" s="92" t="s">
        <v>92</v>
      </c>
      <c r="C30" s="53">
        <v>0</v>
      </c>
      <c r="D30" s="52" t="s">
        <v>93</v>
      </c>
      <c r="E30" s="53">
        <v>0</v>
      </c>
      <c r="F30" s="52" t="s">
        <v>92</v>
      </c>
      <c r="G30" s="53">
        <v>0</v>
      </c>
      <c r="H30" s="52" t="s">
        <v>93</v>
      </c>
      <c r="I30" s="53">
        <v>0</v>
      </c>
      <c r="J30" s="53">
        <f>I30-G30</f>
        <v>0</v>
      </c>
      <c r="K30" s="54">
        <f>IF(G30&lt;=0,100,((I30-G30)/G30)*100)</f>
        <v>100</v>
      </c>
      <c r="L30" s="151"/>
      <c r="O30" s="47">
        <v>1</v>
      </c>
    </row>
    <row r="31" spans="1:16" ht="41" outlineLevel="1" x14ac:dyDescent="0.7">
      <c r="A31" s="144" t="s">
        <v>94</v>
      </c>
      <c r="B31" s="92" t="s">
        <v>57</v>
      </c>
      <c r="C31" s="53">
        <v>0</v>
      </c>
      <c r="D31" s="52" t="s">
        <v>57</v>
      </c>
      <c r="E31" s="53">
        <v>0</v>
      </c>
      <c r="F31" s="52" t="s">
        <v>57</v>
      </c>
      <c r="G31" s="53">
        <v>0</v>
      </c>
      <c r="H31" s="52" t="s">
        <v>57</v>
      </c>
      <c r="I31" s="53">
        <v>0</v>
      </c>
      <c r="J31" s="53">
        <f>I31-G31</f>
        <v>0</v>
      </c>
      <c r="K31" s="54">
        <f>IF(G31&lt;=0,100,((I31-G31)/G31)*100)</f>
        <v>100</v>
      </c>
      <c r="L31" s="151"/>
      <c r="O31" s="47">
        <v>1</v>
      </c>
    </row>
    <row r="32" spans="1:16" outlineLevel="2" x14ac:dyDescent="0.7">
      <c r="A32" s="125" t="s">
        <v>95</v>
      </c>
      <c r="B32" s="57"/>
      <c r="C32" s="58">
        <f>SUMIF(M32:M34,6,C32:C34)</f>
        <v>1.1444000000000001</v>
      </c>
      <c r="D32" s="57"/>
      <c r="E32" s="58">
        <f>SUMIF(M32:M34,6,E32:E34)</f>
        <v>0.76890000000000003</v>
      </c>
      <c r="F32" s="57"/>
      <c r="G32" s="58">
        <f>SUMIF(M32:M34,6,G32:G34)</f>
        <v>0.76890000000000003</v>
      </c>
      <c r="H32" s="57"/>
      <c r="I32" s="58">
        <f>SUMIF(M32:M34,6,I32:I34)</f>
        <v>1.2076</v>
      </c>
      <c r="J32" s="58">
        <f>I32-G32</f>
        <v>0.43869999999999998</v>
      </c>
      <c r="K32" s="59">
        <f>IF(G32&lt;=0,100,((I32-G32)/G32)*100)</f>
        <v>57.055533879568209</v>
      </c>
      <c r="L32" s="135"/>
      <c r="M32" s="47">
        <v>5</v>
      </c>
      <c r="O32" s="47">
        <v>2</v>
      </c>
    </row>
    <row r="33" spans="1:15" outlineLevel="2" x14ac:dyDescent="0.7">
      <c r="A33" s="126" t="s">
        <v>38</v>
      </c>
      <c r="B33" s="65"/>
      <c r="C33" s="66"/>
      <c r="D33" s="65"/>
      <c r="E33" s="66"/>
      <c r="F33" s="65"/>
      <c r="G33" s="66"/>
      <c r="H33" s="65"/>
      <c r="I33" s="66"/>
      <c r="J33" s="66">
        <f>I33-G33</f>
        <v>0</v>
      </c>
      <c r="K33" s="67">
        <f>IF(G33&lt;=0,100,((I33-G33)/G33)*100)</f>
        <v>100</v>
      </c>
      <c r="L33" s="136"/>
      <c r="O33" s="47">
        <v>2</v>
      </c>
    </row>
    <row r="34" spans="1:15" ht="23.5" outlineLevel="3" x14ac:dyDescent="0.7">
      <c r="A34" s="127" t="s">
        <v>39</v>
      </c>
      <c r="B34" s="70"/>
      <c r="C34" s="39">
        <f>SUMIF(M34:M35,7,C34:C35)</f>
        <v>1.1444000000000001</v>
      </c>
      <c r="D34" s="70"/>
      <c r="E34" s="39">
        <f>SUMIF(M34:M35,7,E34:E35)</f>
        <v>0.76890000000000003</v>
      </c>
      <c r="F34" s="70"/>
      <c r="G34" s="39">
        <f>SUMIF(M34:M35,7,G34:G35)</f>
        <v>0.76890000000000003</v>
      </c>
      <c r="H34" s="70"/>
      <c r="I34" s="39">
        <f>SUMIF(M34:M35,7,I34:I35)</f>
        <v>1.2076</v>
      </c>
      <c r="J34" s="39">
        <f>I34-G34</f>
        <v>0.43869999999999998</v>
      </c>
      <c r="K34" s="71">
        <f>IF(G34&lt;=0,100,((I34-G34)/G34)*100)</f>
        <v>57.055533879568209</v>
      </c>
      <c r="L34" s="137"/>
      <c r="M34" s="47">
        <v>6</v>
      </c>
      <c r="O34" s="47">
        <v>3</v>
      </c>
    </row>
    <row r="35" spans="1:15" outlineLevel="4" x14ac:dyDescent="0.7">
      <c r="A35" s="128" t="s">
        <v>40</v>
      </c>
      <c r="B35" s="62"/>
      <c r="C35" s="23">
        <f>SUMIF(M35:M36,8,C35:C36)</f>
        <v>1.1444000000000001</v>
      </c>
      <c r="D35" s="62"/>
      <c r="E35" s="23">
        <f>SUMIF(M35:M36,8,E35:E36)</f>
        <v>0.76890000000000003</v>
      </c>
      <c r="F35" s="62"/>
      <c r="G35" s="23">
        <f>SUMIF(M35:M36,8,G35:G36)</f>
        <v>0.76890000000000003</v>
      </c>
      <c r="H35" s="62"/>
      <c r="I35" s="23">
        <f>SUMIF(M35:M36,8,I35:I36)</f>
        <v>1.2076</v>
      </c>
      <c r="J35" s="23">
        <f>I35-G35</f>
        <v>0.43869999999999998</v>
      </c>
      <c r="K35" s="24">
        <f>IF(G35&lt;=0,100,((I35-G35)/G35)*100)</f>
        <v>57.055533879568209</v>
      </c>
      <c r="L35" s="138"/>
      <c r="M35" s="47">
        <v>7</v>
      </c>
      <c r="O35" s="47">
        <v>4</v>
      </c>
    </row>
    <row r="36" spans="1:15" ht="23.5" outlineLevel="5" x14ac:dyDescent="0.7">
      <c r="A36" s="129" t="s">
        <v>49</v>
      </c>
      <c r="B36" s="45"/>
      <c r="C36" s="15">
        <f>SUMIF(M36:M37,9,C36:C37)</f>
        <v>1.1444000000000001</v>
      </c>
      <c r="D36" s="45"/>
      <c r="E36" s="15">
        <f>SUMIF(M36:M37,9,E36:E37)</f>
        <v>0.76890000000000003</v>
      </c>
      <c r="F36" s="45"/>
      <c r="G36" s="15">
        <f>SUMIF(M36:M37,9,G36:G37)</f>
        <v>0.76890000000000003</v>
      </c>
      <c r="H36" s="45"/>
      <c r="I36" s="15">
        <f>SUMIF(M36:M37,9,I36:I37)</f>
        <v>1.2076</v>
      </c>
      <c r="J36" s="15">
        <f>I36-G36</f>
        <v>0.43869999999999998</v>
      </c>
      <c r="K36" s="16">
        <f>IF(G36&lt;=0,100,((I36-G36)/G36)*100)</f>
        <v>57.055533879568209</v>
      </c>
      <c r="L36" s="134"/>
      <c r="M36" s="47">
        <v>8</v>
      </c>
      <c r="O36" s="47">
        <v>5</v>
      </c>
    </row>
    <row r="37" spans="1:15" ht="23.5" outlineLevel="6" x14ac:dyDescent="0.7">
      <c r="A37" s="130" t="s">
        <v>42</v>
      </c>
      <c r="B37" s="45"/>
      <c r="C37" s="15">
        <f>SUMIF(M37:M38,11,C37:C38)</f>
        <v>1.1444000000000001</v>
      </c>
      <c r="D37" s="45"/>
      <c r="E37" s="15">
        <f>SUMIF(M37:M38,11,E37:E38)</f>
        <v>0.76890000000000003</v>
      </c>
      <c r="F37" s="45"/>
      <c r="G37" s="15">
        <f>SUMIF(M37:M38,11,G37:G38)</f>
        <v>0.76890000000000003</v>
      </c>
      <c r="H37" s="45"/>
      <c r="I37" s="15">
        <f>SUMIF(M37:M38,11,I37:I38)</f>
        <v>1.2076</v>
      </c>
      <c r="J37" s="15">
        <f>I37-G37</f>
        <v>0.43869999999999998</v>
      </c>
      <c r="K37" s="16">
        <f>IF(G37&lt;=0,100,((I37-G37)/G37)*100)</f>
        <v>57.055533879568209</v>
      </c>
      <c r="L37" s="134"/>
      <c r="M37" s="47">
        <v>9</v>
      </c>
      <c r="O37" s="47">
        <v>6</v>
      </c>
    </row>
    <row r="38" spans="1:15" ht="23.5" outlineLevel="6" x14ac:dyDescent="0.7">
      <c r="A38" s="130" t="s">
        <v>49</v>
      </c>
      <c r="B38" s="45"/>
      <c r="C38" s="15">
        <f>SUMIF(M38:M39,12,C38:C39)</f>
        <v>1.1444000000000001</v>
      </c>
      <c r="D38" s="45"/>
      <c r="E38" s="15">
        <f>SUMIF(M38:M39,12,E38:E39)</f>
        <v>0.76890000000000003</v>
      </c>
      <c r="F38" s="45"/>
      <c r="G38" s="15">
        <f>SUMIF(M38:M39,12,G38:G39)</f>
        <v>0.76890000000000003</v>
      </c>
      <c r="H38" s="45"/>
      <c r="I38" s="15">
        <f>SUMIF(M38:M39,12,I38:I39)</f>
        <v>1.2076</v>
      </c>
      <c r="J38" s="15">
        <f>I38-G38</f>
        <v>0.43869999999999998</v>
      </c>
      <c r="K38" s="16">
        <f>IF(G38&lt;=0,100,((I38-G38)/G38)*100)</f>
        <v>57.055533879568209</v>
      </c>
      <c r="L38" s="138"/>
      <c r="M38" s="47">
        <v>11</v>
      </c>
      <c r="O38" s="47">
        <v>6</v>
      </c>
    </row>
    <row r="39" spans="1:15" outlineLevel="7" x14ac:dyDescent="0.7">
      <c r="A39" s="131" t="s">
        <v>50</v>
      </c>
      <c r="B39" s="92" t="s">
        <v>51</v>
      </c>
      <c r="C39" s="23">
        <v>1.1444000000000001</v>
      </c>
      <c r="D39" s="92" t="s">
        <v>51</v>
      </c>
      <c r="E39" s="23">
        <v>0.76890000000000003</v>
      </c>
      <c r="F39" s="92" t="s">
        <v>51</v>
      </c>
      <c r="G39" s="23">
        <v>0.76890000000000003</v>
      </c>
      <c r="H39" s="62" t="s">
        <v>51</v>
      </c>
      <c r="I39" s="23">
        <v>1.2076</v>
      </c>
      <c r="J39" s="23">
        <f>I39-G39</f>
        <v>0.43869999999999998</v>
      </c>
      <c r="K39" s="24">
        <f>IF(G39&lt;=0,100,((I39-G39)/G39)*100)</f>
        <v>57.055533879568209</v>
      </c>
      <c r="L39" s="138" t="s">
        <v>48</v>
      </c>
      <c r="M39" s="77">
        <v>12</v>
      </c>
      <c r="O39" s="77">
        <v>7</v>
      </c>
    </row>
    <row r="40" spans="1:15" ht="23.5" outlineLevel="1" x14ac:dyDescent="0.7">
      <c r="A40" s="124" t="s">
        <v>96</v>
      </c>
      <c r="B40" s="45"/>
      <c r="C40" s="15">
        <f>SUMIF(M40:M43,5,C40:C43)</f>
        <v>0</v>
      </c>
      <c r="D40" s="45"/>
      <c r="E40" s="15">
        <f>SUMIF(M40:M43,5,E40:E43)</f>
        <v>0.27229999999999999</v>
      </c>
      <c r="F40" s="45"/>
      <c r="G40" s="15">
        <f>SUMIF(M40:M43,5,G40:G43)</f>
        <v>0.94240000000000002</v>
      </c>
      <c r="H40" s="45"/>
      <c r="I40" s="15">
        <f>SUMIF(M40:M43,5,I40:I43)</f>
        <v>3.4497</v>
      </c>
      <c r="J40" s="15">
        <f>I40-G40</f>
        <v>2.5072999999999999</v>
      </c>
      <c r="K40" s="16">
        <f>IF(G40&lt;=0,100,((I40-G40)/G40)*100)</f>
        <v>266.05475382003391</v>
      </c>
      <c r="L40" s="134"/>
      <c r="M40" s="47">
        <v>4</v>
      </c>
      <c r="O40" s="47">
        <v>1</v>
      </c>
    </row>
    <row r="41" spans="1:15" ht="41" outlineLevel="1" x14ac:dyDescent="0.7">
      <c r="A41" s="144" t="s">
        <v>97</v>
      </c>
      <c r="B41" s="92" t="s">
        <v>57</v>
      </c>
      <c r="C41" s="53">
        <v>0</v>
      </c>
      <c r="D41" s="52" t="s">
        <v>57</v>
      </c>
      <c r="E41" s="53">
        <v>0</v>
      </c>
      <c r="F41" s="52" t="s">
        <v>57</v>
      </c>
      <c r="G41" s="53">
        <v>0</v>
      </c>
      <c r="H41" s="52" t="s">
        <v>57</v>
      </c>
      <c r="I41" s="53">
        <v>0</v>
      </c>
      <c r="J41" s="53">
        <f>I41-G41</f>
        <v>0</v>
      </c>
      <c r="K41" s="54">
        <f>IF(G41&lt;=0,100,((I41-G41)/G41)*100)</f>
        <v>100</v>
      </c>
      <c r="L41" s="151"/>
      <c r="O41" s="47">
        <v>1</v>
      </c>
    </row>
    <row r="42" spans="1:15" outlineLevel="1" x14ac:dyDescent="0.7">
      <c r="A42" s="144" t="s">
        <v>98</v>
      </c>
      <c r="B42" s="92" t="s">
        <v>88</v>
      </c>
      <c r="C42" s="53">
        <v>0</v>
      </c>
      <c r="D42" s="52" t="s">
        <v>88</v>
      </c>
      <c r="E42" s="53">
        <v>0</v>
      </c>
      <c r="F42" s="52" t="s">
        <v>88</v>
      </c>
      <c r="G42" s="53">
        <v>0</v>
      </c>
      <c r="H42" s="52" t="s">
        <v>88</v>
      </c>
      <c r="I42" s="53">
        <v>0</v>
      </c>
      <c r="J42" s="53">
        <f>I42-G42</f>
        <v>0</v>
      </c>
      <c r="K42" s="54">
        <f>IF(G42&lt;=0,100,((I42-G42)/G42)*100)</f>
        <v>100</v>
      </c>
      <c r="L42" s="151"/>
      <c r="O42" s="47">
        <v>1</v>
      </c>
    </row>
    <row r="43" spans="1:15" outlineLevel="2" x14ac:dyDescent="0.7">
      <c r="A43" s="125" t="s">
        <v>99</v>
      </c>
      <c r="B43" s="57"/>
      <c r="C43" s="58">
        <f>SUMIF(M43:M45,6,C43:C45)</f>
        <v>0</v>
      </c>
      <c r="D43" s="57"/>
      <c r="E43" s="58">
        <f>SUMIF(M43:M45,6,E43:E45)</f>
        <v>0.27229999999999999</v>
      </c>
      <c r="F43" s="57"/>
      <c r="G43" s="58">
        <f>SUMIF(M43:M45,6,G43:G45)</f>
        <v>0.94240000000000002</v>
      </c>
      <c r="H43" s="57"/>
      <c r="I43" s="58">
        <f>SUMIF(M43:M45,6,I43:I45)</f>
        <v>3.4497</v>
      </c>
      <c r="J43" s="58">
        <f>I43-G43</f>
        <v>2.5072999999999999</v>
      </c>
      <c r="K43" s="59">
        <f>IF(G43&lt;=0,100,((I43-G43)/G43)*100)</f>
        <v>266.05475382003391</v>
      </c>
      <c r="L43" s="135"/>
      <c r="M43" s="47">
        <v>5</v>
      </c>
      <c r="O43" s="47">
        <v>2</v>
      </c>
    </row>
    <row r="44" spans="1:15" outlineLevel="2" x14ac:dyDescent="0.7">
      <c r="A44" s="126" t="s">
        <v>38</v>
      </c>
      <c r="B44" s="65"/>
      <c r="C44" s="66"/>
      <c r="D44" s="65"/>
      <c r="E44" s="66"/>
      <c r="F44" s="65"/>
      <c r="G44" s="66"/>
      <c r="H44" s="65"/>
      <c r="I44" s="66"/>
      <c r="J44" s="66">
        <f>I44-G44</f>
        <v>0</v>
      </c>
      <c r="K44" s="67">
        <f>IF(G44&lt;=0,100,((I44-G44)/G44)*100)</f>
        <v>100</v>
      </c>
      <c r="L44" s="136"/>
      <c r="O44" s="47">
        <v>2</v>
      </c>
    </row>
    <row r="45" spans="1:15" ht="23.5" outlineLevel="3" x14ac:dyDescent="0.7">
      <c r="A45" s="127" t="s">
        <v>39</v>
      </c>
      <c r="B45" s="70"/>
      <c r="C45" s="39">
        <f>SUMIF(M45:M46,7,C45:C46)</f>
        <v>0</v>
      </c>
      <c r="D45" s="70"/>
      <c r="E45" s="39">
        <f>SUMIF(M45:M46,7,E45:E46)</f>
        <v>0.27229999999999999</v>
      </c>
      <c r="F45" s="70"/>
      <c r="G45" s="39">
        <f>SUMIF(M45:M46,7,G45:G46)</f>
        <v>0.94240000000000002</v>
      </c>
      <c r="H45" s="70"/>
      <c r="I45" s="39">
        <f>SUMIF(M45:M46,7,I45:I46)</f>
        <v>3.4497</v>
      </c>
      <c r="J45" s="39">
        <f>I45-G45</f>
        <v>2.5072999999999999</v>
      </c>
      <c r="K45" s="71">
        <f>IF(G45&lt;=0,100,((I45-G45)/G45)*100)</f>
        <v>266.05475382003391</v>
      </c>
      <c r="L45" s="137"/>
      <c r="M45" s="47">
        <v>6</v>
      </c>
      <c r="O45" s="47">
        <v>3</v>
      </c>
    </row>
    <row r="46" spans="1:15" outlineLevel="4" x14ac:dyDescent="0.7">
      <c r="A46" s="128" t="s">
        <v>40</v>
      </c>
      <c r="B46" s="62"/>
      <c r="C46" s="23">
        <f>SUMIF(M46:M51,8,C46:C51)</f>
        <v>0</v>
      </c>
      <c r="D46" s="62"/>
      <c r="E46" s="23">
        <f>SUMIF(M46:M51,8,E46:E51)</f>
        <v>0.27229999999999999</v>
      </c>
      <c r="F46" s="62"/>
      <c r="G46" s="23">
        <f>SUMIF(M46:M51,8,G46:G51)</f>
        <v>0.94240000000000002</v>
      </c>
      <c r="H46" s="62"/>
      <c r="I46" s="23">
        <f>SUMIF(M46:M51,8,I46:I51)</f>
        <v>3.4497</v>
      </c>
      <c r="J46" s="23">
        <f>I46-G46</f>
        <v>2.5072999999999999</v>
      </c>
      <c r="K46" s="24">
        <f>IF(G46&lt;=0,100,((I46-G46)/G46)*100)</f>
        <v>266.05475382003391</v>
      </c>
      <c r="L46" s="138"/>
      <c r="M46" s="47">
        <v>7</v>
      </c>
      <c r="O46" s="47">
        <v>4</v>
      </c>
    </row>
    <row r="47" spans="1:15" ht="23.5" outlineLevel="5" x14ac:dyDescent="0.7">
      <c r="A47" s="129" t="s">
        <v>49</v>
      </c>
      <c r="B47" s="45"/>
      <c r="C47" s="15">
        <f>SUMIF(M47:M48,9,C47:C48)</f>
        <v>0</v>
      </c>
      <c r="D47" s="45"/>
      <c r="E47" s="15">
        <f>SUMIF(M47:M48,9,E47:E48)</f>
        <v>0.27229999999999999</v>
      </c>
      <c r="F47" s="45"/>
      <c r="G47" s="15">
        <f>SUMIF(M47:M48,9,G47:G48)</f>
        <v>0.94240000000000002</v>
      </c>
      <c r="H47" s="45"/>
      <c r="I47" s="15">
        <f>SUMIF(M47:M48,9,I47:I48)</f>
        <v>2.9142999999999999</v>
      </c>
      <c r="J47" s="15">
        <f>I47-G47</f>
        <v>1.9718999999999998</v>
      </c>
      <c r="K47" s="16">
        <f>IF(G47&lt;=0,100,((I47-G47)/G47)*100)</f>
        <v>209.24235993208825</v>
      </c>
      <c r="L47" s="134"/>
      <c r="M47" s="47">
        <v>8</v>
      </c>
      <c r="O47" s="47">
        <v>5</v>
      </c>
    </row>
    <row r="48" spans="1:15" ht="23.5" outlineLevel="6" x14ac:dyDescent="0.7">
      <c r="A48" s="130" t="s">
        <v>42</v>
      </c>
      <c r="B48" s="45"/>
      <c r="C48" s="15">
        <f>SUMIF(M48:M49,11,C48:C49)</f>
        <v>0</v>
      </c>
      <c r="D48" s="45"/>
      <c r="E48" s="15">
        <f>SUMIF(M48:M49,11,E48:E49)</f>
        <v>0.27229999999999999</v>
      </c>
      <c r="F48" s="45"/>
      <c r="G48" s="15">
        <f>SUMIF(M48:M49,11,G48:G49)</f>
        <v>0.94240000000000002</v>
      </c>
      <c r="H48" s="45"/>
      <c r="I48" s="15">
        <f>SUMIF(M48:M49,11,I48:I49)</f>
        <v>2.9142999999999999</v>
      </c>
      <c r="J48" s="15">
        <f>I48-G48</f>
        <v>1.9718999999999998</v>
      </c>
      <c r="K48" s="16">
        <f>IF(G48&lt;=0,100,((I48-G48)/G48)*100)</f>
        <v>209.24235993208825</v>
      </c>
      <c r="L48" s="134"/>
      <c r="M48" s="47">
        <v>9</v>
      </c>
      <c r="O48" s="47">
        <v>6</v>
      </c>
    </row>
    <row r="49" spans="1:15" ht="23.5" outlineLevel="6" x14ac:dyDescent="0.7">
      <c r="A49" s="130" t="s">
        <v>49</v>
      </c>
      <c r="B49" s="45"/>
      <c r="C49" s="15">
        <f>SUMIF(M49:M50,12,C49:C50)</f>
        <v>0</v>
      </c>
      <c r="D49" s="45"/>
      <c r="E49" s="15">
        <f>SUMIF(M49:M50,12,E49:E50)</f>
        <v>0.27229999999999999</v>
      </c>
      <c r="F49" s="45"/>
      <c r="G49" s="15">
        <f>SUMIF(M49:M50,12,G49:G50)</f>
        <v>0.94240000000000002</v>
      </c>
      <c r="H49" s="45"/>
      <c r="I49" s="15">
        <f>SUMIF(M49:M50,12,I49:I50)</f>
        <v>2.9142999999999999</v>
      </c>
      <c r="J49" s="15">
        <f>I49-G49</f>
        <v>1.9718999999999998</v>
      </c>
      <c r="K49" s="16">
        <f>IF(G49&lt;=0,100,((I49-G49)/G49)*100)</f>
        <v>209.24235993208825</v>
      </c>
      <c r="L49" s="138"/>
      <c r="M49" s="47">
        <v>11</v>
      </c>
      <c r="O49" s="47">
        <v>6</v>
      </c>
    </row>
    <row r="50" spans="1:15" outlineLevel="7" x14ac:dyDescent="0.7">
      <c r="A50" s="131" t="s">
        <v>50</v>
      </c>
      <c r="B50" s="92" t="s">
        <v>60</v>
      </c>
      <c r="C50" s="23">
        <v>0</v>
      </c>
      <c r="D50" s="92" t="s">
        <v>51</v>
      </c>
      <c r="E50" s="23">
        <v>0.27229999999999999</v>
      </c>
      <c r="F50" s="92" t="s">
        <v>51</v>
      </c>
      <c r="G50" s="23">
        <v>0.94240000000000002</v>
      </c>
      <c r="H50" s="62" t="s">
        <v>51</v>
      </c>
      <c r="I50" s="23">
        <v>2.9142999999999999</v>
      </c>
      <c r="J50" s="23">
        <f>I50-G50</f>
        <v>1.9718999999999998</v>
      </c>
      <c r="K50" s="24">
        <f>IF(G50&lt;=0,100,((I50-G50)/G50)*100)</f>
        <v>209.24235993208825</v>
      </c>
      <c r="L50" s="138" t="s">
        <v>48</v>
      </c>
      <c r="M50" s="77">
        <v>12</v>
      </c>
      <c r="O50" s="77">
        <v>7</v>
      </c>
    </row>
    <row r="51" spans="1:15" ht="23.5" outlineLevel="5" x14ac:dyDescent="0.7">
      <c r="A51" s="129" t="s">
        <v>100</v>
      </c>
      <c r="B51" s="45"/>
      <c r="C51" s="15">
        <f>SUMIF(M51:M52,9,C51:C52)</f>
        <v>0</v>
      </c>
      <c r="D51" s="45"/>
      <c r="E51" s="15">
        <f>SUMIF(M51:M52,9,E51:E52)</f>
        <v>0</v>
      </c>
      <c r="F51" s="45"/>
      <c r="G51" s="15">
        <f>SUMIF(M51:M52,9,G51:G52)</f>
        <v>0</v>
      </c>
      <c r="H51" s="45"/>
      <c r="I51" s="15">
        <f>SUMIF(M51:M52,9,I51:I52)</f>
        <v>0.53539999999999999</v>
      </c>
      <c r="J51" s="15">
        <f>I51-G51</f>
        <v>0.53539999999999999</v>
      </c>
      <c r="K51" s="16">
        <f>IF(G51&lt;=0,100,((I51-G51)/G51)*100)</f>
        <v>100</v>
      </c>
      <c r="L51" s="134"/>
      <c r="M51" s="47">
        <v>8</v>
      </c>
      <c r="O51" s="47">
        <v>5</v>
      </c>
    </row>
    <row r="52" spans="1:15" ht="23.5" outlineLevel="6" x14ac:dyDescent="0.7">
      <c r="A52" s="130" t="s">
        <v>42</v>
      </c>
      <c r="B52" s="45"/>
      <c r="C52" s="15">
        <f>SUMIF(M52:M53,11,C52:C53)</f>
        <v>0</v>
      </c>
      <c r="D52" s="45"/>
      <c r="E52" s="15">
        <f>SUMIF(M52:M53,11,E52:E53)</f>
        <v>0</v>
      </c>
      <c r="F52" s="45"/>
      <c r="G52" s="15">
        <f>SUMIF(M52:M53,11,G52:G53)</f>
        <v>0</v>
      </c>
      <c r="H52" s="45"/>
      <c r="I52" s="15">
        <f>SUMIF(M52:M53,11,I52:I53)</f>
        <v>0.53539999999999999</v>
      </c>
      <c r="J52" s="15">
        <f>I52-G52</f>
        <v>0.53539999999999999</v>
      </c>
      <c r="K52" s="16">
        <f>IF(G52&lt;=0,100,((I52-G52)/G52)*100)</f>
        <v>100</v>
      </c>
      <c r="L52" s="134"/>
      <c r="M52" s="47">
        <v>9</v>
      </c>
      <c r="O52" s="47">
        <v>6</v>
      </c>
    </row>
    <row r="53" spans="1:15" ht="23.5" outlineLevel="6" x14ac:dyDescent="0.7">
      <c r="A53" s="130" t="s">
        <v>101</v>
      </c>
      <c r="B53" s="45"/>
      <c r="C53" s="15">
        <f>SUMIF(M53:M58,12,C53:C58)</f>
        <v>0</v>
      </c>
      <c r="D53" s="45"/>
      <c r="E53" s="15">
        <f>SUMIF(M53:M58,12,E53:E58)</f>
        <v>0</v>
      </c>
      <c r="F53" s="45"/>
      <c r="G53" s="15">
        <f>SUMIF(M53:M58,12,G53:G58)</f>
        <v>0</v>
      </c>
      <c r="H53" s="45"/>
      <c r="I53" s="15">
        <f>SUMIF(M53:M58,12,I53:I58)</f>
        <v>0.53539999999999999</v>
      </c>
      <c r="J53" s="15">
        <f>I53-G53</f>
        <v>0.53539999999999999</v>
      </c>
      <c r="K53" s="16">
        <f>IF(G53&lt;=0,100,((I53-G53)/G53)*100)</f>
        <v>100</v>
      </c>
      <c r="L53" s="138"/>
      <c r="M53" s="47">
        <v>11</v>
      </c>
      <c r="O53" s="47">
        <v>6</v>
      </c>
    </row>
    <row r="54" spans="1:15" ht="61.5" outlineLevel="7" x14ac:dyDescent="0.7">
      <c r="A54" s="131" t="s">
        <v>102</v>
      </c>
      <c r="B54" s="92" t="s">
        <v>60</v>
      </c>
      <c r="C54" s="23">
        <v>0</v>
      </c>
      <c r="D54" s="92" t="s">
        <v>60</v>
      </c>
      <c r="E54" s="23">
        <v>0</v>
      </c>
      <c r="F54" s="92" t="s">
        <v>60</v>
      </c>
      <c r="G54" s="23">
        <v>0</v>
      </c>
      <c r="H54" s="62" t="s">
        <v>103</v>
      </c>
      <c r="I54" s="23">
        <v>3.5000000000000003E-2</v>
      </c>
      <c r="J54" s="23">
        <f>I54-G54</f>
        <v>3.5000000000000003E-2</v>
      </c>
      <c r="K54" s="24">
        <f>IF(G54&lt;=0,100,((I54-G54)/G54)*100)</f>
        <v>100</v>
      </c>
      <c r="L54" s="138" t="s">
        <v>48</v>
      </c>
      <c r="M54" s="77">
        <v>12</v>
      </c>
      <c r="O54" s="77">
        <v>7</v>
      </c>
    </row>
    <row r="55" spans="1:15" ht="61.5" outlineLevel="7" x14ac:dyDescent="0.7">
      <c r="A55" s="131" t="s">
        <v>104</v>
      </c>
      <c r="B55" s="92" t="s">
        <v>60</v>
      </c>
      <c r="C55" s="23">
        <v>0</v>
      </c>
      <c r="D55" s="92" t="s">
        <v>60</v>
      </c>
      <c r="E55" s="23">
        <v>0</v>
      </c>
      <c r="F55" s="92" t="s">
        <v>60</v>
      </c>
      <c r="G55" s="23">
        <v>0</v>
      </c>
      <c r="H55" s="62" t="s">
        <v>105</v>
      </c>
      <c r="I55" s="23">
        <v>0.03</v>
      </c>
      <c r="J55" s="23">
        <f>I55-G55</f>
        <v>0.03</v>
      </c>
      <c r="K55" s="24">
        <f>IF(G55&lt;=0,100,((I55-G55)/G55)*100)</f>
        <v>100</v>
      </c>
      <c r="L55" s="138" t="s">
        <v>48</v>
      </c>
      <c r="M55" s="77">
        <v>12</v>
      </c>
      <c r="O55" s="77">
        <v>7</v>
      </c>
    </row>
    <row r="56" spans="1:15" ht="61.5" outlineLevel="7" x14ac:dyDescent="0.7">
      <c r="A56" s="131" t="s">
        <v>106</v>
      </c>
      <c r="B56" s="92" t="s">
        <v>60</v>
      </c>
      <c r="C56" s="23">
        <v>0</v>
      </c>
      <c r="D56" s="92" t="s">
        <v>60</v>
      </c>
      <c r="E56" s="23">
        <v>0</v>
      </c>
      <c r="F56" s="92" t="s">
        <v>60</v>
      </c>
      <c r="G56" s="23">
        <v>0</v>
      </c>
      <c r="H56" s="62" t="s">
        <v>105</v>
      </c>
      <c r="I56" s="23">
        <v>0.28799999999999998</v>
      </c>
      <c r="J56" s="23">
        <f>I56-G56</f>
        <v>0.28799999999999998</v>
      </c>
      <c r="K56" s="24">
        <f>IF(G56&lt;=0,100,((I56-G56)/G56)*100)</f>
        <v>100</v>
      </c>
      <c r="L56" s="138" t="s">
        <v>48</v>
      </c>
      <c r="M56" s="77">
        <v>12</v>
      </c>
      <c r="O56" s="77">
        <v>7</v>
      </c>
    </row>
    <row r="57" spans="1:15" ht="102.5" outlineLevel="7" x14ac:dyDescent="0.7">
      <c r="A57" s="131" t="s">
        <v>107</v>
      </c>
      <c r="B57" s="92" t="s">
        <v>60</v>
      </c>
      <c r="C57" s="23">
        <v>0</v>
      </c>
      <c r="D57" s="92" t="s">
        <v>60</v>
      </c>
      <c r="E57" s="23">
        <v>0</v>
      </c>
      <c r="F57" s="92" t="s">
        <v>60</v>
      </c>
      <c r="G57" s="23">
        <v>0</v>
      </c>
      <c r="H57" s="62" t="s">
        <v>108</v>
      </c>
      <c r="I57" s="23">
        <v>5.04E-2</v>
      </c>
      <c r="J57" s="23">
        <f>I57-G57</f>
        <v>5.04E-2</v>
      </c>
      <c r="K57" s="24">
        <f>IF(G57&lt;=0,100,((I57-G57)/G57)*100)</f>
        <v>100</v>
      </c>
      <c r="L57" s="138" t="s">
        <v>48</v>
      </c>
      <c r="M57" s="77">
        <v>12</v>
      </c>
      <c r="O57" s="77">
        <v>7</v>
      </c>
    </row>
    <row r="58" spans="1:15" ht="61.5" outlineLevel="7" x14ac:dyDescent="0.7">
      <c r="A58" s="139" t="s">
        <v>109</v>
      </c>
      <c r="B58" s="140" t="s">
        <v>60</v>
      </c>
      <c r="C58" s="118">
        <v>0</v>
      </c>
      <c r="D58" s="140" t="s">
        <v>60</v>
      </c>
      <c r="E58" s="118">
        <v>0</v>
      </c>
      <c r="F58" s="140" t="s">
        <v>60</v>
      </c>
      <c r="G58" s="118">
        <v>0</v>
      </c>
      <c r="H58" s="141" t="s">
        <v>108</v>
      </c>
      <c r="I58" s="118">
        <v>0.13200000000000001</v>
      </c>
      <c r="J58" s="118">
        <f>I58-G58</f>
        <v>0.13200000000000001</v>
      </c>
      <c r="K58" s="142">
        <f>IF(G58&lt;=0,100,((I58-G58)/G58)*100)</f>
        <v>100</v>
      </c>
      <c r="L58" s="143" t="s">
        <v>48</v>
      </c>
      <c r="M58" s="77">
        <v>12</v>
      </c>
      <c r="O58" s="77">
        <v>7</v>
      </c>
    </row>
  </sheetData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F49F-FA3A-47A9-AD25-CEB4750201E2}">
  <sheetPr codeName="Sheet5">
    <outlinePr summaryBelow="0"/>
  </sheetPr>
  <dimension ref="A1:AC37"/>
  <sheetViews>
    <sheetView topLeftCell="A2" workbookViewId="0">
      <selection activeCell="A2" sqref="A2:K37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customWidth="1" outlineLevel="1"/>
    <col min="3" max="3" width="17.7265625" customWidth="1" outlineLevel="1"/>
    <col min="4" max="4" width="13.7265625" customWidth="1" outlineLevel="1"/>
    <col min="5" max="5" width="17.7265625" customWidth="1" outlineLevel="1"/>
    <col min="6" max="6" width="13.7265625" customWidth="1"/>
    <col min="7" max="7" width="17.7265625" customWidth="1"/>
    <col min="8" max="8" width="13.7265625" customWidth="1"/>
    <col min="9" max="9" width="17.7265625" customWidth="1"/>
    <col min="10" max="10" width="17.7265625" customWidth="1" collapsed="1"/>
    <col min="11" max="11" width="12.7265625" customWidth="1"/>
    <col min="12" max="12" width="70.7265625" customWidth="1"/>
    <col min="13" max="13" width="0" hidden="1" customWidth="1"/>
    <col min="14" max="14" width="9.08984375" customWidth="1"/>
    <col min="15" max="15" width="0" hidden="1" customWidth="1"/>
    <col min="16" max="16" width="254.7265625" style="4" hidden="1" customWidth="1"/>
    <col min="17" max="17" width="9.08984375" customWidth="1"/>
  </cols>
  <sheetData>
    <row r="1" spans="1:16" s="4" customFormat="1" ht="23.5" hidden="1" x14ac:dyDescent="0.7">
      <c r="A1" s="3"/>
    </row>
    <row r="2" spans="1:16" s="4" customFormat="1" ht="47" x14ac:dyDescent="0.7">
      <c r="A2" s="120" t="s">
        <v>35</v>
      </c>
      <c r="B2" s="5" t="s">
        <v>140</v>
      </c>
      <c r="C2" s="6" t="s">
        <v>141</v>
      </c>
      <c r="D2" s="5" t="s">
        <v>142</v>
      </c>
      <c r="E2" s="6" t="s">
        <v>143</v>
      </c>
      <c r="F2" s="5" t="s">
        <v>136</v>
      </c>
      <c r="G2" s="6" t="s">
        <v>137</v>
      </c>
      <c r="H2" s="5" t="s">
        <v>138</v>
      </c>
      <c r="I2" s="6" t="s">
        <v>139</v>
      </c>
      <c r="J2" s="6" t="s">
        <v>144</v>
      </c>
      <c r="K2" s="114" t="s">
        <v>145</v>
      </c>
      <c r="L2" s="93" t="s">
        <v>9</v>
      </c>
      <c r="P2" s="7"/>
    </row>
    <row r="3" spans="1:16" s="4" customFormat="1" ht="24" thickBot="1" x14ac:dyDescent="0.75">
      <c r="A3" s="121" t="s">
        <v>15</v>
      </c>
      <c r="B3" s="42"/>
      <c r="C3" s="11">
        <f>SUMIF(M3:M4,1,C3:C4)</f>
        <v>25.1891</v>
      </c>
      <c r="D3" s="42"/>
      <c r="E3" s="11">
        <f>SUMIF(M3:M4,1,E3:E4)</f>
        <v>13.414999999999999</v>
      </c>
      <c r="F3" s="42"/>
      <c r="G3" s="11">
        <f>SUMIF(M3:M4,1,G3:G4)</f>
        <v>21.8078</v>
      </c>
      <c r="H3" s="42"/>
      <c r="I3" s="11">
        <f>SUMIF(M3:M4,1,I3:I4)</f>
        <v>103.37310000000001</v>
      </c>
      <c r="J3" s="11">
        <f>I3-G3</f>
        <v>81.565300000000008</v>
      </c>
      <c r="K3" s="115">
        <f>IF(G3&lt;=0,100,((I3-G3)/G3)*100)</f>
        <v>374.01892900705252</v>
      </c>
      <c r="L3" s="43"/>
      <c r="M3" s="4">
        <v>0</v>
      </c>
    </row>
    <row r="4" spans="1:16" s="47" customFormat="1" ht="24" thickTop="1" x14ac:dyDescent="0.7">
      <c r="A4" s="122" t="s">
        <v>27</v>
      </c>
      <c r="B4" s="45"/>
      <c r="C4" s="15">
        <f>SUMIF(M4:M5,2,C4:C5)</f>
        <v>25.1891</v>
      </c>
      <c r="D4" s="45"/>
      <c r="E4" s="15">
        <f>SUMIF(M4:M5,2,E4:E5)</f>
        <v>13.414999999999999</v>
      </c>
      <c r="F4" s="45"/>
      <c r="G4" s="15">
        <f>SUMIF(M4:M5,2,G4:G5)</f>
        <v>21.8078</v>
      </c>
      <c r="H4" s="45"/>
      <c r="I4" s="15">
        <f>SUMIF(M4:M5,2,I4:I5)</f>
        <v>103.37310000000001</v>
      </c>
      <c r="J4" s="15">
        <f>I4-G4</f>
        <v>81.565300000000008</v>
      </c>
      <c r="K4" s="117">
        <f>IF(G4&lt;=0,100,((I4-G4)/G4)*100)</f>
        <v>374.01892900705252</v>
      </c>
      <c r="L4" s="46"/>
      <c r="M4" s="47">
        <v>1</v>
      </c>
      <c r="P4" s="4"/>
    </row>
    <row r="5" spans="1:16" s="47" customFormat="1" ht="23.5" x14ac:dyDescent="0.7">
      <c r="A5" s="113" t="s">
        <v>28</v>
      </c>
      <c r="B5" s="45"/>
      <c r="C5" s="15">
        <f>SUMIF(M5:M6,3,C5:C6)</f>
        <v>25.1891</v>
      </c>
      <c r="D5" s="45"/>
      <c r="E5" s="15">
        <f>SUMIF(M5:M6,3,E5:E6)</f>
        <v>13.414999999999999</v>
      </c>
      <c r="F5" s="45"/>
      <c r="G5" s="15">
        <f>SUMIF(M5:M6,3,G5:G6)</f>
        <v>21.8078</v>
      </c>
      <c r="H5" s="45"/>
      <c r="I5" s="15">
        <f>SUMIF(M5:M6,3,I5:I6)</f>
        <v>103.37310000000001</v>
      </c>
      <c r="J5" s="15">
        <f>I5-G5</f>
        <v>81.565300000000008</v>
      </c>
      <c r="K5" s="117">
        <f>IF(G5&lt;=0,100,((I5-G5)/G5)*100)</f>
        <v>374.01892900705252</v>
      </c>
      <c r="L5" s="46"/>
      <c r="M5" s="47">
        <v>2</v>
      </c>
      <c r="P5" s="26"/>
    </row>
    <row r="6" spans="1:16" s="47" customFormat="1" ht="23.5" x14ac:dyDescent="0.7">
      <c r="A6" s="123" t="s">
        <v>28</v>
      </c>
      <c r="B6" s="45"/>
      <c r="C6" s="15">
        <f>SUMIF(M6:M7,4,C6:C7)</f>
        <v>25.1891</v>
      </c>
      <c r="D6" s="45"/>
      <c r="E6" s="15">
        <f>SUMIF(M6:M7,4,E6:E7)</f>
        <v>13.414999999999999</v>
      </c>
      <c r="F6" s="45"/>
      <c r="G6" s="15">
        <f>SUMIF(M6:M7,4,G6:G7)</f>
        <v>21.8078</v>
      </c>
      <c r="H6" s="45"/>
      <c r="I6" s="15">
        <f>SUMIF(M6:M7,4,I6:I7)</f>
        <v>103.37310000000001</v>
      </c>
      <c r="J6" s="15">
        <f>I6-G6</f>
        <v>81.565300000000008</v>
      </c>
      <c r="K6" s="117">
        <f>IF(G6&lt;=0,100,((I6-G6)/G6)*100)</f>
        <v>374.01892900705252</v>
      </c>
      <c r="L6" s="46"/>
      <c r="M6" s="47">
        <v>3</v>
      </c>
      <c r="P6" s="4"/>
    </row>
    <row r="7" spans="1:16" s="47" customFormat="1" ht="23.5" outlineLevel="1" x14ac:dyDescent="0.7">
      <c r="A7" s="124" t="s">
        <v>54</v>
      </c>
      <c r="B7" s="45"/>
      <c r="C7" s="15">
        <f>SUMIF(M7:M9,5,C7:C9)</f>
        <v>25.1891</v>
      </c>
      <c r="D7" s="45"/>
      <c r="E7" s="15">
        <f>SUMIF(M7:M9,5,E7:E9)</f>
        <v>13.414999999999999</v>
      </c>
      <c r="F7" s="45"/>
      <c r="G7" s="15">
        <f>SUMIF(M7:M9,5,G7:G9)</f>
        <v>21.8078</v>
      </c>
      <c r="H7" s="45"/>
      <c r="I7" s="15">
        <f>SUMIF(M7:M9,5,I7:I9)</f>
        <v>103.37310000000001</v>
      </c>
      <c r="J7" s="15">
        <f>I7-G7</f>
        <v>81.565300000000008</v>
      </c>
      <c r="K7" s="117">
        <f>IF(G7&lt;=0,100,((I7-G7)/G7)*100)</f>
        <v>374.01892900705252</v>
      </c>
      <c r="L7" s="46"/>
      <c r="M7" s="47">
        <v>4</v>
      </c>
      <c r="O7" s="47">
        <v>1</v>
      </c>
      <c r="P7" s="4"/>
    </row>
    <row r="8" spans="1:16" s="47" customFormat="1" ht="41" outlineLevel="1" x14ac:dyDescent="0.7">
      <c r="A8" s="144" t="s">
        <v>55</v>
      </c>
      <c r="B8" s="92" t="s">
        <v>56</v>
      </c>
      <c r="C8" s="53">
        <v>0</v>
      </c>
      <c r="D8" s="52" t="s">
        <v>56</v>
      </c>
      <c r="E8" s="53">
        <v>0</v>
      </c>
      <c r="F8" s="52" t="s">
        <v>57</v>
      </c>
      <c r="G8" s="53">
        <v>0</v>
      </c>
      <c r="H8" s="52" t="s">
        <v>57</v>
      </c>
      <c r="I8" s="53">
        <v>0</v>
      </c>
      <c r="J8" s="53">
        <f>I8-G8</f>
        <v>0</v>
      </c>
      <c r="K8" s="146">
        <f>IF(G8&lt;=0,100,((I8-G8)/G8)*100)</f>
        <v>100</v>
      </c>
      <c r="L8" s="55"/>
      <c r="O8" s="47">
        <v>1</v>
      </c>
      <c r="P8" s="4"/>
    </row>
    <row r="9" spans="1:16" s="47" customFormat="1" outlineLevel="2" x14ac:dyDescent="0.7">
      <c r="A9" s="125" t="s">
        <v>58</v>
      </c>
      <c r="B9" s="57"/>
      <c r="C9" s="58">
        <f>SUMIF(M9:M11,6,C9:C11)</f>
        <v>25.1891</v>
      </c>
      <c r="D9" s="57"/>
      <c r="E9" s="58">
        <f>SUMIF(M9:M11,6,E9:E11)</f>
        <v>13.414999999999999</v>
      </c>
      <c r="F9" s="57"/>
      <c r="G9" s="58">
        <f>SUMIF(M9:M11,6,G9:G11)</f>
        <v>21.8078</v>
      </c>
      <c r="H9" s="57"/>
      <c r="I9" s="58">
        <f>SUMIF(M9:M11,6,I9:I11)</f>
        <v>103.37310000000001</v>
      </c>
      <c r="J9" s="58">
        <f>I9-G9</f>
        <v>81.565300000000008</v>
      </c>
      <c r="K9" s="147">
        <f>IF(G9&lt;=0,100,((I9-G9)/G9)*100)</f>
        <v>374.01892900705252</v>
      </c>
      <c r="L9" s="60"/>
      <c r="M9" s="47">
        <v>5</v>
      </c>
      <c r="O9" s="47">
        <v>2</v>
      </c>
      <c r="P9" s="4"/>
    </row>
    <row r="10" spans="1:16" s="47" customFormat="1" outlineLevel="2" x14ac:dyDescent="0.7">
      <c r="A10" s="126" t="s">
        <v>38</v>
      </c>
      <c r="B10" s="65"/>
      <c r="C10" s="66"/>
      <c r="D10" s="65"/>
      <c r="E10" s="66"/>
      <c r="F10" s="65"/>
      <c r="G10" s="66"/>
      <c r="H10" s="65"/>
      <c r="I10" s="66"/>
      <c r="J10" s="66">
        <f>I10-G10</f>
        <v>0</v>
      </c>
      <c r="K10" s="148">
        <f>IF(G10&lt;=0,100,((I10-G10)/G10)*100)</f>
        <v>100</v>
      </c>
      <c r="L10" s="68"/>
      <c r="O10" s="47">
        <v>2</v>
      </c>
      <c r="P10" s="4"/>
    </row>
    <row r="11" spans="1:16" s="47" customFormat="1" ht="23.5" outlineLevel="3" x14ac:dyDescent="0.7">
      <c r="A11" s="127" t="s">
        <v>39</v>
      </c>
      <c r="B11" s="70"/>
      <c r="C11" s="39">
        <f>SUMIF(M11:M12,7,C11:C12)</f>
        <v>25.1891</v>
      </c>
      <c r="D11" s="70"/>
      <c r="E11" s="39">
        <f>SUMIF(M11:M12,7,E11:E12)</f>
        <v>13.414999999999999</v>
      </c>
      <c r="F11" s="70"/>
      <c r="G11" s="39">
        <f>SUMIF(M11:M12,7,G11:G12)</f>
        <v>21.8078</v>
      </c>
      <c r="H11" s="70"/>
      <c r="I11" s="39">
        <f>SUMIF(M11:M12,7,I11:I12)</f>
        <v>103.37310000000001</v>
      </c>
      <c r="J11" s="39">
        <f>I11-G11</f>
        <v>81.565300000000008</v>
      </c>
      <c r="K11" s="116">
        <f>IF(G11&lt;=0,100,((I11-G11)/G11)*100)</f>
        <v>374.01892900705252</v>
      </c>
      <c r="L11" s="72"/>
      <c r="M11" s="47">
        <v>6</v>
      </c>
      <c r="O11" s="47">
        <v>3</v>
      </c>
      <c r="P11" s="4"/>
    </row>
    <row r="12" spans="1:16" s="47" customFormat="1" outlineLevel="4" x14ac:dyDescent="0.7">
      <c r="A12" s="128" t="s">
        <v>40</v>
      </c>
      <c r="B12" s="62"/>
      <c r="C12" s="23">
        <f>SUMIF(M12:M27,8,C12:C27)</f>
        <v>25.1891</v>
      </c>
      <c r="D12" s="62"/>
      <c r="E12" s="23">
        <f>SUMIF(M12:M27,8,E12:E27)</f>
        <v>13.414999999999999</v>
      </c>
      <c r="F12" s="62"/>
      <c r="G12" s="23">
        <f>SUMIF(M12:M27,8,G12:G27)</f>
        <v>21.8078</v>
      </c>
      <c r="H12" s="62"/>
      <c r="I12" s="23">
        <f>SUMIF(M12:M27,8,I12:I27)</f>
        <v>103.37310000000001</v>
      </c>
      <c r="J12" s="23">
        <f>I12-G12</f>
        <v>81.565300000000008</v>
      </c>
      <c r="K12" s="149">
        <f>IF(G12&lt;=0,100,((I12-G12)/G12)*100)</f>
        <v>374.01892900705252</v>
      </c>
      <c r="L12" s="63"/>
      <c r="M12" s="47">
        <v>7</v>
      </c>
      <c r="O12" s="47">
        <v>4</v>
      </c>
      <c r="P12" s="4"/>
    </row>
    <row r="13" spans="1:16" s="47" customFormat="1" ht="23.5" outlineLevel="5" x14ac:dyDescent="0.7">
      <c r="A13" s="129" t="s">
        <v>49</v>
      </c>
      <c r="B13" s="45"/>
      <c r="C13" s="15">
        <f>SUMIF(M13:M19,9,C13:C19)</f>
        <v>0</v>
      </c>
      <c r="D13" s="45"/>
      <c r="E13" s="15">
        <f>SUMIF(M13:M19,9,E13:E19)</f>
        <v>2.0545999999999998</v>
      </c>
      <c r="F13" s="45"/>
      <c r="G13" s="15">
        <f>SUMIF(M13:M19,9,G13:G19)</f>
        <v>2.0545999999999998</v>
      </c>
      <c r="H13" s="45"/>
      <c r="I13" s="15">
        <f>SUMIF(M13:M19,9,I13:I19)</f>
        <v>2.1479999999999997</v>
      </c>
      <c r="J13" s="15">
        <f>I13-G13</f>
        <v>9.3399999999999928E-2</v>
      </c>
      <c r="K13" s="117">
        <f>IF(G13&lt;=0,100,((I13-G13)/G13)*100)</f>
        <v>4.5458970115837607</v>
      </c>
      <c r="L13" s="46"/>
      <c r="M13" s="47">
        <v>8</v>
      </c>
      <c r="O13" s="47">
        <v>5</v>
      </c>
      <c r="P13" s="4"/>
    </row>
    <row r="14" spans="1:16" s="47" customFormat="1" ht="23.5" outlineLevel="6" x14ac:dyDescent="0.7">
      <c r="A14" s="130" t="s">
        <v>42</v>
      </c>
      <c r="B14" s="45"/>
      <c r="C14" s="15">
        <f>SUMIF(M14:M15,11,C14:C15)</f>
        <v>0</v>
      </c>
      <c r="D14" s="45"/>
      <c r="E14" s="15">
        <f>SUMIF(M14:M15,11,E14:E15)</f>
        <v>1.4605999999999999</v>
      </c>
      <c r="F14" s="45"/>
      <c r="G14" s="15">
        <f>SUMIF(M14:M15,11,G14:G15)</f>
        <v>1.4605999999999999</v>
      </c>
      <c r="H14" s="45"/>
      <c r="I14" s="15">
        <f>SUMIF(M14:M15,11,I14:I15)</f>
        <v>1.5539999999999998</v>
      </c>
      <c r="J14" s="15">
        <f>I14-G14</f>
        <v>9.3399999999999928E-2</v>
      </c>
      <c r="K14" s="117">
        <f>IF(G14&lt;=0,100,((I14-G14)/G14)*100)</f>
        <v>6.3946323428727876</v>
      </c>
      <c r="L14" s="46"/>
      <c r="M14" s="47">
        <v>9</v>
      </c>
      <c r="O14" s="47">
        <v>6</v>
      </c>
      <c r="P14" s="4"/>
    </row>
    <row r="15" spans="1:16" s="47" customFormat="1" ht="23.5" outlineLevel="6" x14ac:dyDescent="0.7">
      <c r="A15" s="130" t="s">
        <v>49</v>
      </c>
      <c r="B15" s="45"/>
      <c r="C15" s="15">
        <f>SUMIF(M15:M18,12,C15:C18)</f>
        <v>0</v>
      </c>
      <c r="D15" s="45"/>
      <c r="E15" s="15">
        <f>SUMIF(M15:M18,12,E15:E18)</f>
        <v>1.4605999999999999</v>
      </c>
      <c r="F15" s="45"/>
      <c r="G15" s="15">
        <f>SUMIF(M15:M18,12,G15:G18)</f>
        <v>1.4605999999999999</v>
      </c>
      <c r="H15" s="45"/>
      <c r="I15" s="15">
        <f>SUMIF(M15:M18,12,I15:I18)</f>
        <v>1.5539999999999998</v>
      </c>
      <c r="J15" s="15">
        <f>I15-G15</f>
        <v>9.3399999999999928E-2</v>
      </c>
      <c r="K15" s="117">
        <f>IF(G15&lt;=0,100,((I15-G15)/G15)*100)</f>
        <v>6.3946323428727876</v>
      </c>
      <c r="L15" s="63"/>
      <c r="M15" s="47">
        <v>11</v>
      </c>
      <c r="O15" s="47">
        <v>6</v>
      </c>
      <c r="P15" s="4"/>
    </row>
    <row r="16" spans="1:16" s="47" customFormat="1" outlineLevel="7" x14ac:dyDescent="0.7">
      <c r="A16" s="131" t="s">
        <v>59</v>
      </c>
      <c r="B16" s="92" t="s">
        <v>60</v>
      </c>
      <c r="C16" s="23">
        <v>0</v>
      </c>
      <c r="D16" s="92" t="s">
        <v>60</v>
      </c>
      <c r="E16" s="23">
        <v>0</v>
      </c>
      <c r="F16" s="92" t="s">
        <v>60</v>
      </c>
      <c r="G16" s="23">
        <v>0</v>
      </c>
      <c r="H16" s="62" t="s">
        <v>61</v>
      </c>
      <c r="I16" s="23">
        <v>1.1279999999999999</v>
      </c>
      <c r="J16" s="23">
        <f>I16-G16</f>
        <v>1.1279999999999999</v>
      </c>
      <c r="K16" s="149">
        <f>IF(G16&lt;=0,100,((I16-G16)/G16)*100)</f>
        <v>100</v>
      </c>
      <c r="L16" s="63" t="s">
        <v>48</v>
      </c>
      <c r="M16" s="77">
        <v>12</v>
      </c>
      <c r="O16" s="77">
        <v>7</v>
      </c>
      <c r="P16" s="4"/>
    </row>
    <row r="17" spans="1:16" s="77" customFormat="1" outlineLevel="7" x14ac:dyDescent="0.7">
      <c r="A17" s="131" t="s">
        <v>62</v>
      </c>
      <c r="B17" s="92" t="s">
        <v>60</v>
      </c>
      <c r="C17" s="23">
        <v>0</v>
      </c>
      <c r="D17" s="92" t="s">
        <v>60</v>
      </c>
      <c r="E17" s="23">
        <v>0</v>
      </c>
      <c r="F17" s="92" t="s">
        <v>60</v>
      </c>
      <c r="G17" s="23">
        <v>0</v>
      </c>
      <c r="H17" s="62" t="s">
        <v>61</v>
      </c>
      <c r="I17" s="23">
        <v>0.1512</v>
      </c>
      <c r="J17" s="23">
        <f>I17-G17</f>
        <v>0.1512</v>
      </c>
      <c r="K17" s="149">
        <f>IF(G17&lt;=0,100,((I17-G17)/G17)*100)</f>
        <v>100</v>
      </c>
      <c r="L17" s="63" t="s">
        <v>48</v>
      </c>
      <c r="M17" s="77">
        <v>12</v>
      </c>
      <c r="O17" s="77">
        <v>7</v>
      </c>
      <c r="P17" s="4"/>
    </row>
    <row r="18" spans="1:16" s="47" customFormat="1" outlineLevel="7" x14ac:dyDescent="0.7">
      <c r="A18" s="131" t="s">
        <v>63</v>
      </c>
      <c r="B18" s="92" t="s">
        <v>60</v>
      </c>
      <c r="C18" s="23">
        <v>0</v>
      </c>
      <c r="D18" s="92" t="s">
        <v>64</v>
      </c>
      <c r="E18" s="23">
        <v>1.4605999999999999</v>
      </c>
      <c r="F18" s="92" t="s">
        <v>64</v>
      </c>
      <c r="G18" s="23">
        <v>1.4605999999999999</v>
      </c>
      <c r="H18" s="62" t="s">
        <v>64</v>
      </c>
      <c r="I18" s="23">
        <v>0.27479999999999999</v>
      </c>
      <c r="J18" s="23">
        <f>I18-G18</f>
        <v>-1.1858</v>
      </c>
      <c r="K18" s="149">
        <f>IF(G18&lt;=0,100,((I18-G18)/G18)*100)</f>
        <v>-81.185814049020948</v>
      </c>
      <c r="L18" s="63" t="s">
        <v>48</v>
      </c>
      <c r="M18" s="77">
        <v>12</v>
      </c>
      <c r="O18" s="77">
        <v>7</v>
      </c>
      <c r="P18" s="4"/>
    </row>
    <row r="19" spans="1:16" ht="23.5" outlineLevel="6" x14ac:dyDescent="0.7">
      <c r="A19" s="130" t="s">
        <v>65</v>
      </c>
      <c r="B19" s="45"/>
      <c r="C19" s="15">
        <f>SUMIF(M19:M20,10,C19:C20)</f>
        <v>0</v>
      </c>
      <c r="D19" s="45"/>
      <c r="E19" s="15">
        <f>SUMIF(M19:M20,10,E19:E20)</f>
        <v>0.59399999999999997</v>
      </c>
      <c r="F19" s="45"/>
      <c r="G19" s="15">
        <f>SUMIF(M19:M20,10,G19:G20)</f>
        <v>0.59399999999999997</v>
      </c>
      <c r="H19" s="45"/>
      <c r="I19" s="15">
        <f>SUMIF(M19:M20,10,I19:I20)</f>
        <v>0.59399999999999997</v>
      </c>
      <c r="J19" s="15">
        <f>I19-G19</f>
        <v>0</v>
      </c>
      <c r="K19" s="117">
        <f>IF(G19&lt;=0,100,((I19-G19)/G19)*100)</f>
        <v>0</v>
      </c>
      <c r="L19" s="46"/>
      <c r="M19" s="47">
        <v>9</v>
      </c>
      <c r="O19" s="47">
        <v>6</v>
      </c>
    </row>
    <row r="20" spans="1:16" ht="23.5" outlineLevel="6" x14ac:dyDescent="0.7">
      <c r="A20" s="145" t="s">
        <v>66</v>
      </c>
      <c r="B20" s="45"/>
      <c r="C20" s="15">
        <f>SUMIF(M20:M21,11,C20:C21)</f>
        <v>0</v>
      </c>
      <c r="D20" s="45"/>
      <c r="E20" s="15">
        <f>SUMIF(M20:M21,11,E20:E21)</f>
        <v>0.59399999999999997</v>
      </c>
      <c r="F20" s="45"/>
      <c r="G20" s="15">
        <f>SUMIF(M20:M21,11,G20:G21)</f>
        <v>0.59399999999999997</v>
      </c>
      <c r="H20" s="45"/>
      <c r="I20" s="15">
        <f>SUMIF(M20:M21,11,I20:I21)</f>
        <v>0.59399999999999997</v>
      </c>
      <c r="J20" s="15">
        <f>I20-G20</f>
        <v>0</v>
      </c>
      <c r="K20" s="117">
        <f>IF(G20&lt;=0,100,((I20-G20)/G20)*100)</f>
        <v>0</v>
      </c>
      <c r="L20" s="46"/>
      <c r="M20" s="47">
        <v>10</v>
      </c>
      <c r="O20" s="47">
        <v>6</v>
      </c>
    </row>
    <row r="21" spans="1:16" ht="23.5" outlineLevel="6" x14ac:dyDescent="0.7">
      <c r="A21" s="130" t="s">
        <v>67</v>
      </c>
      <c r="B21" s="45"/>
      <c r="C21" s="15">
        <f>SUMIF(M21:M22,12,C21:C22)</f>
        <v>0</v>
      </c>
      <c r="D21" s="45"/>
      <c r="E21" s="15">
        <f>SUMIF(M21:M22,12,E21:E22)</f>
        <v>0.59399999999999997</v>
      </c>
      <c r="F21" s="45"/>
      <c r="G21" s="15">
        <f>SUMIF(M21:M22,12,G21:G22)</f>
        <v>0.59399999999999997</v>
      </c>
      <c r="H21" s="45"/>
      <c r="I21" s="15">
        <f>SUMIF(M21:M22,12,I21:I22)</f>
        <v>0.59399999999999997</v>
      </c>
      <c r="J21" s="15">
        <f>I21-G21</f>
        <v>0</v>
      </c>
      <c r="K21" s="117">
        <f>IF(G21&lt;=0,100,((I21-G21)/G21)*100)</f>
        <v>0</v>
      </c>
      <c r="L21" s="63"/>
      <c r="M21" s="47">
        <v>11</v>
      </c>
      <c r="O21" s="47">
        <v>6</v>
      </c>
    </row>
    <row r="22" spans="1:16" ht="123" outlineLevel="7" x14ac:dyDescent="0.7">
      <c r="A22" s="131" t="s">
        <v>68</v>
      </c>
      <c r="B22" s="92" t="s">
        <v>60</v>
      </c>
      <c r="C22" s="23">
        <v>0</v>
      </c>
      <c r="D22" s="92" t="s">
        <v>69</v>
      </c>
      <c r="E22" s="23">
        <v>0.59399999999999997</v>
      </c>
      <c r="F22" s="92" t="s">
        <v>69</v>
      </c>
      <c r="G22" s="23">
        <v>0.59399999999999997</v>
      </c>
      <c r="H22" s="62" t="s">
        <v>69</v>
      </c>
      <c r="I22" s="23">
        <v>0.59399999999999997</v>
      </c>
      <c r="J22" s="23">
        <f>I22-G22</f>
        <v>0</v>
      </c>
      <c r="K22" s="149">
        <f>IF(G22&lt;=0,100,((I22-G22)/G22)*100)</f>
        <v>0</v>
      </c>
      <c r="L22" s="63" t="s">
        <v>48</v>
      </c>
      <c r="M22" s="77">
        <v>12</v>
      </c>
      <c r="O22" s="77">
        <v>7</v>
      </c>
    </row>
    <row r="23" spans="1:16" ht="23.5" outlineLevel="5" x14ac:dyDescent="0.7">
      <c r="A23" s="129" t="s">
        <v>70</v>
      </c>
      <c r="B23" s="45"/>
      <c r="C23" s="15">
        <f>SUMIF(M23:M24,9,C23:C24)</f>
        <v>2.4396</v>
      </c>
      <c r="D23" s="45"/>
      <c r="E23" s="15">
        <f>SUMIF(M23:M24,9,E23:E24)</f>
        <v>0.6996</v>
      </c>
      <c r="F23" s="45"/>
      <c r="G23" s="15">
        <f>SUMIF(M23:M24,9,G23:G24)</f>
        <v>0.6996</v>
      </c>
      <c r="H23" s="45"/>
      <c r="I23" s="15">
        <f>SUMIF(M23:M24,9,I23:I24)</f>
        <v>1.4393</v>
      </c>
      <c r="J23" s="15">
        <f>I23-G23</f>
        <v>0.73970000000000002</v>
      </c>
      <c r="K23" s="117">
        <f>IF(G23&lt;=0,100,((I23-G23)/G23)*100)</f>
        <v>105.73184676958263</v>
      </c>
      <c r="L23" s="46"/>
      <c r="M23" s="47">
        <v>8</v>
      </c>
      <c r="O23" s="47">
        <v>5</v>
      </c>
    </row>
    <row r="24" spans="1:16" ht="23.5" outlineLevel="6" x14ac:dyDescent="0.7">
      <c r="A24" s="130" t="s">
        <v>42</v>
      </c>
      <c r="B24" s="45"/>
      <c r="C24" s="15">
        <f>SUMIF(M24:M25,11,C24:C25)</f>
        <v>2.4396</v>
      </c>
      <c r="D24" s="45"/>
      <c r="E24" s="15">
        <f>SUMIF(M24:M25,11,E24:E25)</f>
        <v>0.6996</v>
      </c>
      <c r="F24" s="45"/>
      <c r="G24" s="15">
        <f>SUMIF(M24:M25,11,G24:G25)</f>
        <v>0.6996</v>
      </c>
      <c r="H24" s="45"/>
      <c r="I24" s="15">
        <f>SUMIF(M24:M25,11,I24:I25)</f>
        <v>1.4393</v>
      </c>
      <c r="J24" s="15">
        <f>I24-G24</f>
        <v>0.73970000000000002</v>
      </c>
      <c r="K24" s="117">
        <f>IF(G24&lt;=0,100,((I24-G24)/G24)*100)</f>
        <v>105.73184676958263</v>
      </c>
      <c r="L24" s="46"/>
      <c r="M24" s="47">
        <v>9</v>
      </c>
      <c r="O24" s="47">
        <v>6</v>
      </c>
    </row>
    <row r="25" spans="1:16" ht="23.5" outlineLevel="6" x14ac:dyDescent="0.7">
      <c r="A25" s="130" t="s">
        <v>70</v>
      </c>
      <c r="B25" s="45"/>
      <c r="C25" s="15">
        <f>SUMIF(M25:M26,12,C25:C26)</f>
        <v>2.4396</v>
      </c>
      <c r="D25" s="45"/>
      <c r="E25" s="15">
        <f>SUMIF(M25:M26,12,E25:E26)</f>
        <v>0.6996</v>
      </c>
      <c r="F25" s="45"/>
      <c r="G25" s="15">
        <f>SUMIF(M25:M26,12,G25:G26)</f>
        <v>0.6996</v>
      </c>
      <c r="H25" s="45"/>
      <c r="I25" s="15">
        <f>SUMIF(M25:M26,12,I25:I26)</f>
        <v>1.4393</v>
      </c>
      <c r="J25" s="15">
        <f>I25-G25</f>
        <v>0.73970000000000002</v>
      </c>
      <c r="K25" s="117">
        <f>IF(G25&lt;=0,100,((I25-G25)/G25)*100)</f>
        <v>105.73184676958263</v>
      </c>
      <c r="L25" s="63"/>
      <c r="M25" s="47">
        <v>11</v>
      </c>
      <c r="O25" s="47">
        <v>6</v>
      </c>
    </row>
    <row r="26" spans="1:16" outlineLevel="7" x14ac:dyDescent="0.7">
      <c r="A26" s="131" t="s">
        <v>71</v>
      </c>
      <c r="B26" s="92" t="s">
        <v>64</v>
      </c>
      <c r="C26" s="23">
        <v>2.4396</v>
      </c>
      <c r="D26" s="92" t="s">
        <v>64</v>
      </c>
      <c r="E26" s="23">
        <v>0.6996</v>
      </c>
      <c r="F26" s="92" t="s">
        <v>64</v>
      </c>
      <c r="G26" s="23">
        <v>0.6996</v>
      </c>
      <c r="H26" s="62" t="s">
        <v>64</v>
      </c>
      <c r="I26" s="23">
        <v>1.4393</v>
      </c>
      <c r="J26" s="23">
        <f>I26-G26</f>
        <v>0.73970000000000002</v>
      </c>
      <c r="K26" s="149">
        <f>IF(G26&lt;=0,100,((I26-G26)/G26)*100)</f>
        <v>105.73184676958263</v>
      </c>
      <c r="L26" s="63" t="s">
        <v>48</v>
      </c>
      <c r="M26" s="77">
        <v>12</v>
      </c>
      <c r="O26" s="77">
        <v>7</v>
      </c>
    </row>
    <row r="27" spans="1:16" ht="23.5" outlineLevel="5" x14ac:dyDescent="0.7">
      <c r="A27" s="129" t="s">
        <v>72</v>
      </c>
      <c r="B27" s="45"/>
      <c r="C27" s="15">
        <f>SUMIF(M27:M34,9,C27:C34)</f>
        <v>22.749500000000001</v>
      </c>
      <c r="D27" s="45"/>
      <c r="E27" s="15">
        <f>SUMIF(M27:M34,9,E27:E34)</f>
        <v>10.6608</v>
      </c>
      <c r="F27" s="45"/>
      <c r="G27" s="15">
        <f>SUMIF(M27:M34,9,G27:G34)</f>
        <v>19.053599999999999</v>
      </c>
      <c r="H27" s="45"/>
      <c r="I27" s="15">
        <f>SUMIF(M27:M34,9,I27:I34)</f>
        <v>99.785800000000009</v>
      </c>
      <c r="J27" s="15">
        <f>I27-G27</f>
        <v>80.732200000000006</v>
      </c>
      <c r="K27" s="117">
        <f>IF(G27&lt;=0,100,((I27-G27)/G27)*100)</f>
        <v>423.71100474451026</v>
      </c>
      <c r="L27" s="46"/>
      <c r="M27" s="47">
        <v>8</v>
      </c>
      <c r="O27" s="47">
        <v>5</v>
      </c>
    </row>
    <row r="28" spans="1:16" ht="23.5" outlineLevel="6" x14ac:dyDescent="0.7">
      <c r="A28" s="130" t="s">
        <v>42</v>
      </c>
      <c r="B28" s="45"/>
      <c r="C28" s="15">
        <f>SUMIF(M28:M32,11,C28:C32)</f>
        <v>0</v>
      </c>
      <c r="D28" s="45"/>
      <c r="E28" s="15">
        <f>SUMIF(M28:M32,11,E28:E32)</f>
        <v>0</v>
      </c>
      <c r="F28" s="45"/>
      <c r="G28" s="15">
        <f>SUMIF(M28:M32,11,G28:G32)</f>
        <v>3.867</v>
      </c>
      <c r="H28" s="45"/>
      <c r="I28" s="15">
        <f>SUMIF(M28:M32,11,I28:I32)</f>
        <v>39.907700000000006</v>
      </c>
      <c r="J28" s="15">
        <f>I28-G28</f>
        <v>36.040700000000008</v>
      </c>
      <c r="K28" s="117">
        <f>IF(G28&lt;=0,100,((I28-G28)/G28)*100)</f>
        <v>932.00672355831421</v>
      </c>
      <c r="L28" s="46"/>
      <c r="M28" s="47">
        <v>9</v>
      </c>
      <c r="O28" s="47">
        <v>6</v>
      </c>
    </row>
    <row r="29" spans="1:16" ht="23.5" outlineLevel="6" x14ac:dyDescent="0.7">
      <c r="A29" s="130" t="s">
        <v>73</v>
      </c>
      <c r="B29" s="45"/>
      <c r="C29" s="15">
        <f>SUMIF(M29:M31,12,C29:C31)</f>
        <v>0</v>
      </c>
      <c r="D29" s="45"/>
      <c r="E29" s="15">
        <f>SUMIF(M29:M31,12,E29:E31)</f>
        <v>0</v>
      </c>
      <c r="F29" s="45"/>
      <c r="G29" s="15">
        <f>SUMIF(M29:M31,12,G29:G31)</f>
        <v>3.867</v>
      </c>
      <c r="H29" s="45"/>
      <c r="I29" s="15">
        <f>SUMIF(M29:M31,12,I29:I31)</f>
        <v>33.917700000000004</v>
      </c>
      <c r="J29" s="15">
        <f>I29-G29</f>
        <v>30.050700000000003</v>
      </c>
      <c r="K29" s="117">
        <f>IF(G29&lt;=0,100,((I29-G29)/G29)*100)</f>
        <v>777.10628394103958</v>
      </c>
      <c r="L29" s="63"/>
      <c r="M29" s="47">
        <v>11</v>
      </c>
      <c r="O29" s="47">
        <v>6</v>
      </c>
    </row>
    <row r="30" spans="1:16" ht="61.5" outlineLevel="7" x14ac:dyDescent="0.7">
      <c r="A30" s="131" t="s">
        <v>74</v>
      </c>
      <c r="B30" s="92" t="s">
        <v>60</v>
      </c>
      <c r="C30" s="23">
        <v>0</v>
      </c>
      <c r="D30" s="92" t="s">
        <v>60</v>
      </c>
      <c r="E30" s="23">
        <v>0</v>
      </c>
      <c r="F30" s="92" t="s">
        <v>61</v>
      </c>
      <c r="G30" s="23">
        <v>3.867</v>
      </c>
      <c r="H30" s="62" t="s">
        <v>60</v>
      </c>
      <c r="I30" s="23">
        <v>0</v>
      </c>
      <c r="J30" s="23">
        <f>I30-G30</f>
        <v>-3.867</v>
      </c>
      <c r="K30" s="149">
        <f>IF(G30&lt;=0,100,((I30-G30)/G30)*100)</f>
        <v>-100</v>
      </c>
      <c r="L30" s="63" t="s">
        <v>48</v>
      </c>
      <c r="M30" s="77">
        <v>12</v>
      </c>
      <c r="O30" s="77">
        <v>7</v>
      </c>
    </row>
    <row r="31" spans="1:16" ht="61.5" outlineLevel="7" x14ac:dyDescent="0.7">
      <c r="A31" s="131" t="s">
        <v>75</v>
      </c>
      <c r="B31" s="92" t="s">
        <v>60</v>
      </c>
      <c r="C31" s="23">
        <v>0</v>
      </c>
      <c r="D31" s="92" t="s">
        <v>60</v>
      </c>
      <c r="E31" s="23">
        <v>0</v>
      </c>
      <c r="F31" s="92" t="s">
        <v>60</v>
      </c>
      <c r="G31" s="23">
        <v>0</v>
      </c>
      <c r="H31" s="62" t="s">
        <v>61</v>
      </c>
      <c r="I31" s="23">
        <v>33.917700000000004</v>
      </c>
      <c r="J31" s="23">
        <f>I31-G31</f>
        <v>33.917700000000004</v>
      </c>
      <c r="K31" s="149">
        <f>IF(G31&lt;=0,100,((I31-G31)/G31)*100)</f>
        <v>100</v>
      </c>
      <c r="L31" s="63" t="s">
        <v>48</v>
      </c>
      <c r="M31" s="77">
        <v>12</v>
      </c>
      <c r="O31" s="77">
        <v>7</v>
      </c>
    </row>
    <row r="32" spans="1:16" ht="23.5" outlineLevel="6" x14ac:dyDescent="0.7">
      <c r="A32" s="130" t="s">
        <v>76</v>
      </c>
      <c r="B32" s="45"/>
      <c r="C32" s="15">
        <f>SUMIF(M32:M33,12,C32:C33)</f>
        <v>0</v>
      </c>
      <c r="D32" s="45"/>
      <c r="E32" s="15">
        <f>SUMIF(M32:M33,12,E32:E33)</f>
        <v>0</v>
      </c>
      <c r="F32" s="45"/>
      <c r="G32" s="15">
        <f>SUMIF(M32:M33,12,G32:G33)</f>
        <v>0</v>
      </c>
      <c r="H32" s="45"/>
      <c r="I32" s="15">
        <f>SUMIF(M32:M33,12,I32:I33)</f>
        <v>5.99</v>
      </c>
      <c r="J32" s="15">
        <f>I32-G32</f>
        <v>5.99</v>
      </c>
      <c r="K32" s="117">
        <f>IF(G32&lt;=0,100,((I32-G32)/G32)*100)</f>
        <v>100</v>
      </c>
      <c r="L32" s="63"/>
      <c r="M32" s="47">
        <v>11</v>
      </c>
      <c r="O32" s="47">
        <v>6</v>
      </c>
    </row>
    <row r="33" spans="1:15" ht="82" outlineLevel="7" x14ac:dyDescent="0.7">
      <c r="A33" s="131" t="s">
        <v>77</v>
      </c>
      <c r="B33" s="92" t="s">
        <v>60</v>
      </c>
      <c r="C33" s="23">
        <v>0</v>
      </c>
      <c r="D33" s="92" t="s">
        <v>60</v>
      </c>
      <c r="E33" s="23">
        <v>0</v>
      </c>
      <c r="F33" s="92" t="s">
        <v>60</v>
      </c>
      <c r="G33" s="23">
        <v>0</v>
      </c>
      <c r="H33" s="62" t="s">
        <v>78</v>
      </c>
      <c r="I33" s="23">
        <v>5.99</v>
      </c>
      <c r="J33" s="23">
        <f>I33-G33</f>
        <v>5.99</v>
      </c>
      <c r="K33" s="149">
        <f>IF(G33&lt;=0,100,((I33-G33)/G33)*100)</f>
        <v>100</v>
      </c>
      <c r="L33" s="63" t="s">
        <v>48</v>
      </c>
      <c r="M33" s="77">
        <v>12</v>
      </c>
      <c r="O33" s="77">
        <v>7</v>
      </c>
    </row>
    <row r="34" spans="1:15" ht="23.5" outlineLevel="6" x14ac:dyDescent="0.7">
      <c r="A34" s="130" t="s">
        <v>65</v>
      </c>
      <c r="B34" s="45"/>
      <c r="C34" s="15">
        <f>SUMIF(M34:M35,10,C34:C35)</f>
        <v>22.749500000000001</v>
      </c>
      <c r="D34" s="45"/>
      <c r="E34" s="15">
        <f>SUMIF(M34:M35,10,E34:E35)</f>
        <v>10.6608</v>
      </c>
      <c r="F34" s="45"/>
      <c r="G34" s="15">
        <f>SUMIF(M34:M35,10,G34:G35)</f>
        <v>15.1866</v>
      </c>
      <c r="H34" s="45"/>
      <c r="I34" s="15">
        <f>SUMIF(M34:M35,10,I34:I35)</f>
        <v>59.878100000000003</v>
      </c>
      <c r="J34" s="15">
        <f>I34-G34</f>
        <v>44.691500000000005</v>
      </c>
      <c r="K34" s="117">
        <f>IF(G34&lt;=0,100,((I34-G34)/G34)*100)</f>
        <v>294.28245953669688</v>
      </c>
      <c r="L34" s="46"/>
      <c r="M34" s="47">
        <v>9</v>
      </c>
      <c r="O34" s="47">
        <v>6</v>
      </c>
    </row>
    <row r="35" spans="1:15" ht="23.5" outlineLevel="6" x14ac:dyDescent="0.7">
      <c r="A35" s="145" t="s">
        <v>66</v>
      </c>
      <c r="B35" s="45"/>
      <c r="C35" s="15">
        <f>SUMIF(M35:M36,11,C35:C36)</f>
        <v>22.749500000000001</v>
      </c>
      <c r="D35" s="45"/>
      <c r="E35" s="15">
        <f>SUMIF(M35:M36,11,E35:E36)</f>
        <v>10.6608</v>
      </c>
      <c r="F35" s="45"/>
      <c r="G35" s="15">
        <f>SUMIF(M35:M36,11,G35:G36)</f>
        <v>15.1866</v>
      </c>
      <c r="H35" s="45"/>
      <c r="I35" s="15">
        <f>SUMIF(M35:M36,11,I35:I36)</f>
        <v>59.878100000000003</v>
      </c>
      <c r="J35" s="15">
        <f>I35-G35</f>
        <v>44.691500000000005</v>
      </c>
      <c r="K35" s="117">
        <f>IF(G35&lt;=0,100,((I35-G35)/G35)*100)</f>
        <v>294.28245953669688</v>
      </c>
      <c r="L35" s="46"/>
      <c r="M35" s="47">
        <v>10</v>
      </c>
      <c r="O35" s="47">
        <v>6</v>
      </c>
    </row>
    <row r="36" spans="1:15" ht="23.5" outlineLevel="6" x14ac:dyDescent="0.7">
      <c r="A36" s="130" t="s">
        <v>73</v>
      </c>
      <c r="B36" s="45"/>
      <c r="C36" s="15">
        <f>SUMIF(M36:M37,12,C36:C37)</f>
        <v>22.749500000000001</v>
      </c>
      <c r="D36" s="45"/>
      <c r="E36" s="15">
        <f>SUMIF(M36:M37,12,E36:E37)</f>
        <v>10.6608</v>
      </c>
      <c r="F36" s="45"/>
      <c r="G36" s="15">
        <f>SUMIF(M36:M37,12,G36:G37)</f>
        <v>15.1866</v>
      </c>
      <c r="H36" s="45"/>
      <c r="I36" s="15">
        <f>SUMIF(M36:M37,12,I36:I37)</f>
        <v>59.878100000000003</v>
      </c>
      <c r="J36" s="15">
        <f>I36-G36</f>
        <v>44.691500000000005</v>
      </c>
      <c r="K36" s="117">
        <f>IF(G36&lt;=0,100,((I36-G36)/G36)*100)</f>
        <v>294.28245953669688</v>
      </c>
      <c r="L36" s="63"/>
      <c r="M36" s="47">
        <v>11</v>
      </c>
      <c r="O36" s="47">
        <v>6</v>
      </c>
    </row>
    <row r="37" spans="1:15" ht="143.5" outlineLevel="7" x14ac:dyDescent="0.7">
      <c r="A37" s="139" t="s">
        <v>79</v>
      </c>
      <c r="B37" s="140" t="s">
        <v>80</v>
      </c>
      <c r="C37" s="118">
        <v>22.749500000000001</v>
      </c>
      <c r="D37" s="140" t="s">
        <v>80</v>
      </c>
      <c r="E37" s="118">
        <v>10.6608</v>
      </c>
      <c r="F37" s="140" t="s">
        <v>80</v>
      </c>
      <c r="G37" s="118">
        <v>15.1866</v>
      </c>
      <c r="H37" s="141" t="s">
        <v>80</v>
      </c>
      <c r="I37" s="118">
        <v>59.878100000000003</v>
      </c>
      <c r="J37" s="118">
        <f>I37-G37</f>
        <v>44.691500000000005</v>
      </c>
      <c r="K37" s="150">
        <f>IF(G37&lt;=0,100,((I37-G37)/G37)*100)</f>
        <v>294.28245953669688</v>
      </c>
      <c r="L37" s="63" t="s">
        <v>48</v>
      </c>
      <c r="M37" s="77">
        <v>12</v>
      </c>
      <c r="O37" s="77">
        <v>7</v>
      </c>
    </row>
  </sheetData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8470-2AD3-4CB7-AD45-FE4057E08602}">
  <dimension ref="A1:L16"/>
  <sheetViews>
    <sheetView workbookViewId="0">
      <selection activeCell="A20" sqref="A20"/>
    </sheetView>
  </sheetViews>
  <sheetFormatPr defaultRowHeight="14.5" x14ac:dyDescent="0.35"/>
  <cols>
    <col min="1" max="1" width="80.7265625" bestFit="1" customWidth="1"/>
    <col min="2" max="2" width="20.54296875" bestFit="1" customWidth="1"/>
    <col min="3" max="3" width="17.7265625" bestFit="1" customWidth="1"/>
    <col min="4" max="4" width="20.54296875" bestFit="1" customWidth="1"/>
    <col min="5" max="5" width="17.7265625" bestFit="1" customWidth="1"/>
    <col min="6" max="6" width="20.54296875" bestFit="1" customWidth="1"/>
    <col min="7" max="7" width="17.7265625" bestFit="1" customWidth="1"/>
    <col min="8" max="8" width="20.54296875" bestFit="1" customWidth="1"/>
    <col min="9" max="9" width="17.7265625" bestFit="1" customWidth="1"/>
    <col min="10" max="10" width="14.81640625" bestFit="1" customWidth="1"/>
    <col min="11" max="11" width="14.54296875" bestFit="1" customWidth="1"/>
    <col min="12" max="12" width="9.7265625" bestFit="1" customWidth="1"/>
  </cols>
  <sheetData>
    <row r="1" spans="1:12" x14ac:dyDescent="0.35">
      <c r="A1" t="s">
        <v>35</v>
      </c>
      <c r="B1" t="s">
        <v>140</v>
      </c>
      <c r="C1" t="s">
        <v>141</v>
      </c>
      <c r="D1" t="s">
        <v>142</v>
      </c>
      <c r="E1" t="s">
        <v>143</v>
      </c>
      <c r="F1" t="s">
        <v>136</v>
      </c>
      <c r="G1" t="s">
        <v>137</v>
      </c>
      <c r="H1" t="s">
        <v>138</v>
      </c>
      <c r="I1" t="s">
        <v>139</v>
      </c>
      <c r="J1" t="s">
        <v>144</v>
      </c>
      <c r="K1" t="s">
        <v>145</v>
      </c>
      <c r="L1" t="s">
        <v>9</v>
      </c>
    </row>
    <row r="2" spans="1:12" x14ac:dyDescent="0.35">
      <c r="A2" s="119" t="s">
        <v>15</v>
      </c>
      <c r="B2" s="119"/>
      <c r="C2">
        <v>44.727800000000002</v>
      </c>
      <c r="D2" s="119"/>
      <c r="E2">
        <v>15.713999999999999</v>
      </c>
      <c r="F2" s="119"/>
      <c r="G2">
        <v>17.775700000000001</v>
      </c>
      <c r="H2" s="119"/>
      <c r="I2">
        <v>18.992899999999999</v>
      </c>
      <c r="J2">
        <v>1.2171999999999983</v>
      </c>
      <c r="K2">
        <v>6.8475503074421722</v>
      </c>
    </row>
    <row r="3" spans="1:12" x14ac:dyDescent="0.35">
      <c r="A3" s="119" t="s">
        <v>24</v>
      </c>
      <c r="B3" s="119"/>
      <c r="C3">
        <v>44.727800000000002</v>
      </c>
      <c r="D3" s="119"/>
      <c r="E3">
        <v>15.713999999999999</v>
      </c>
      <c r="F3" s="119"/>
      <c r="G3">
        <v>17.775700000000001</v>
      </c>
      <c r="H3" s="119"/>
      <c r="I3">
        <v>18.992899999999999</v>
      </c>
      <c r="J3">
        <v>1.2171999999999983</v>
      </c>
      <c r="K3">
        <v>6.8475503074421722</v>
      </c>
    </row>
    <row r="4" spans="1:12" x14ac:dyDescent="0.35">
      <c r="A4" s="119" t="s">
        <v>26</v>
      </c>
      <c r="B4" s="119"/>
      <c r="C4">
        <v>44.727800000000002</v>
      </c>
      <c r="D4" s="119"/>
      <c r="E4">
        <v>15.713999999999999</v>
      </c>
      <c r="F4" s="119"/>
      <c r="G4">
        <v>17.775700000000001</v>
      </c>
      <c r="H4" s="119"/>
      <c r="I4">
        <v>18.992899999999999</v>
      </c>
      <c r="J4">
        <v>1.2171999999999983</v>
      </c>
      <c r="K4">
        <v>6.8475503074421722</v>
      </c>
    </row>
    <row r="5" spans="1:12" x14ac:dyDescent="0.35">
      <c r="A5" s="119" t="s">
        <v>36</v>
      </c>
      <c r="B5" s="119"/>
      <c r="C5">
        <v>44.727800000000002</v>
      </c>
      <c r="D5" s="119"/>
      <c r="E5">
        <v>15.713999999999999</v>
      </c>
      <c r="F5" s="119"/>
      <c r="G5">
        <v>17.775700000000001</v>
      </c>
      <c r="H5" s="119"/>
      <c r="I5">
        <v>18.992899999999999</v>
      </c>
      <c r="J5">
        <v>1.2171999999999983</v>
      </c>
      <c r="K5">
        <v>6.8475503074421722</v>
      </c>
    </row>
    <row r="6" spans="1:12" x14ac:dyDescent="0.35">
      <c r="A6" s="119" t="s">
        <v>37</v>
      </c>
      <c r="B6" s="119"/>
      <c r="C6">
        <v>44.727800000000002</v>
      </c>
      <c r="D6" s="119"/>
      <c r="E6">
        <v>15.713999999999999</v>
      </c>
      <c r="F6" s="119"/>
      <c r="G6">
        <v>17.775700000000001</v>
      </c>
      <c r="H6" s="119"/>
      <c r="I6">
        <v>18.992899999999999</v>
      </c>
      <c r="J6">
        <v>1.2171999999999983</v>
      </c>
      <c r="K6">
        <v>6.8475503074421722</v>
      </c>
    </row>
    <row r="7" spans="1:12" x14ac:dyDescent="0.35">
      <c r="A7" s="119" t="s">
        <v>39</v>
      </c>
      <c r="B7" s="119"/>
      <c r="C7">
        <v>44.727800000000002</v>
      </c>
      <c r="D7" s="119"/>
      <c r="E7">
        <v>15.713999999999999</v>
      </c>
      <c r="F7" s="119"/>
      <c r="G7">
        <v>17.775700000000001</v>
      </c>
      <c r="H7" s="119"/>
      <c r="I7">
        <v>18.992899999999999</v>
      </c>
      <c r="J7">
        <v>1.2171999999999983</v>
      </c>
      <c r="K7">
        <v>6.8475503074421722</v>
      </c>
    </row>
    <row r="8" spans="1:12" x14ac:dyDescent="0.35">
      <c r="A8" s="119" t="s">
        <v>40</v>
      </c>
      <c r="B8" s="119"/>
      <c r="C8">
        <v>44.727800000000002</v>
      </c>
      <c r="D8" s="119"/>
      <c r="E8">
        <v>15.713999999999999</v>
      </c>
      <c r="F8" s="119"/>
      <c r="G8">
        <v>17.775700000000001</v>
      </c>
      <c r="H8" s="119"/>
      <c r="I8">
        <v>18.992899999999999</v>
      </c>
      <c r="J8">
        <v>1.2171999999999983</v>
      </c>
      <c r="K8">
        <v>6.8475503074421722</v>
      </c>
    </row>
    <row r="9" spans="1:12" x14ac:dyDescent="0.35">
      <c r="A9" s="119" t="s">
        <v>41</v>
      </c>
      <c r="B9" s="119"/>
      <c r="C9">
        <v>43.264000000000003</v>
      </c>
      <c r="D9" s="119"/>
      <c r="E9">
        <v>15.151199999999999</v>
      </c>
      <c r="F9" s="119"/>
      <c r="G9">
        <v>16.4025</v>
      </c>
      <c r="H9" s="119"/>
      <c r="I9">
        <v>17.509</v>
      </c>
      <c r="J9">
        <v>1.1065000000000005</v>
      </c>
      <c r="K9">
        <v>6.7459228776101234</v>
      </c>
    </row>
    <row r="10" spans="1:12" x14ac:dyDescent="0.35">
      <c r="A10" s="119" t="s">
        <v>42</v>
      </c>
      <c r="B10" s="119"/>
      <c r="C10">
        <v>43.264000000000003</v>
      </c>
      <c r="D10" s="119"/>
      <c r="E10">
        <v>15.151199999999999</v>
      </c>
      <c r="F10" s="119"/>
      <c r="G10">
        <v>16.4025</v>
      </c>
      <c r="H10" s="119"/>
      <c r="I10">
        <v>17.509</v>
      </c>
      <c r="J10">
        <v>1.1065000000000005</v>
      </c>
      <c r="K10">
        <v>6.7459228776101234</v>
      </c>
    </row>
    <row r="11" spans="1:12" x14ac:dyDescent="0.35">
      <c r="A11" s="119" t="s">
        <v>43</v>
      </c>
      <c r="B11" s="119"/>
      <c r="C11">
        <v>43.264000000000003</v>
      </c>
      <c r="D11" s="119"/>
      <c r="E11">
        <v>15.151199999999999</v>
      </c>
      <c r="F11" s="119"/>
      <c r="G11">
        <v>16.4025</v>
      </c>
      <c r="H11" s="119"/>
      <c r="I11">
        <v>17.509</v>
      </c>
      <c r="J11">
        <v>1.1065000000000005</v>
      </c>
      <c r="K11">
        <v>6.7459228776101234</v>
      </c>
    </row>
    <row r="12" spans="1:12" x14ac:dyDescent="0.35">
      <c r="A12" s="119" t="s">
        <v>44</v>
      </c>
      <c r="B12" s="119" t="s">
        <v>45</v>
      </c>
      <c r="C12">
        <v>43.264000000000003</v>
      </c>
      <c r="D12" s="119" t="s">
        <v>46</v>
      </c>
      <c r="E12">
        <v>15.151199999999999</v>
      </c>
      <c r="F12" s="119" t="s">
        <v>47</v>
      </c>
      <c r="G12">
        <v>16.4025</v>
      </c>
      <c r="H12" s="119" t="s">
        <v>47</v>
      </c>
      <c r="I12">
        <v>17.509</v>
      </c>
      <c r="J12">
        <v>1.1065000000000005</v>
      </c>
      <c r="K12">
        <v>6.7459228776101234</v>
      </c>
      <c r="L12" t="s">
        <v>48</v>
      </c>
    </row>
    <row r="13" spans="1:12" x14ac:dyDescent="0.35">
      <c r="A13" s="119" t="s">
        <v>49</v>
      </c>
      <c r="B13" s="119"/>
      <c r="C13">
        <v>1.4638</v>
      </c>
      <c r="D13" s="119"/>
      <c r="E13">
        <v>0.56279999999999997</v>
      </c>
      <c r="F13" s="119"/>
      <c r="G13">
        <v>1.3732</v>
      </c>
      <c r="H13" s="119"/>
      <c r="I13">
        <v>1.4839</v>
      </c>
      <c r="J13">
        <v>0.11070000000000002</v>
      </c>
      <c r="K13">
        <v>8.0614622778910583</v>
      </c>
    </row>
    <row r="14" spans="1:12" x14ac:dyDescent="0.35">
      <c r="A14" s="119" t="s">
        <v>42</v>
      </c>
      <c r="B14" s="119"/>
      <c r="C14">
        <v>1.4638</v>
      </c>
      <c r="D14" s="119"/>
      <c r="E14">
        <v>0.56279999999999997</v>
      </c>
      <c r="F14" s="119"/>
      <c r="G14">
        <v>1.3732</v>
      </c>
      <c r="H14" s="119"/>
      <c r="I14">
        <v>1.4839</v>
      </c>
      <c r="J14">
        <v>0.11070000000000002</v>
      </c>
      <c r="K14">
        <v>8.0614622778910583</v>
      </c>
    </row>
    <row r="15" spans="1:12" x14ac:dyDescent="0.35">
      <c r="A15" s="119" t="s">
        <v>49</v>
      </c>
      <c r="B15" s="119"/>
      <c r="C15">
        <v>1.4638</v>
      </c>
      <c r="D15" s="119"/>
      <c r="E15">
        <v>0.56279999999999997</v>
      </c>
      <c r="F15" s="119"/>
      <c r="G15">
        <v>1.3732</v>
      </c>
      <c r="H15" s="119"/>
      <c r="I15">
        <v>1.4839</v>
      </c>
      <c r="J15">
        <v>0.11070000000000002</v>
      </c>
      <c r="K15">
        <v>8.0614622778910583</v>
      </c>
    </row>
    <row r="16" spans="1:12" x14ac:dyDescent="0.35">
      <c r="A16" s="119" t="s">
        <v>50</v>
      </c>
      <c r="B16" s="119" t="s">
        <v>51</v>
      </c>
      <c r="C16">
        <v>1.4638</v>
      </c>
      <c r="D16" s="119" t="s">
        <v>51</v>
      </c>
      <c r="E16">
        <v>0.56279999999999997</v>
      </c>
      <c r="F16" s="119" t="s">
        <v>52</v>
      </c>
      <c r="G16">
        <v>1.3732</v>
      </c>
      <c r="H16" s="119" t="s">
        <v>53</v>
      </c>
      <c r="I16">
        <v>1.4839</v>
      </c>
      <c r="J16">
        <v>0.11070000000000002</v>
      </c>
      <c r="K16">
        <v>8.0614622778910583</v>
      </c>
      <c r="L16" t="s"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6013-A1AF-4188-AAEF-848741FF03D2}">
  <dimension ref="A1:K33"/>
  <sheetViews>
    <sheetView workbookViewId="0">
      <selection activeCell="A19" sqref="A19"/>
    </sheetView>
  </sheetViews>
  <sheetFormatPr defaultRowHeight="14.5" x14ac:dyDescent="0.35"/>
  <cols>
    <col min="1" max="1" width="26.6328125" customWidth="1"/>
    <col min="2" max="2" width="9.453125" customWidth="1"/>
    <col min="3" max="3" width="6.90625" customWidth="1"/>
    <col min="4" max="4" width="10.36328125" customWidth="1"/>
    <col min="5" max="5" width="9.1796875" customWidth="1"/>
    <col min="6" max="6" width="12.08984375" customWidth="1"/>
    <col min="7" max="7" width="11" customWidth="1"/>
    <col min="8" max="8" width="10.81640625" customWidth="1"/>
    <col min="9" max="9" width="7.81640625" customWidth="1"/>
    <col min="10" max="10" width="14.81640625" bestFit="1" customWidth="1"/>
    <col min="11" max="11" width="14.54296875" bestFit="1" customWidth="1"/>
  </cols>
  <sheetData>
    <row r="1" spans="1:11" x14ac:dyDescent="0.35">
      <c r="A1" t="s">
        <v>35</v>
      </c>
      <c r="B1" t="s">
        <v>140</v>
      </c>
      <c r="C1" t="s">
        <v>141</v>
      </c>
      <c r="D1" t="s">
        <v>142</v>
      </c>
      <c r="E1" t="s">
        <v>143</v>
      </c>
      <c r="F1" t="s">
        <v>136</v>
      </c>
      <c r="G1" t="s">
        <v>137</v>
      </c>
      <c r="H1" t="s">
        <v>138</v>
      </c>
      <c r="I1" t="s">
        <v>139</v>
      </c>
      <c r="J1" t="s">
        <v>144</v>
      </c>
      <c r="K1" t="s">
        <v>145</v>
      </c>
    </row>
    <row r="2" spans="1:11" x14ac:dyDescent="0.35">
      <c r="A2" s="119" t="s">
        <v>15</v>
      </c>
      <c r="B2" s="119"/>
      <c r="C2">
        <v>25.1891</v>
      </c>
      <c r="D2" s="119"/>
      <c r="E2">
        <v>13.414999999999999</v>
      </c>
      <c r="F2" s="119"/>
      <c r="G2">
        <v>21.8078</v>
      </c>
      <c r="H2" s="119"/>
      <c r="I2">
        <v>103.37310000000001</v>
      </c>
      <c r="J2">
        <v>81.565300000000008</v>
      </c>
      <c r="K2">
        <v>374.01892900705252</v>
      </c>
    </row>
    <row r="3" spans="1:11" x14ac:dyDescent="0.35">
      <c r="A3" s="119" t="s">
        <v>27</v>
      </c>
      <c r="B3" s="119"/>
      <c r="C3">
        <v>25.1891</v>
      </c>
      <c r="D3" s="119"/>
      <c r="E3">
        <v>13.414999999999999</v>
      </c>
      <c r="F3" s="119"/>
      <c r="G3">
        <v>21.8078</v>
      </c>
      <c r="H3" s="119"/>
      <c r="I3">
        <v>103.37310000000001</v>
      </c>
      <c r="J3">
        <v>81.565300000000008</v>
      </c>
      <c r="K3">
        <v>374.01892900705252</v>
      </c>
    </row>
    <row r="4" spans="1:11" x14ac:dyDescent="0.35">
      <c r="A4" s="119" t="s">
        <v>28</v>
      </c>
      <c r="B4" s="119"/>
      <c r="C4">
        <v>25.1891</v>
      </c>
      <c r="D4" s="119"/>
      <c r="E4">
        <v>13.414999999999999</v>
      </c>
      <c r="F4" s="119"/>
      <c r="G4">
        <v>21.8078</v>
      </c>
      <c r="H4" s="119"/>
      <c r="I4">
        <v>103.37310000000001</v>
      </c>
      <c r="J4">
        <v>81.565300000000008</v>
      </c>
      <c r="K4">
        <v>374.01892900705252</v>
      </c>
    </row>
    <row r="5" spans="1:11" x14ac:dyDescent="0.35">
      <c r="A5" s="119" t="s">
        <v>54</v>
      </c>
      <c r="B5" s="119"/>
      <c r="C5">
        <v>25.1891</v>
      </c>
      <c r="D5" s="119"/>
      <c r="E5">
        <v>13.414999999999999</v>
      </c>
      <c r="F5" s="119"/>
      <c r="G5">
        <v>21.8078</v>
      </c>
      <c r="H5" s="119"/>
      <c r="I5">
        <v>103.37310000000001</v>
      </c>
      <c r="J5">
        <v>81.565300000000008</v>
      </c>
      <c r="K5">
        <v>374.01892900705252</v>
      </c>
    </row>
    <row r="6" spans="1:11" x14ac:dyDescent="0.35">
      <c r="A6" s="119" t="s">
        <v>58</v>
      </c>
      <c r="B6" s="119"/>
      <c r="C6">
        <v>25.1891</v>
      </c>
      <c r="D6" s="119"/>
      <c r="E6">
        <v>13.414999999999999</v>
      </c>
      <c r="F6" s="119"/>
      <c r="G6">
        <v>21.8078</v>
      </c>
      <c r="H6" s="119"/>
      <c r="I6">
        <v>103.37310000000001</v>
      </c>
      <c r="J6">
        <v>81.565300000000008</v>
      </c>
      <c r="K6">
        <v>374.01892900705252</v>
      </c>
    </row>
    <row r="7" spans="1:11" x14ac:dyDescent="0.35">
      <c r="A7" s="119" t="s">
        <v>39</v>
      </c>
      <c r="B7" s="119"/>
      <c r="C7">
        <v>25.1891</v>
      </c>
      <c r="D7" s="119"/>
      <c r="E7">
        <v>13.414999999999999</v>
      </c>
      <c r="F7" s="119"/>
      <c r="G7">
        <v>21.8078</v>
      </c>
      <c r="H7" s="119"/>
      <c r="I7">
        <v>103.37310000000001</v>
      </c>
      <c r="J7">
        <v>81.565300000000008</v>
      </c>
      <c r="K7">
        <v>374.01892900705252</v>
      </c>
    </row>
    <row r="8" spans="1:11" x14ac:dyDescent="0.35">
      <c r="A8" s="119" t="s">
        <v>40</v>
      </c>
      <c r="B8" s="119"/>
      <c r="C8">
        <v>25.1891</v>
      </c>
      <c r="D8" s="119"/>
      <c r="E8">
        <v>13.414999999999999</v>
      </c>
      <c r="F8" s="119"/>
      <c r="G8">
        <v>21.8078</v>
      </c>
      <c r="H8" s="119"/>
      <c r="I8">
        <v>103.37310000000001</v>
      </c>
      <c r="J8">
        <v>81.565300000000008</v>
      </c>
      <c r="K8">
        <v>374.01892900705252</v>
      </c>
    </row>
    <row r="9" spans="1:11" x14ac:dyDescent="0.35">
      <c r="A9" s="119" t="s">
        <v>49</v>
      </c>
      <c r="B9" s="119"/>
      <c r="C9">
        <v>0</v>
      </c>
      <c r="D9" s="119"/>
      <c r="E9">
        <v>2.0545999999999998</v>
      </c>
      <c r="F9" s="119"/>
      <c r="G9">
        <v>2.0545999999999998</v>
      </c>
      <c r="H9" s="119"/>
      <c r="I9">
        <v>2.1479999999999997</v>
      </c>
      <c r="J9">
        <v>9.3399999999999928E-2</v>
      </c>
      <c r="K9">
        <v>4.5458970115837607</v>
      </c>
    </row>
    <row r="10" spans="1:11" x14ac:dyDescent="0.35">
      <c r="A10" s="119" t="s">
        <v>42</v>
      </c>
      <c r="B10" s="119"/>
      <c r="C10">
        <v>0</v>
      </c>
      <c r="D10" s="119"/>
      <c r="E10">
        <v>1.4605999999999999</v>
      </c>
      <c r="F10" s="119"/>
      <c r="G10">
        <v>1.4605999999999999</v>
      </c>
      <c r="H10" s="119"/>
      <c r="I10">
        <v>1.5539999999999998</v>
      </c>
      <c r="J10">
        <v>9.3399999999999928E-2</v>
      </c>
      <c r="K10">
        <v>6.3946323428727876</v>
      </c>
    </row>
    <row r="11" spans="1:11" x14ac:dyDescent="0.35">
      <c r="A11" s="119" t="s">
        <v>49</v>
      </c>
      <c r="B11" s="119"/>
      <c r="C11">
        <v>0</v>
      </c>
      <c r="D11" s="119"/>
      <c r="E11">
        <v>1.4605999999999999</v>
      </c>
      <c r="F11" s="119"/>
      <c r="G11">
        <v>1.4605999999999999</v>
      </c>
      <c r="H11" s="119"/>
      <c r="I11">
        <v>1.5539999999999998</v>
      </c>
      <c r="J11">
        <v>9.3399999999999928E-2</v>
      </c>
      <c r="K11">
        <v>6.3946323428727876</v>
      </c>
    </row>
    <row r="12" spans="1:11" x14ac:dyDescent="0.35">
      <c r="A12" s="119" t="s">
        <v>59</v>
      </c>
      <c r="B12" s="119" t="s">
        <v>60</v>
      </c>
      <c r="C12">
        <v>0</v>
      </c>
      <c r="D12" s="119" t="s">
        <v>60</v>
      </c>
      <c r="E12">
        <v>0</v>
      </c>
      <c r="F12" s="119" t="s">
        <v>60</v>
      </c>
      <c r="G12">
        <v>0</v>
      </c>
      <c r="H12" s="119" t="s">
        <v>61</v>
      </c>
      <c r="I12">
        <v>1.1279999999999999</v>
      </c>
      <c r="J12">
        <v>1.1279999999999999</v>
      </c>
      <c r="K12">
        <v>100</v>
      </c>
    </row>
    <row r="13" spans="1:11" x14ac:dyDescent="0.35">
      <c r="A13" s="119" t="s">
        <v>62</v>
      </c>
      <c r="B13" s="119" t="s">
        <v>60</v>
      </c>
      <c r="C13">
        <v>0</v>
      </c>
      <c r="D13" s="119" t="s">
        <v>60</v>
      </c>
      <c r="E13">
        <v>0</v>
      </c>
      <c r="F13" s="119" t="s">
        <v>60</v>
      </c>
      <c r="G13">
        <v>0</v>
      </c>
      <c r="H13" s="119" t="s">
        <v>61</v>
      </c>
      <c r="I13">
        <v>0.1512</v>
      </c>
      <c r="J13">
        <v>0.1512</v>
      </c>
      <c r="K13">
        <v>100</v>
      </c>
    </row>
    <row r="14" spans="1:11" x14ac:dyDescent="0.35">
      <c r="A14" s="119" t="s">
        <v>63</v>
      </c>
      <c r="B14" s="119" t="s">
        <v>60</v>
      </c>
      <c r="C14">
        <v>0</v>
      </c>
      <c r="D14" s="119" t="s">
        <v>64</v>
      </c>
      <c r="E14">
        <v>1.4605999999999999</v>
      </c>
      <c r="F14" s="119" t="s">
        <v>64</v>
      </c>
      <c r="G14">
        <v>1.4605999999999999</v>
      </c>
      <c r="H14" s="119" t="s">
        <v>64</v>
      </c>
      <c r="I14">
        <v>0.27479999999999999</v>
      </c>
      <c r="J14">
        <v>-1.1858</v>
      </c>
      <c r="K14">
        <v>-81.185814049020948</v>
      </c>
    </row>
    <row r="15" spans="1:11" x14ac:dyDescent="0.35">
      <c r="A15" s="119" t="s">
        <v>65</v>
      </c>
      <c r="B15" s="119"/>
      <c r="C15">
        <v>0</v>
      </c>
      <c r="D15" s="119"/>
      <c r="E15">
        <v>0.59399999999999997</v>
      </c>
      <c r="F15" s="119"/>
      <c r="G15">
        <v>0.59399999999999997</v>
      </c>
      <c r="H15" s="119"/>
      <c r="I15">
        <v>0.59399999999999997</v>
      </c>
      <c r="J15">
        <v>0</v>
      </c>
      <c r="K15">
        <v>0</v>
      </c>
    </row>
    <row r="16" spans="1:11" x14ac:dyDescent="0.35">
      <c r="A16" s="119" t="s">
        <v>66</v>
      </c>
      <c r="B16" s="119"/>
      <c r="C16">
        <v>0</v>
      </c>
      <c r="D16" s="119"/>
      <c r="E16">
        <v>0.59399999999999997</v>
      </c>
      <c r="F16" s="119"/>
      <c r="G16">
        <v>0.59399999999999997</v>
      </c>
      <c r="H16" s="119"/>
      <c r="I16">
        <v>0.59399999999999997</v>
      </c>
      <c r="J16">
        <v>0</v>
      </c>
      <c r="K16">
        <v>0</v>
      </c>
    </row>
    <row r="17" spans="1:11" x14ac:dyDescent="0.35">
      <c r="A17" s="119" t="s">
        <v>67</v>
      </c>
      <c r="B17" s="119"/>
      <c r="C17">
        <v>0</v>
      </c>
      <c r="D17" s="119"/>
      <c r="E17">
        <v>0.59399999999999997</v>
      </c>
      <c r="F17" s="119"/>
      <c r="G17">
        <v>0.59399999999999997</v>
      </c>
      <c r="H17" s="119"/>
      <c r="I17">
        <v>0.59399999999999997</v>
      </c>
      <c r="J17">
        <v>0</v>
      </c>
      <c r="K17">
        <v>0</v>
      </c>
    </row>
    <row r="18" spans="1:11" x14ac:dyDescent="0.35">
      <c r="A18" s="119" t="s">
        <v>68</v>
      </c>
      <c r="B18" s="119" t="s">
        <v>60</v>
      </c>
      <c r="C18">
        <v>0</v>
      </c>
      <c r="D18" s="119" t="s">
        <v>69</v>
      </c>
      <c r="E18">
        <v>0.59399999999999997</v>
      </c>
      <c r="F18" s="119" t="s">
        <v>69</v>
      </c>
      <c r="G18">
        <v>0.59399999999999997</v>
      </c>
      <c r="H18" s="119" t="s">
        <v>69</v>
      </c>
      <c r="I18">
        <v>0.59399999999999997</v>
      </c>
      <c r="J18">
        <v>0</v>
      </c>
      <c r="K18">
        <v>0</v>
      </c>
    </row>
    <row r="19" spans="1:11" x14ac:dyDescent="0.35">
      <c r="A19" s="119" t="s">
        <v>70</v>
      </c>
      <c r="B19" s="119"/>
      <c r="C19">
        <v>2.4396</v>
      </c>
      <c r="D19" s="119"/>
      <c r="E19">
        <v>0.6996</v>
      </c>
      <c r="F19" s="119"/>
      <c r="G19">
        <v>0.6996</v>
      </c>
      <c r="H19" s="119"/>
      <c r="I19">
        <v>1.4393</v>
      </c>
      <c r="J19">
        <v>0.73970000000000002</v>
      </c>
      <c r="K19">
        <v>105.73184676958263</v>
      </c>
    </row>
    <row r="20" spans="1:11" x14ac:dyDescent="0.35">
      <c r="A20" s="119" t="s">
        <v>42</v>
      </c>
      <c r="B20" s="119"/>
      <c r="C20">
        <v>2.4396</v>
      </c>
      <c r="D20" s="119"/>
      <c r="E20">
        <v>0.6996</v>
      </c>
      <c r="F20" s="119"/>
      <c r="G20">
        <v>0.6996</v>
      </c>
      <c r="H20" s="119"/>
      <c r="I20">
        <v>1.4393</v>
      </c>
      <c r="J20">
        <v>0.73970000000000002</v>
      </c>
      <c r="K20">
        <v>105.73184676958263</v>
      </c>
    </row>
    <row r="21" spans="1:11" x14ac:dyDescent="0.35">
      <c r="A21" s="119" t="s">
        <v>70</v>
      </c>
      <c r="B21" s="119"/>
      <c r="C21">
        <v>2.4396</v>
      </c>
      <c r="D21" s="119"/>
      <c r="E21">
        <v>0.6996</v>
      </c>
      <c r="F21" s="119"/>
      <c r="G21">
        <v>0.6996</v>
      </c>
      <c r="H21" s="119"/>
      <c r="I21">
        <v>1.4393</v>
      </c>
      <c r="J21">
        <v>0.73970000000000002</v>
      </c>
      <c r="K21">
        <v>105.73184676958263</v>
      </c>
    </row>
    <row r="22" spans="1:11" x14ac:dyDescent="0.35">
      <c r="A22" s="119" t="s">
        <v>71</v>
      </c>
      <c r="B22" s="119" t="s">
        <v>64</v>
      </c>
      <c r="C22">
        <v>2.4396</v>
      </c>
      <c r="D22" s="119" t="s">
        <v>64</v>
      </c>
      <c r="E22">
        <v>0.6996</v>
      </c>
      <c r="F22" s="119" t="s">
        <v>64</v>
      </c>
      <c r="G22">
        <v>0.6996</v>
      </c>
      <c r="H22" s="119" t="s">
        <v>64</v>
      </c>
      <c r="I22">
        <v>1.4393</v>
      </c>
      <c r="J22">
        <v>0.73970000000000002</v>
      </c>
      <c r="K22">
        <v>105.73184676958263</v>
      </c>
    </row>
    <row r="23" spans="1:11" x14ac:dyDescent="0.35">
      <c r="A23" s="119" t="s">
        <v>72</v>
      </c>
      <c r="B23" s="119"/>
      <c r="C23">
        <v>22.749500000000001</v>
      </c>
      <c r="D23" s="119"/>
      <c r="E23">
        <v>10.6608</v>
      </c>
      <c r="F23" s="119"/>
      <c r="G23">
        <v>19.053599999999999</v>
      </c>
      <c r="H23" s="119"/>
      <c r="I23">
        <v>99.785800000000009</v>
      </c>
      <c r="J23">
        <v>80.732200000000006</v>
      </c>
      <c r="K23">
        <v>423.71100474451026</v>
      </c>
    </row>
    <row r="24" spans="1:11" x14ac:dyDescent="0.35">
      <c r="A24" s="119" t="s">
        <v>42</v>
      </c>
      <c r="B24" s="119"/>
      <c r="C24">
        <v>0</v>
      </c>
      <c r="D24" s="119"/>
      <c r="E24">
        <v>0</v>
      </c>
      <c r="F24" s="119"/>
      <c r="G24">
        <v>3.867</v>
      </c>
      <c r="H24" s="119"/>
      <c r="I24">
        <v>39.907700000000006</v>
      </c>
      <c r="J24">
        <v>36.040700000000008</v>
      </c>
      <c r="K24">
        <v>932.00672355831421</v>
      </c>
    </row>
    <row r="25" spans="1:11" x14ac:dyDescent="0.35">
      <c r="A25" s="119" t="s">
        <v>73</v>
      </c>
      <c r="B25" s="119"/>
      <c r="C25">
        <v>0</v>
      </c>
      <c r="D25" s="119"/>
      <c r="E25">
        <v>0</v>
      </c>
      <c r="F25" s="119"/>
      <c r="G25">
        <v>3.867</v>
      </c>
      <c r="H25" s="119"/>
      <c r="I25">
        <v>33.917700000000004</v>
      </c>
      <c r="J25">
        <v>30.050700000000003</v>
      </c>
      <c r="K25">
        <v>777.10628394103958</v>
      </c>
    </row>
    <row r="26" spans="1:11" x14ac:dyDescent="0.35">
      <c r="A26" s="119" t="s">
        <v>74</v>
      </c>
      <c r="B26" s="119" t="s">
        <v>60</v>
      </c>
      <c r="C26">
        <v>0</v>
      </c>
      <c r="D26" s="119" t="s">
        <v>60</v>
      </c>
      <c r="E26">
        <v>0</v>
      </c>
      <c r="F26" s="119" t="s">
        <v>61</v>
      </c>
      <c r="G26">
        <v>3.867</v>
      </c>
      <c r="H26" s="119" t="s">
        <v>60</v>
      </c>
      <c r="I26">
        <v>0</v>
      </c>
      <c r="J26">
        <v>-3.867</v>
      </c>
      <c r="K26">
        <v>-100</v>
      </c>
    </row>
    <row r="27" spans="1:11" x14ac:dyDescent="0.35">
      <c r="A27" s="119" t="s">
        <v>75</v>
      </c>
      <c r="B27" s="119" t="s">
        <v>60</v>
      </c>
      <c r="C27">
        <v>0</v>
      </c>
      <c r="D27" s="119" t="s">
        <v>60</v>
      </c>
      <c r="E27">
        <v>0</v>
      </c>
      <c r="F27" s="119" t="s">
        <v>60</v>
      </c>
      <c r="G27">
        <v>0</v>
      </c>
      <c r="H27" s="119" t="s">
        <v>61</v>
      </c>
      <c r="I27">
        <v>33.917700000000004</v>
      </c>
      <c r="J27">
        <v>33.917700000000004</v>
      </c>
      <c r="K27">
        <v>100</v>
      </c>
    </row>
    <row r="28" spans="1:11" x14ac:dyDescent="0.35">
      <c r="A28" s="119" t="s">
        <v>76</v>
      </c>
      <c r="B28" s="119"/>
      <c r="C28">
        <v>0</v>
      </c>
      <c r="D28" s="119"/>
      <c r="E28">
        <v>0</v>
      </c>
      <c r="F28" s="119"/>
      <c r="G28">
        <v>0</v>
      </c>
      <c r="H28" s="119"/>
      <c r="I28">
        <v>5.99</v>
      </c>
      <c r="J28">
        <v>5.99</v>
      </c>
      <c r="K28">
        <v>100</v>
      </c>
    </row>
    <row r="29" spans="1:11" x14ac:dyDescent="0.35">
      <c r="A29" s="119" t="s">
        <v>77</v>
      </c>
      <c r="B29" s="119" t="s">
        <v>60</v>
      </c>
      <c r="C29">
        <v>0</v>
      </c>
      <c r="D29" s="119" t="s">
        <v>60</v>
      </c>
      <c r="E29">
        <v>0</v>
      </c>
      <c r="F29" s="119" t="s">
        <v>60</v>
      </c>
      <c r="G29">
        <v>0</v>
      </c>
      <c r="H29" s="119" t="s">
        <v>78</v>
      </c>
      <c r="I29">
        <v>5.99</v>
      </c>
      <c r="J29">
        <v>5.99</v>
      </c>
      <c r="K29">
        <v>100</v>
      </c>
    </row>
    <row r="30" spans="1:11" x14ac:dyDescent="0.35">
      <c r="A30" s="119" t="s">
        <v>65</v>
      </c>
      <c r="B30" s="119"/>
      <c r="C30">
        <v>22.749500000000001</v>
      </c>
      <c r="D30" s="119"/>
      <c r="E30">
        <v>10.6608</v>
      </c>
      <c r="F30" s="119"/>
      <c r="G30">
        <v>15.1866</v>
      </c>
      <c r="H30" s="119"/>
      <c r="I30">
        <v>59.878100000000003</v>
      </c>
      <c r="J30">
        <v>44.691500000000005</v>
      </c>
      <c r="K30">
        <v>294.28245953669688</v>
      </c>
    </row>
    <row r="31" spans="1:11" x14ac:dyDescent="0.35">
      <c r="A31" s="119" t="s">
        <v>66</v>
      </c>
      <c r="B31" s="119"/>
      <c r="C31">
        <v>22.749500000000001</v>
      </c>
      <c r="D31" s="119"/>
      <c r="E31">
        <v>10.6608</v>
      </c>
      <c r="F31" s="119"/>
      <c r="G31">
        <v>15.1866</v>
      </c>
      <c r="H31" s="119"/>
      <c r="I31">
        <v>59.878100000000003</v>
      </c>
      <c r="J31">
        <v>44.691500000000005</v>
      </c>
      <c r="K31">
        <v>294.28245953669688</v>
      </c>
    </row>
    <row r="32" spans="1:11" x14ac:dyDescent="0.35">
      <c r="A32" s="119" t="s">
        <v>73</v>
      </c>
      <c r="B32" s="119"/>
      <c r="C32">
        <v>22.749500000000001</v>
      </c>
      <c r="D32" s="119"/>
      <c r="E32">
        <v>10.6608</v>
      </c>
      <c r="F32" s="119"/>
      <c r="G32">
        <v>15.1866</v>
      </c>
      <c r="H32" s="119"/>
      <c r="I32">
        <v>59.878100000000003</v>
      </c>
      <c r="J32">
        <v>44.691500000000005</v>
      </c>
      <c r="K32">
        <v>294.28245953669688</v>
      </c>
    </row>
    <row r="33" spans="1:11" x14ac:dyDescent="0.35">
      <c r="A33" s="119" t="s">
        <v>79</v>
      </c>
      <c r="B33" s="119" t="s">
        <v>80</v>
      </c>
      <c r="C33">
        <v>22.749500000000001</v>
      </c>
      <c r="D33" s="119" t="s">
        <v>80</v>
      </c>
      <c r="E33">
        <v>10.6608</v>
      </c>
      <c r="F33" s="119" t="s">
        <v>80</v>
      </c>
      <c r="G33">
        <v>15.1866</v>
      </c>
      <c r="H33" s="119" t="s">
        <v>80</v>
      </c>
      <c r="I33">
        <v>59.878100000000003</v>
      </c>
      <c r="J33">
        <v>44.691500000000005</v>
      </c>
      <c r="K33">
        <v>294.28245953669688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D2B1-3FA5-4479-BD0D-573CABB7B498}">
  <dimension ref="A1:L45"/>
  <sheetViews>
    <sheetView workbookViewId="0">
      <selection activeCell="A31" sqref="A31"/>
    </sheetView>
  </sheetViews>
  <sheetFormatPr defaultRowHeight="14.5" x14ac:dyDescent="0.35"/>
  <cols>
    <col min="1" max="1" width="80.7265625" bestFit="1" customWidth="1"/>
    <col min="2" max="2" width="20.54296875" bestFit="1" customWidth="1"/>
    <col min="3" max="3" width="17.7265625" bestFit="1" customWidth="1"/>
    <col min="4" max="4" width="20.54296875" bestFit="1" customWidth="1"/>
    <col min="5" max="5" width="17.7265625" bestFit="1" customWidth="1"/>
    <col min="6" max="6" width="20.54296875" bestFit="1" customWidth="1"/>
    <col min="7" max="7" width="17.7265625" bestFit="1" customWidth="1"/>
    <col min="8" max="8" width="20.54296875" bestFit="1" customWidth="1"/>
    <col min="9" max="9" width="17.7265625" bestFit="1" customWidth="1"/>
    <col min="10" max="10" width="14.81640625" bestFit="1" customWidth="1"/>
    <col min="11" max="11" width="14.54296875" bestFit="1" customWidth="1"/>
    <col min="12" max="12" width="9.7265625" bestFit="1" customWidth="1"/>
  </cols>
  <sheetData>
    <row r="1" spans="1:12" x14ac:dyDescent="0.35">
      <c r="A1" t="s">
        <v>35</v>
      </c>
      <c r="B1" t="s">
        <v>140</v>
      </c>
      <c r="C1" t="s">
        <v>141</v>
      </c>
      <c r="D1" t="s">
        <v>142</v>
      </c>
      <c r="E1" t="s">
        <v>143</v>
      </c>
      <c r="F1" t="s">
        <v>136</v>
      </c>
      <c r="G1" t="s">
        <v>137</v>
      </c>
      <c r="H1" t="s">
        <v>138</v>
      </c>
      <c r="I1" t="s">
        <v>139</v>
      </c>
      <c r="J1" t="s">
        <v>144</v>
      </c>
      <c r="K1" t="s">
        <v>145</v>
      </c>
      <c r="L1" t="s">
        <v>9</v>
      </c>
    </row>
    <row r="2" spans="1:12" x14ac:dyDescent="0.35">
      <c r="A2" s="119" t="s">
        <v>15</v>
      </c>
      <c r="B2" s="119"/>
      <c r="C2">
        <v>8.2704000000000004</v>
      </c>
      <c r="D2" s="119"/>
      <c r="E2">
        <v>6.4178999999999995</v>
      </c>
      <c r="F2" s="119"/>
      <c r="G2">
        <v>7.6402999999999999</v>
      </c>
      <c r="H2" s="119"/>
      <c r="I2">
        <v>9.9413</v>
      </c>
      <c r="J2">
        <v>2.3010000000000002</v>
      </c>
      <c r="K2">
        <v>30.11661845739042</v>
      </c>
    </row>
    <row r="3" spans="1:12" x14ac:dyDescent="0.35">
      <c r="A3" s="119" t="s">
        <v>29</v>
      </c>
      <c r="B3" s="119"/>
      <c r="C3">
        <v>8.2704000000000004</v>
      </c>
      <c r="D3" s="119"/>
      <c r="E3">
        <v>6.4178999999999995</v>
      </c>
      <c r="F3" s="119"/>
      <c r="G3">
        <v>7.6402999999999999</v>
      </c>
      <c r="H3" s="119"/>
      <c r="I3">
        <v>9.9413</v>
      </c>
      <c r="J3">
        <v>2.3010000000000002</v>
      </c>
      <c r="K3">
        <v>30.11661845739042</v>
      </c>
    </row>
    <row r="4" spans="1:12" x14ac:dyDescent="0.35">
      <c r="A4" s="119" t="s">
        <v>30</v>
      </c>
      <c r="B4" s="119"/>
      <c r="C4">
        <v>2.6547000000000001</v>
      </c>
      <c r="D4" s="119"/>
      <c r="E4">
        <v>2.7839999999999998</v>
      </c>
      <c r="F4" s="119"/>
      <c r="G4">
        <v>2.7839999999999998</v>
      </c>
      <c r="H4" s="119"/>
      <c r="I4">
        <v>2.7839999999999998</v>
      </c>
      <c r="J4">
        <v>0</v>
      </c>
      <c r="K4">
        <v>0</v>
      </c>
    </row>
    <row r="5" spans="1:12" x14ac:dyDescent="0.35">
      <c r="A5" s="119" t="s">
        <v>81</v>
      </c>
      <c r="B5" s="119"/>
      <c r="C5">
        <v>2.6547000000000001</v>
      </c>
      <c r="D5" s="119"/>
      <c r="E5">
        <v>2.7839999999999998</v>
      </c>
      <c r="F5" s="119"/>
      <c r="G5">
        <v>2.7839999999999998</v>
      </c>
      <c r="H5" s="119"/>
      <c r="I5">
        <v>2.7839999999999998</v>
      </c>
      <c r="J5">
        <v>0</v>
      </c>
      <c r="K5">
        <v>0</v>
      </c>
    </row>
    <row r="6" spans="1:12" x14ac:dyDescent="0.35">
      <c r="A6" s="119" t="s">
        <v>84</v>
      </c>
      <c r="B6" s="119"/>
      <c r="C6">
        <v>2.6547000000000001</v>
      </c>
      <c r="D6" s="119"/>
      <c r="E6">
        <v>2.7839999999999998</v>
      </c>
      <c r="F6" s="119"/>
      <c r="G6">
        <v>2.7839999999999998</v>
      </c>
      <c r="H6" s="119"/>
      <c r="I6">
        <v>2.7839999999999998</v>
      </c>
      <c r="J6">
        <v>0</v>
      </c>
      <c r="K6">
        <v>0</v>
      </c>
    </row>
    <row r="7" spans="1:12" x14ac:dyDescent="0.35">
      <c r="A7" s="119" t="s">
        <v>39</v>
      </c>
      <c r="B7" s="119"/>
      <c r="C7">
        <v>2.6547000000000001</v>
      </c>
      <c r="D7" s="119"/>
      <c r="E7">
        <v>2.7839999999999998</v>
      </c>
      <c r="F7" s="119"/>
      <c r="G7">
        <v>2.7839999999999998</v>
      </c>
      <c r="H7" s="119"/>
      <c r="I7">
        <v>2.7839999999999998</v>
      </c>
      <c r="J7">
        <v>0</v>
      </c>
      <c r="K7">
        <v>0</v>
      </c>
    </row>
    <row r="8" spans="1:12" x14ac:dyDescent="0.35">
      <c r="A8" s="119" t="s">
        <v>40</v>
      </c>
      <c r="B8" s="119"/>
      <c r="C8">
        <v>2.6547000000000001</v>
      </c>
      <c r="D8" s="119"/>
      <c r="E8">
        <v>2.7839999999999998</v>
      </c>
      <c r="F8" s="119"/>
      <c r="G8">
        <v>2.7839999999999998</v>
      </c>
      <c r="H8" s="119"/>
      <c r="I8">
        <v>2.7839999999999998</v>
      </c>
      <c r="J8">
        <v>0</v>
      </c>
      <c r="K8">
        <v>0</v>
      </c>
    </row>
    <row r="9" spans="1:12" x14ac:dyDescent="0.35">
      <c r="A9" s="119" t="s">
        <v>49</v>
      </c>
      <c r="B9" s="119"/>
      <c r="C9">
        <v>2.6547000000000001</v>
      </c>
      <c r="D9" s="119"/>
      <c r="E9">
        <v>2.7839999999999998</v>
      </c>
      <c r="F9" s="119"/>
      <c r="G9">
        <v>2.7839999999999998</v>
      </c>
      <c r="H9" s="119"/>
      <c r="I9">
        <v>2.7839999999999998</v>
      </c>
      <c r="J9">
        <v>0</v>
      </c>
      <c r="K9">
        <v>0</v>
      </c>
    </row>
    <row r="10" spans="1:12" x14ac:dyDescent="0.35">
      <c r="A10" s="119" t="s">
        <v>42</v>
      </c>
      <c r="B10" s="119"/>
      <c r="C10">
        <v>2.6547000000000001</v>
      </c>
      <c r="D10" s="119"/>
      <c r="E10">
        <v>2.7839999999999998</v>
      </c>
      <c r="F10" s="119"/>
      <c r="G10">
        <v>2.7839999999999998</v>
      </c>
      <c r="H10" s="119"/>
      <c r="I10">
        <v>2.7839999999999998</v>
      </c>
      <c r="J10">
        <v>0</v>
      </c>
      <c r="K10">
        <v>0</v>
      </c>
    </row>
    <row r="11" spans="1:12" x14ac:dyDescent="0.35">
      <c r="A11" s="119" t="s">
        <v>49</v>
      </c>
      <c r="B11" s="119"/>
      <c r="C11">
        <v>2.6547000000000001</v>
      </c>
      <c r="D11" s="119"/>
      <c r="E11">
        <v>2.7839999999999998</v>
      </c>
      <c r="F11" s="119"/>
      <c r="G11">
        <v>2.7839999999999998</v>
      </c>
      <c r="H11" s="119"/>
      <c r="I11">
        <v>2.7839999999999998</v>
      </c>
      <c r="J11">
        <v>0</v>
      </c>
      <c r="K11">
        <v>0</v>
      </c>
    </row>
    <row r="12" spans="1:12" x14ac:dyDescent="0.35">
      <c r="A12" s="119" t="s">
        <v>50</v>
      </c>
      <c r="B12" s="119" t="s">
        <v>51</v>
      </c>
      <c r="C12">
        <v>2.6547000000000001</v>
      </c>
      <c r="D12" s="119" t="s">
        <v>51</v>
      </c>
      <c r="E12">
        <v>2.7839999999999998</v>
      </c>
      <c r="F12" s="119" t="s">
        <v>51</v>
      </c>
      <c r="G12">
        <v>2.7839999999999998</v>
      </c>
      <c r="H12" s="119" t="s">
        <v>51</v>
      </c>
      <c r="I12">
        <v>2.7839999999999998</v>
      </c>
      <c r="J12">
        <v>0</v>
      </c>
      <c r="K12">
        <v>0</v>
      </c>
      <c r="L12" t="s">
        <v>48</v>
      </c>
    </row>
    <row r="13" spans="1:12" x14ac:dyDescent="0.35">
      <c r="A13" s="119" t="s">
        <v>32</v>
      </c>
      <c r="B13" s="119"/>
      <c r="C13">
        <v>5.6157000000000004</v>
      </c>
      <c r="D13" s="119"/>
      <c r="E13">
        <v>3.6338999999999997</v>
      </c>
      <c r="F13" s="119"/>
      <c r="G13">
        <v>4.8563000000000001</v>
      </c>
      <c r="H13" s="119"/>
      <c r="I13">
        <v>7.1573000000000002</v>
      </c>
      <c r="J13">
        <v>2.3010000000000002</v>
      </c>
      <c r="K13">
        <v>47.38175153923769</v>
      </c>
    </row>
    <row r="14" spans="1:12" x14ac:dyDescent="0.35">
      <c r="A14" s="119" t="s">
        <v>86</v>
      </c>
      <c r="B14" s="119"/>
      <c r="C14">
        <v>4.4713000000000003</v>
      </c>
      <c r="D14" s="119"/>
      <c r="E14">
        <v>2.5926999999999998</v>
      </c>
      <c r="F14" s="119"/>
      <c r="G14">
        <v>3.145</v>
      </c>
      <c r="H14" s="119"/>
      <c r="I14">
        <v>2.5</v>
      </c>
      <c r="J14">
        <v>-0.64500000000000002</v>
      </c>
      <c r="K14">
        <v>-20.508744038155804</v>
      </c>
    </row>
    <row r="15" spans="1:12" x14ac:dyDescent="0.35">
      <c r="A15" s="119" t="s">
        <v>89</v>
      </c>
      <c r="B15" s="119"/>
      <c r="C15">
        <v>4.4713000000000003</v>
      </c>
      <c r="D15" s="119"/>
      <c r="E15">
        <v>2.5926999999999998</v>
      </c>
      <c r="F15" s="119"/>
      <c r="G15">
        <v>3.145</v>
      </c>
      <c r="H15" s="119"/>
      <c r="I15">
        <v>2.5</v>
      </c>
      <c r="J15">
        <v>-0.64500000000000002</v>
      </c>
      <c r="K15">
        <v>-20.508744038155804</v>
      </c>
    </row>
    <row r="16" spans="1:12" x14ac:dyDescent="0.35">
      <c r="A16" s="119" t="s">
        <v>39</v>
      </c>
      <c r="B16" s="119"/>
      <c r="C16">
        <v>4.4713000000000003</v>
      </c>
      <c r="D16" s="119"/>
      <c r="E16">
        <v>2.5926999999999998</v>
      </c>
      <c r="F16" s="119"/>
      <c r="G16">
        <v>3.145</v>
      </c>
      <c r="H16" s="119"/>
      <c r="I16">
        <v>2.5</v>
      </c>
      <c r="J16">
        <v>-0.64500000000000002</v>
      </c>
      <c r="K16">
        <v>-20.508744038155804</v>
      </c>
    </row>
    <row r="17" spans="1:12" x14ac:dyDescent="0.35">
      <c r="A17" s="119" t="s">
        <v>40</v>
      </c>
      <c r="B17" s="119"/>
      <c r="C17">
        <v>4.4713000000000003</v>
      </c>
      <c r="D17" s="119"/>
      <c r="E17">
        <v>2.5926999999999998</v>
      </c>
      <c r="F17" s="119"/>
      <c r="G17">
        <v>3.145</v>
      </c>
      <c r="H17" s="119"/>
      <c r="I17">
        <v>2.5</v>
      </c>
      <c r="J17">
        <v>-0.64500000000000002</v>
      </c>
      <c r="K17">
        <v>-20.508744038155804</v>
      </c>
    </row>
    <row r="18" spans="1:12" x14ac:dyDescent="0.35">
      <c r="A18" s="119" t="s">
        <v>49</v>
      </c>
      <c r="B18" s="119"/>
      <c r="C18">
        <v>4.4713000000000003</v>
      </c>
      <c r="D18" s="119"/>
      <c r="E18">
        <v>2.5926999999999998</v>
      </c>
      <c r="F18" s="119"/>
      <c r="G18">
        <v>3.145</v>
      </c>
      <c r="H18" s="119"/>
      <c r="I18">
        <v>2.5</v>
      </c>
      <c r="J18">
        <v>-0.64500000000000002</v>
      </c>
      <c r="K18">
        <v>-20.508744038155804</v>
      </c>
    </row>
    <row r="19" spans="1:12" x14ac:dyDescent="0.35">
      <c r="A19" s="119" t="s">
        <v>42</v>
      </c>
      <c r="B19" s="119"/>
      <c r="C19">
        <v>4.4713000000000003</v>
      </c>
      <c r="D19" s="119"/>
      <c r="E19">
        <v>2.5926999999999998</v>
      </c>
      <c r="F19" s="119"/>
      <c r="G19">
        <v>3.145</v>
      </c>
      <c r="H19" s="119"/>
      <c r="I19">
        <v>2.5</v>
      </c>
      <c r="J19">
        <v>-0.64500000000000002</v>
      </c>
      <c r="K19">
        <v>-20.508744038155804</v>
      </c>
    </row>
    <row r="20" spans="1:12" x14ac:dyDescent="0.35">
      <c r="A20" s="119" t="s">
        <v>49</v>
      </c>
      <c r="B20" s="119"/>
      <c r="C20">
        <v>4.4713000000000003</v>
      </c>
      <c r="D20" s="119"/>
      <c r="E20">
        <v>2.5926999999999998</v>
      </c>
      <c r="F20" s="119"/>
      <c r="G20">
        <v>3.145</v>
      </c>
      <c r="H20" s="119"/>
      <c r="I20">
        <v>2.5</v>
      </c>
      <c r="J20">
        <v>-0.64500000000000002</v>
      </c>
      <c r="K20">
        <v>-20.508744038155804</v>
      </c>
    </row>
    <row r="21" spans="1:12" x14ac:dyDescent="0.35">
      <c r="A21" s="119" t="s">
        <v>50</v>
      </c>
      <c r="B21" s="119" t="s">
        <v>51</v>
      </c>
      <c r="C21">
        <v>4.4713000000000003</v>
      </c>
      <c r="D21" s="119" t="s">
        <v>51</v>
      </c>
      <c r="E21">
        <v>2.5926999999999998</v>
      </c>
      <c r="F21" s="119" t="s">
        <v>51</v>
      </c>
      <c r="G21">
        <v>3.145</v>
      </c>
      <c r="H21" s="119" t="s">
        <v>51</v>
      </c>
      <c r="I21">
        <v>2.5</v>
      </c>
      <c r="J21">
        <v>-0.64500000000000002</v>
      </c>
      <c r="K21">
        <v>-20.508744038155804</v>
      </c>
      <c r="L21" t="s">
        <v>48</v>
      </c>
    </row>
    <row r="22" spans="1:12" x14ac:dyDescent="0.35">
      <c r="A22" s="119" t="s">
        <v>90</v>
      </c>
      <c r="B22" s="119"/>
      <c r="C22">
        <v>1.1444000000000001</v>
      </c>
      <c r="D22" s="119"/>
      <c r="E22">
        <v>0.76890000000000003</v>
      </c>
      <c r="F22" s="119"/>
      <c r="G22">
        <v>0.76890000000000003</v>
      </c>
      <c r="H22" s="119"/>
      <c r="I22">
        <v>1.2076</v>
      </c>
      <c r="J22">
        <v>0.43869999999999998</v>
      </c>
      <c r="K22">
        <v>57.055533879568209</v>
      </c>
    </row>
    <row r="23" spans="1:12" x14ac:dyDescent="0.35">
      <c r="A23" s="119" t="s">
        <v>95</v>
      </c>
      <c r="B23" s="119"/>
      <c r="C23">
        <v>1.1444000000000001</v>
      </c>
      <c r="D23" s="119"/>
      <c r="E23">
        <v>0.76890000000000003</v>
      </c>
      <c r="F23" s="119"/>
      <c r="G23">
        <v>0.76890000000000003</v>
      </c>
      <c r="H23" s="119"/>
      <c r="I23">
        <v>1.2076</v>
      </c>
      <c r="J23">
        <v>0.43869999999999998</v>
      </c>
      <c r="K23">
        <v>57.055533879568209</v>
      </c>
    </row>
    <row r="24" spans="1:12" x14ac:dyDescent="0.35">
      <c r="A24" s="119" t="s">
        <v>39</v>
      </c>
      <c r="B24" s="119"/>
      <c r="C24">
        <v>1.1444000000000001</v>
      </c>
      <c r="D24" s="119"/>
      <c r="E24">
        <v>0.76890000000000003</v>
      </c>
      <c r="F24" s="119"/>
      <c r="G24">
        <v>0.76890000000000003</v>
      </c>
      <c r="H24" s="119"/>
      <c r="I24">
        <v>1.2076</v>
      </c>
      <c r="J24">
        <v>0.43869999999999998</v>
      </c>
      <c r="K24">
        <v>57.055533879568209</v>
      </c>
    </row>
    <row r="25" spans="1:12" x14ac:dyDescent="0.35">
      <c r="A25" s="119" t="s">
        <v>40</v>
      </c>
      <c r="B25" s="119"/>
      <c r="C25">
        <v>1.1444000000000001</v>
      </c>
      <c r="D25" s="119"/>
      <c r="E25">
        <v>0.76890000000000003</v>
      </c>
      <c r="F25" s="119"/>
      <c r="G25">
        <v>0.76890000000000003</v>
      </c>
      <c r="H25" s="119"/>
      <c r="I25">
        <v>1.2076</v>
      </c>
      <c r="J25">
        <v>0.43869999999999998</v>
      </c>
      <c r="K25">
        <v>57.055533879568209</v>
      </c>
    </row>
    <row r="26" spans="1:12" x14ac:dyDescent="0.35">
      <c r="A26" s="119" t="s">
        <v>49</v>
      </c>
      <c r="B26" s="119"/>
      <c r="C26">
        <v>1.1444000000000001</v>
      </c>
      <c r="D26" s="119"/>
      <c r="E26">
        <v>0.76890000000000003</v>
      </c>
      <c r="F26" s="119"/>
      <c r="G26">
        <v>0.76890000000000003</v>
      </c>
      <c r="H26" s="119"/>
      <c r="I26">
        <v>1.2076</v>
      </c>
      <c r="J26">
        <v>0.43869999999999998</v>
      </c>
      <c r="K26">
        <v>57.055533879568209</v>
      </c>
    </row>
    <row r="27" spans="1:12" x14ac:dyDescent="0.35">
      <c r="A27" s="119" t="s">
        <v>42</v>
      </c>
      <c r="B27" s="119"/>
      <c r="C27">
        <v>1.1444000000000001</v>
      </c>
      <c r="D27" s="119"/>
      <c r="E27">
        <v>0.76890000000000003</v>
      </c>
      <c r="F27" s="119"/>
      <c r="G27">
        <v>0.76890000000000003</v>
      </c>
      <c r="H27" s="119"/>
      <c r="I27">
        <v>1.2076</v>
      </c>
      <c r="J27">
        <v>0.43869999999999998</v>
      </c>
      <c r="K27">
        <v>57.055533879568209</v>
      </c>
    </row>
    <row r="28" spans="1:12" x14ac:dyDescent="0.35">
      <c r="A28" s="119" t="s">
        <v>49</v>
      </c>
      <c r="B28" s="119"/>
      <c r="C28">
        <v>1.1444000000000001</v>
      </c>
      <c r="D28" s="119"/>
      <c r="E28">
        <v>0.76890000000000003</v>
      </c>
      <c r="F28" s="119"/>
      <c r="G28">
        <v>0.76890000000000003</v>
      </c>
      <c r="H28" s="119"/>
      <c r="I28">
        <v>1.2076</v>
      </c>
      <c r="J28">
        <v>0.43869999999999998</v>
      </c>
      <c r="K28">
        <v>57.055533879568209</v>
      </c>
    </row>
    <row r="29" spans="1:12" x14ac:dyDescent="0.35">
      <c r="A29" s="119" t="s">
        <v>50</v>
      </c>
      <c r="B29" s="119" t="s">
        <v>51</v>
      </c>
      <c r="C29">
        <v>1.1444000000000001</v>
      </c>
      <c r="D29" s="119" t="s">
        <v>51</v>
      </c>
      <c r="E29">
        <v>0.76890000000000003</v>
      </c>
      <c r="F29" s="119" t="s">
        <v>51</v>
      </c>
      <c r="G29">
        <v>0.76890000000000003</v>
      </c>
      <c r="H29" s="119" t="s">
        <v>51</v>
      </c>
      <c r="I29">
        <v>1.2076</v>
      </c>
      <c r="J29">
        <v>0.43869999999999998</v>
      </c>
      <c r="K29">
        <v>57.055533879568209</v>
      </c>
      <c r="L29" t="s">
        <v>48</v>
      </c>
    </row>
    <row r="30" spans="1:12" x14ac:dyDescent="0.35">
      <c r="A30" s="119" t="s">
        <v>96</v>
      </c>
      <c r="B30" s="119"/>
      <c r="C30">
        <v>0</v>
      </c>
      <c r="D30" s="119"/>
      <c r="E30">
        <v>0.27229999999999999</v>
      </c>
      <c r="F30" s="119"/>
      <c r="G30">
        <v>0.94240000000000002</v>
      </c>
      <c r="H30" s="119"/>
      <c r="I30">
        <v>3.4497</v>
      </c>
      <c r="J30">
        <v>2.5072999999999999</v>
      </c>
      <c r="K30">
        <v>266.05475382003391</v>
      </c>
    </row>
    <row r="31" spans="1:12" x14ac:dyDescent="0.35">
      <c r="A31" s="119" t="s">
        <v>99</v>
      </c>
      <c r="B31" s="119"/>
      <c r="C31">
        <v>0</v>
      </c>
      <c r="D31" s="119"/>
      <c r="E31">
        <v>0.27229999999999999</v>
      </c>
      <c r="F31" s="119"/>
      <c r="G31">
        <v>0.94240000000000002</v>
      </c>
      <c r="H31" s="119"/>
      <c r="I31">
        <v>3.4497</v>
      </c>
      <c r="J31">
        <v>2.5072999999999999</v>
      </c>
      <c r="K31">
        <v>266.05475382003391</v>
      </c>
    </row>
    <row r="32" spans="1:12" x14ac:dyDescent="0.35">
      <c r="A32" s="119" t="s">
        <v>39</v>
      </c>
      <c r="B32" s="119"/>
      <c r="C32">
        <v>0</v>
      </c>
      <c r="D32" s="119"/>
      <c r="E32">
        <v>0.27229999999999999</v>
      </c>
      <c r="F32" s="119"/>
      <c r="G32">
        <v>0.94240000000000002</v>
      </c>
      <c r="H32" s="119"/>
      <c r="I32">
        <v>3.4497</v>
      </c>
      <c r="J32">
        <v>2.5072999999999999</v>
      </c>
      <c r="K32">
        <v>266.05475382003391</v>
      </c>
    </row>
    <row r="33" spans="1:12" x14ac:dyDescent="0.35">
      <c r="A33" s="119" t="s">
        <v>40</v>
      </c>
      <c r="B33" s="119"/>
      <c r="C33">
        <v>0</v>
      </c>
      <c r="D33" s="119"/>
      <c r="E33">
        <v>0.27229999999999999</v>
      </c>
      <c r="F33" s="119"/>
      <c r="G33">
        <v>0.94240000000000002</v>
      </c>
      <c r="H33" s="119"/>
      <c r="I33">
        <v>3.4497</v>
      </c>
      <c r="J33">
        <v>2.5072999999999999</v>
      </c>
      <c r="K33">
        <v>266.05475382003391</v>
      </c>
    </row>
    <row r="34" spans="1:12" x14ac:dyDescent="0.35">
      <c r="A34" s="119" t="s">
        <v>49</v>
      </c>
      <c r="B34" s="119"/>
      <c r="C34">
        <v>0</v>
      </c>
      <c r="D34" s="119"/>
      <c r="E34">
        <v>0.27229999999999999</v>
      </c>
      <c r="F34" s="119"/>
      <c r="G34">
        <v>0.94240000000000002</v>
      </c>
      <c r="H34" s="119"/>
      <c r="I34">
        <v>2.9142999999999999</v>
      </c>
      <c r="J34">
        <v>1.9718999999999998</v>
      </c>
      <c r="K34">
        <v>209.24235993208825</v>
      </c>
    </row>
    <row r="35" spans="1:12" x14ac:dyDescent="0.35">
      <c r="A35" s="119" t="s">
        <v>42</v>
      </c>
      <c r="B35" s="119"/>
      <c r="C35">
        <v>0</v>
      </c>
      <c r="D35" s="119"/>
      <c r="E35">
        <v>0.27229999999999999</v>
      </c>
      <c r="F35" s="119"/>
      <c r="G35">
        <v>0.94240000000000002</v>
      </c>
      <c r="H35" s="119"/>
      <c r="I35">
        <v>2.9142999999999999</v>
      </c>
      <c r="J35">
        <v>1.9718999999999998</v>
      </c>
      <c r="K35">
        <v>209.24235993208825</v>
      </c>
    </row>
    <row r="36" spans="1:12" x14ac:dyDescent="0.35">
      <c r="A36" s="119" t="s">
        <v>49</v>
      </c>
      <c r="B36" s="119"/>
      <c r="C36">
        <v>0</v>
      </c>
      <c r="D36" s="119"/>
      <c r="E36">
        <v>0.27229999999999999</v>
      </c>
      <c r="F36" s="119"/>
      <c r="G36">
        <v>0.94240000000000002</v>
      </c>
      <c r="H36" s="119"/>
      <c r="I36">
        <v>2.9142999999999999</v>
      </c>
      <c r="J36">
        <v>1.9718999999999998</v>
      </c>
      <c r="K36">
        <v>209.24235993208825</v>
      </c>
    </row>
    <row r="37" spans="1:12" x14ac:dyDescent="0.35">
      <c r="A37" s="119" t="s">
        <v>50</v>
      </c>
      <c r="B37" s="119" t="s">
        <v>60</v>
      </c>
      <c r="C37">
        <v>0</v>
      </c>
      <c r="D37" s="119" t="s">
        <v>51</v>
      </c>
      <c r="E37">
        <v>0.27229999999999999</v>
      </c>
      <c r="F37" s="119" t="s">
        <v>51</v>
      </c>
      <c r="G37">
        <v>0.94240000000000002</v>
      </c>
      <c r="H37" s="119" t="s">
        <v>51</v>
      </c>
      <c r="I37">
        <v>2.9142999999999999</v>
      </c>
      <c r="J37">
        <v>1.9718999999999998</v>
      </c>
      <c r="K37">
        <v>209.24235993208825</v>
      </c>
      <c r="L37" t="s">
        <v>48</v>
      </c>
    </row>
    <row r="38" spans="1:12" x14ac:dyDescent="0.35">
      <c r="A38" s="119" t="s">
        <v>100</v>
      </c>
      <c r="B38" s="119"/>
      <c r="C38">
        <v>0</v>
      </c>
      <c r="D38" s="119"/>
      <c r="E38">
        <v>0</v>
      </c>
      <c r="F38" s="119"/>
      <c r="G38">
        <v>0</v>
      </c>
      <c r="H38" s="119"/>
      <c r="I38">
        <v>0.53539999999999999</v>
      </c>
      <c r="J38">
        <v>0.53539999999999999</v>
      </c>
      <c r="K38">
        <v>100</v>
      </c>
    </row>
    <row r="39" spans="1:12" x14ac:dyDescent="0.35">
      <c r="A39" s="119" t="s">
        <v>42</v>
      </c>
      <c r="B39" s="119"/>
      <c r="C39">
        <v>0</v>
      </c>
      <c r="D39" s="119"/>
      <c r="E39">
        <v>0</v>
      </c>
      <c r="F39" s="119"/>
      <c r="G39">
        <v>0</v>
      </c>
      <c r="H39" s="119"/>
      <c r="I39">
        <v>0.53539999999999999</v>
      </c>
      <c r="J39">
        <v>0.53539999999999999</v>
      </c>
      <c r="K39">
        <v>100</v>
      </c>
    </row>
    <row r="40" spans="1:12" x14ac:dyDescent="0.35">
      <c r="A40" s="119" t="s">
        <v>101</v>
      </c>
      <c r="B40" s="119"/>
      <c r="C40">
        <v>0</v>
      </c>
      <c r="D40" s="119"/>
      <c r="E40">
        <v>0</v>
      </c>
      <c r="F40" s="119"/>
      <c r="G40">
        <v>0</v>
      </c>
      <c r="H40" s="119"/>
      <c r="I40">
        <v>0.53539999999999999</v>
      </c>
      <c r="J40">
        <v>0.53539999999999999</v>
      </c>
      <c r="K40">
        <v>100</v>
      </c>
    </row>
    <row r="41" spans="1:12" x14ac:dyDescent="0.35">
      <c r="A41" s="119" t="s">
        <v>102</v>
      </c>
      <c r="B41" s="119" t="s">
        <v>60</v>
      </c>
      <c r="C41">
        <v>0</v>
      </c>
      <c r="D41" s="119" t="s">
        <v>60</v>
      </c>
      <c r="E41">
        <v>0</v>
      </c>
      <c r="F41" s="119" t="s">
        <v>60</v>
      </c>
      <c r="G41">
        <v>0</v>
      </c>
      <c r="H41" s="119" t="s">
        <v>103</v>
      </c>
      <c r="I41">
        <v>3.5000000000000003E-2</v>
      </c>
      <c r="J41">
        <v>3.5000000000000003E-2</v>
      </c>
      <c r="K41">
        <v>100</v>
      </c>
      <c r="L41" t="s">
        <v>48</v>
      </c>
    </row>
    <row r="42" spans="1:12" x14ac:dyDescent="0.35">
      <c r="A42" s="119" t="s">
        <v>104</v>
      </c>
      <c r="B42" s="119" t="s">
        <v>60</v>
      </c>
      <c r="C42">
        <v>0</v>
      </c>
      <c r="D42" s="119" t="s">
        <v>60</v>
      </c>
      <c r="E42">
        <v>0</v>
      </c>
      <c r="F42" s="119" t="s">
        <v>60</v>
      </c>
      <c r="G42">
        <v>0</v>
      </c>
      <c r="H42" s="119" t="s">
        <v>105</v>
      </c>
      <c r="I42">
        <v>0.03</v>
      </c>
      <c r="J42">
        <v>0.03</v>
      </c>
      <c r="K42">
        <v>100</v>
      </c>
      <c r="L42" t="s">
        <v>48</v>
      </c>
    </row>
    <row r="43" spans="1:12" x14ac:dyDescent="0.35">
      <c r="A43" s="119" t="s">
        <v>106</v>
      </c>
      <c r="B43" s="119" t="s">
        <v>60</v>
      </c>
      <c r="C43">
        <v>0</v>
      </c>
      <c r="D43" s="119" t="s">
        <v>60</v>
      </c>
      <c r="E43">
        <v>0</v>
      </c>
      <c r="F43" s="119" t="s">
        <v>60</v>
      </c>
      <c r="G43">
        <v>0</v>
      </c>
      <c r="H43" s="119" t="s">
        <v>105</v>
      </c>
      <c r="I43">
        <v>0.28799999999999998</v>
      </c>
      <c r="J43">
        <v>0.28799999999999998</v>
      </c>
      <c r="K43">
        <v>100</v>
      </c>
      <c r="L43" t="s">
        <v>48</v>
      </c>
    </row>
    <row r="44" spans="1:12" x14ac:dyDescent="0.35">
      <c r="A44" s="119" t="s">
        <v>107</v>
      </c>
      <c r="B44" s="119" t="s">
        <v>60</v>
      </c>
      <c r="C44">
        <v>0</v>
      </c>
      <c r="D44" s="119" t="s">
        <v>60</v>
      </c>
      <c r="E44">
        <v>0</v>
      </c>
      <c r="F44" s="119" t="s">
        <v>60</v>
      </c>
      <c r="G44">
        <v>0</v>
      </c>
      <c r="H44" s="119" t="s">
        <v>108</v>
      </c>
      <c r="I44">
        <v>5.04E-2</v>
      </c>
      <c r="J44">
        <v>5.04E-2</v>
      </c>
      <c r="K44">
        <v>100</v>
      </c>
      <c r="L44" t="s">
        <v>48</v>
      </c>
    </row>
    <row r="45" spans="1:12" x14ac:dyDescent="0.35">
      <c r="A45" s="119" t="s">
        <v>109</v>
      </c>
      <c r="B45" s="119" t="s">
        <v>60</v>
      </c>
      <c r="C45">
        <v>0</v>
      </c>
      <c r="D45" s="119" t="s">
        <v>60</v>
      </c>
      <c r="E45">
        <v>0</v>
      </c>
      <c r="F45" s="119" t="s">
        <v>60</v>
      </c>
      <c r="G45">
        <v>0</v>
      </c>
      <c r="H45" s="119" t="s">
        <v>108</v>
      </c>
      <c r="I45">
        <v>0.13200000000000001</v>
      </c>
      <c r="J45">
        <v>0.13200000000000001</v>
      </c>
      <c r="K45">
        <v>100</v>
      </c>
      <c r="L45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16"/>
  <sheetViews>
    <sheetView topLeftCell="T17" zoomScale="90" zoomScaleNormal="90" workbookViewId="0">
      <selection sqref="A1:Y1"/>
    </sheetView>
  </sheetViews>
  <sheetFormatPr defaultColWidth="9.08984375" defaultRowHeight="23" outlineLevelRow="2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0" style="4" hidden="1" customWidth="1"/>
    <col min="27" max="27" width="9" customWidth="1"/>
    <col min="28" max="28" width="0" style="4" hidden="1" customWidth="1"/>
    <col min="29" max="29" width="9.08984375" style="4" customWidth="1"/>
    <col min="30" max="16384" width="9.08984375" style="4"/>
  </cols>
  <sheetData>
    <row r="1" spans="1:28" s="1" customFormat="1" ht="26" x14ac:dyDescent="0.8">
      <c r="A1" s="94" t="s">
        <v>110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8" s="1" customFormat="1" ht="26" x14ac:dyDescent="0.8">
      <c r="A2" s="94" t="s">
        <v>111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8" s="1" customFormat="1" ht="26" x14ac:dyDescent="0.8">
      <c r="A3" s="95" t="s">
        <v>112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spans="1:28" s="1" customFormat="1" ht="26" hidden="1" x14ac:dyDescent="0.8">
      <c r="A4" s="2"/>
    </row>
    <row r="5" spans="1:28" s="1" customFormat="1" ht="26" x14ac:dyDescent="0.8">
      <c r="A5" s="3"/>
    </row>
    <row r="6" spans="1:28" s="1" customFormat="1" ht="26" x14ac:dyDescent="0.8">
      <c r="A6" s="3"/>
      <c r="B6" s="4"/>
      <c r="C6" s="4"/>
      <c r="D6" s="4"/>
      <c r="Y6" s="35" t="s">
        <v>0</v>
      </c>
      <c r="Z6" s="1" t="s">
        <v>1</v>
      </c>
      <c r="AB6" s="1" t="s">
        <v>2</v>
      </c>
    </row>
    <row r="7" spans="1:28" hidden="1" x14ac:dyDescent="0.7">
      <c r="W7" s="4"/>
      <c r="X7" s="4"/>
    </row>
    <row r="8" spans="1:28" ht="23.5" x14ac:dyDescent="0.7">
      <c r="A8" s="96" t="s">
        <v>3</v>
      </c>
      <c r="B8" s="98" t="s">
        <v>113</v>
      </c>
      <c r="C8" s="99"/>
      <c r="D8" s="100"/>
      <c r="E8" s="98" t="s">
        <v>114</v>
      </c>
      <c r="F8" s="99"/>
      <c r="G8" s="100"/>
      <c r="H8" s="98" t="s">
        <v>115</v>
      </c>
      <c r="I8" s="99"/>
      <c r="J8" s="100"/>
      <c r="K8" s="98" t="s">
        <v>116</v>
      </c>
      <c r="L8" s="99"/>
      <c r="M8" s="100"/>
      <c r="N8" s="98" t="s">
        <v>117</v>
      </c>
      <c r="O8" s="99"/>
      <c r="P8" s="100"/>
      <c r="Q8" s="98" t="s">
        <v>118</v>
      </c>
      <c r="R8" s="99"/>
      <c r="S8" s="100"/>
      <c r="T8" s="98" t="s">
        <v>119</v>
      </c>
      <c r="U8" s="99"/>
      <c r="V8" s="100"/>
      <c r="W8" s="101" t="s">
        <v>8</v>
      </c>
      <c r="X8" s="101"/>
      <c r="Y8" s="96" t="s">
        <v>9</v>
      </c>
    </row>
    <row r="9" spans="1:28" s="7" customFormat="1" ht="47" x14ac:dyDescent="0.35">
      <c r="A9" s="97"/>
      <c r="B9" s="5" t="s">
        <v>10</v>
      </c>
      <c r="C9" s="6" t="s">
        <v>11</v>
      </c>
      <c r="D9" s="6" t="s">
        <v>12</v>
      </c>
      <c r="E9" s="5" t="s">
        <v>10</v>
      </c>
      <c r="F9" s="6" t="s">
        <v>11</v>
      </c>
      <c r="G9" s="6" t="s">
        <v>12</v>
      </c>
      <c r="H9" s="5" t="s">
        <v>10</v>
      </c>
      <c r="I9" s="6" t="s">
        <v>11</v>
      </c>
      <c r="J9" s="6" t="s">
        <v>12</v>
      </c>
      <c r="K9" s="5" t="s">
        <v>10</v>
      </c>
      <c r="L9" s="6" t="s">
        <v>11</v>
      </c>
      <c r="M9" s="6" t="s">
        <v>12</v>
      </c>
      <c r="N9" s="5" t="s">
        <v>10</v>
      </c>
      <c r="O9" s="6" t="s">
        <v>11</v>
      </c>
      <c r="P9" s="6" t="s">
        <v>12</v>
      </c>
      <c r="Q9" s="5" t="s">
        <v>10</v>
      </c>
      <c r="R9" s="6" t="s">
        <v>11</v>
      </c>
      <c r="S9" s="6" t="s">
        <v>12</v>
      </c>
      <c r="T9" s="5" t="s">
        <v>10</v>
      </c>
      <c r="U9" s="6" t="s">
        <v>11</v>
      </c>
      <c r="V9" s="6" t="s">
        <v>12</v>
      </c>
      <c r="W9" s="6" t="s">
        <v>13</v>
      </c>
      <c r="X9" s="6" t="s">
        <v>14</v>
      </c>
      <c r="Y9" s="97"/>
    </row>
    <row r="10" spans="1:28" ht="23.5" x14ac:dyDescent="0.75">
      <c r="A10" s="8" t="s">
        <v>15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 t="shared" ref="W10:W13" si="0"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">
      <c r="A11" s="83" t="s">
        <v>120</v>
      </c>
      <c r="B11" s="82"/>
      <c r="C11" s="14"/>
      <c r="D11" s="14"/>
      <c r="E11" s="13"/>
      <c r="F11" s="14"/>
      <c r="G11" s="14"/>
      <c r="H11" s="13"/>
      <c r="I11" s="14"/>
      <c r="J11" s="14"/>
      <c r="K11" s="13"/>
      <c r="L11" s="14"/>
      <c r="M11" s="14"/>
      <c r="N11" s="13"/>
      <c r="O11" s="14"/>
      <c r="P11" s="14"/>
      <c r="Q11" s="13"/>
      <c r="R11" s="14"/>
      <c r="S11" s="14"/>
      <c r="T11" s="13"/>
      <c r="U11" s="14"/>
      <c r="V11" s="14"/>
      <c r="W11" s="15">
        <f t="shared" si="0"/>
        <v>0</v>
      </c>
      <c r="X11" s="16">
        <f t="shared" ref="X11:X13" si="1">IF(I11&lt;=0,100,((L11-I11)/I11)*100)</f>
        <v>100</v>
      </c>
      <c r="Y11" s="17"/>
      <c r="Z11" s="4">
        <v>1</v>
      </c>
      <c r="AB11" s="4">
        <v>1</v>
      </c>
    </row>
    <row r="12" spans="1:28" ht="23.5" outlineLevel="1" x14ac:dyDescent="0.75">
      <c r="A12" s="84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8">
        <f t="shared" si="0"/>
        <v>0</v>
      </c>
      <c r="X12" s="19">
        <f t="shared" si="1"/>
        <v>100</v>
      </c>
      <c r="Y12" s="17"/>
      <c r="Z12" s="4">
        <v>2</v>
      </c>
      <c r="AB12" s="4">
        <v>2</v>
      </c>
    </row>
    <row r="13" spans="1:28" s="26" customFormat="1" outlineLevel="2" x14ac:dyDescent="0.7">
      <c r="A13" s="20"/>
      <c r="B13" s="21"/>
      <c r="C13" s="22">
        <v>0</v>
      </c>
      <c r="D13" s="22">
        <v>0</v>
      </c>
      <c r="E13" s="21"/>
      <c r="F13" s="22">
        <v>0</v>
      </c>
      <c r="G13" s="22">
        <v>0</v>
      </c>
      <c r="H13" s="21"/>
      <c r="I13" s="22">
        <v>0</v>
      </c>
      <c r="J13" s="22">
        <v>0</v>
      </c>
      <c r="K13" s="21"/>
      <c r="L13" s="22">
        <v>0</v>
      </c>
      <c r="M13" s="22">
        <v>0</v>
      </c>
      <c r="N13" s="21"/>
      <c r="O13" s="22">
        <v>0</v>
      </c>
      <c r="P13" s="22">
        <v>0</v>
      </c>
      <c r="Q13" s="21"/>
      <c r="R13" s="22">
        <v>0</v>
      </c>
      <c r="S13" s="22">
        <v>0</v>
      </c>
      <c r="T13" s="21"/>
      <c r="U13" s="22">
        <v>0</v>
      </c>
      <c r="V13" s="22">
        <v>0</v>
      </c>
      <c r="W13" s="23">
        <f t="shared" si="0"/>
        <v>0</v>
      </c>
      <c r="X13" s="24">
        <f t="shared" si="1"/>
        <v>100</v>
      </c>
      <c r="Y13" s="25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</row>
    <row r="16" spans="1:28" ht="76" x14ac:dyDescent="0.7">
      <c r="U16" s="81" t="s">
        <v>121</v>
      </c>
      <c r="V16" s="81" t="s">
        <v>122</v>
      </c>
    </row>
  </sheetData>
  <mergeCells count="13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E Y H A A B Q S w M E F A A C A A g A 0 H L Y W q v 8 u L O l A A A A 9 g A A A B I A H A B D b 2 5 m a W c v U G F j a 2 F n Z S 5 4 b W w g o h g A K K A U A A A A A A A A A A A A A A A A A A A A A A A A A A A A h Y + x D o I w F E V / h X S n D 6 o m h j z K 4 O I g i Y n G u D a 1 Q i M U Q 4 v l 3 x z 8 J H 9 B j K J u j v f c M 9 x 7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C v D 7 R J h j A j v D / w B U E s D B B Q A A g A I A N B y 2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c t h a r x K c u T 8 E A A A 4 F w A A E w A c A E Z v c m 1 1 b G F z L 1 N l Y 3 R p b 2 4 x L m 0 g o h g A K K A U A A A A A A A A A A A A A A A A A A A A A A A A A A A A 7 V d d a x t H F H 0 3 + D 8 M m x c J h I i o c Z y 0 K R T R P v Y h M u 2 D 8 Y P s b G I R a b e s 1 j T B G C p Z I N l N I Y 2 V u F K N i S x C Q E b U V u 1 6 9 G / m p / T O m b 2 b t S X 5 K x Y x w W b B o 9 k 7 5 9 5 7 7 t w z s 0 V 7 0 c + 5 j s i Y / 6 m v J y c m J 4 p L W c 9 + L F S / p O S 2 k g 0 l q 0 r 2 M G g q K Z W s p O 6 m 7 o q H I m / 7 k x O C / j L u s r d o 0 8 z 3 z x f t f D K 9 7 H m 2 4 / / s e s 8 W X P d Z L L 4 y 9 2 O 2 Y D + 0 Z r M L e X v K m l + d S 7 u O T y b z C Q N w x 0 o v Z Z 2 n 5 H X 2 x S + 2 R U g w T c 5 6 W a f 4 x P U K a T e / X H D 0 y 2 L M e E u s r F h K t h H Z r p I l D N p W Q v h k J H z 7 u b + a E C v W 9 L S S f 8 P u U M k W j D b v x P J P 4 n N K 7 u m c + j U l P w C C 8 j u g F O e H Y f R / A w u H T E e T U f d D V F 7 m L B c W b M 8 s v H c N z u 9 d 1 f n M N T i f u a r z + 9 f g / P 4 V n W P Z j l 6 m v Z D d e y X r S t L 4 X w C R 3 8 b F l 7 V V f 1 3 J L m K l m f 1 h K 2 U F 2 B t K H m l r 3 T k E U W X T r P N i d T U e 7 v U f c n n f 1 i 3 2 y P 2 1 + H G z Z + w 8 t a G e i 5 3 q h 4 S w s 4 t L I j Y 3 u O H n x T f f C i u V T E 2 d 1 b C I v I d F B P A O 4 w r G R P 0 r i w J 8 L E a C K 7 m F v G r M e R l 0 V G F 2 i E w N L j 0 t 8 U C g R j T z h t 5 a 8 f j k R M 4 Z n v l 5 a k O 1 O A b 5 N H 5 l J j 9 J e a Z v l e d W e b 4 c 5 R m r o q B 9 D x A x q 5 o e 0 0 x d I N w N k F O F j p D E b L K s 7 E A B T o c O s w 8 w o P Q 6 m g 8 N Q m Z V 0 B O V l B 5 i 6 o T 1 4 T F 5 a a C S 0 A q D W g K z J T Z 8 g 6 D q G B h X I V 6 d f T Y i V T U 6 U 0 e w P a 7 Q A Y L 9 X W d N 1 b q h 2 r g L P s j 5 X 0 r + 8 0 m q O H O r i r e q + O W o 4 k 2 5 j 9 F j G t c k u I X X V W 2 q s + l G 1 4 D H P g a b f E 0 z 8 1 H R b H O N W n i O A R K V r q h x S x d R 2 5 v 5 a k Q j u 9 p G U 2 s U T l d c R B S 1 w X A 9 8 N c z W g V J D 5 x v A X s d q N 3 g C O i / H H W 5 j E C 3 U M s 1 j a t D u + Q 1 9 K v k V H L q 4 p S W e F / W G K 3 J + z 9 6 x v S g o D 0 m v w N Z L Q d o / R q 7 2 G I + y e 9 b J f / T k y c S O x o 8 C M 8 9 O s Z 4 w u 4 E M e p B F 5 z X I n k 3 u D s k O q r M U C 1 s w / e D p 6 D q V 3 S n B 7 V b / 9 j 1 / T I C 2 I D N y 8 + Z 8 U X u F I N 3 g P B V O W g P / d Z 8 L h 3 z r o o e u w P E n O i r U a 1 w x L B t 7 t s y 7 6 3 d m 8 7 Z D p y 9 Z k k Y 9 k F 5 4 j o W C p r p t T 2 e q Z m g I z a n C b s 2 J k 4 f d G D i x G k z 4 s P 4 r I s g d 3 k n E G P 9 v M X 8 P i a p c a q C j 6 x w 7 4 y i c R u O D 5 H T O 7 y i w v 0 J K g Z 7 7 2 r 0 D u K s a X t 9 H F Y 4 1 R Y L f D v 8 w m Z V 1 E 7 H W 5 E m Z L W D V x I 2 e 5 E O C V 2 G v W c 4 K w 1 k H N 5 A j K C 1 k P Q m E x b c v S / f 6 m d v h i G n a D R + 8 d 1 P m c w j k f F t 2 8 s 5 T 0 X a L R R y P v 0 a L 6 V n t / s 2 d m m J N 2 M j 0 u 5 D 2 3 q N M 7 1 c m 1 7 2 i 6 j B p 0 i T A a F L O h q K 8 o 8 I A l 8 p A s v z 9 + e 4 P s 7 + B 1 B L A Q I t A B Q A A g A I A N B y 2 F q r / L i z p Q A A A P Y A A A A S A A A A A A A A A A A A A A A A A A A A A A B D b 2 5 m a W c v U G F j a 2 F n Z S 5 4 b W x Q S w E C L Q A U A A I A C A D Q c t h a D 8 r p q 6 Q A A A D p A A A A E w A A A A A A A A A A A A A A A A D x A A A A W 0 N v b n R l b n R f V H l w Z X N d L n h t b F B L A Q I t A B Q A A g A I A N B y 2 F q v E p y 5 P w Q A A D g X A A A T A A A A A A A A A A A A A A A A A O I B A A B G b 3 J t d W x h c y 9 T Z W N 0 a W 9 u M S 5 t U E s F B g A A A A A D A A M A w g A A A G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B B A A A A A A A A T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C V C O S U 4 M S V F M C V C O C U 5 Q y V F M C V C O C U 5 O S V F M C V C O C U 4 N y V F M C V C O C V C M i V F M C V C O C U 5 O S V F M C V C O C U 5 Q S V F M C V C O C V C O C V F M C V C O C U 4 N D E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W J j Z G R l O S 0 3 M m Q 1 L T R k Z T A t O D c y N i 1 i M z F h M z Z h Z j J m N T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C 5 g e C 4 n O C 4 m e C 4 h + C 4 s u C 4 m e C 4 m l / g u I Q x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0 V D A 3 O j E 0 O j M y L j Y w N j c 1 N z F a I i A v P j x F b n R y e S B U e X B l P S J G a W x s Q 2 9 s d W 1 u V H l w Z X M i I F Z h b H V l P S J z Q m d Z R k J n V U d C U V l G Q l F V Q S I g L z 4 8 R W 5 0 c n k g V H l w Z T 0 i R m l s b E N v b H V t b k 5 h b W V z I i B W Y W x 1 Z T 0 i c 1 s m c X V v d D v g u K P g u L L g u K L g u I H g u L L g u K M m c X V v d D s s J n F 1 b 3 Q 7 N j b g u J v g u K P g u L T g u K H g u L L g u J N c b l v g u K v g u J n g u Y j g u K f g u K L g u J n g u L H g u J p d J n F 1 b 3 Q 7 L C Z x d W 9 0 O z Y 2 4 L m A 4 L i H 4 L i 0 4 L i Z 4 L i H 4 L i a 4 L i b 4 L i j 4 L i w 4 L i h 4 L i y 4 L i T J n F 1 b 3 Q 7 L C Z x d W 9 0 O z Y 3 4 L i b 4 L i j 4 L i 0 4 L i h 4 L i y 4 L i T X G 5 b 4 L i r 4 L i Z 4 L m I 4 L i n 4 L i i 4 L i Z 4 L i x 4 L i a X S Z x d W 9 0 O y w m c X V v d D s 2 N + C 5 g O C 4 h + C 4 t O C 4 m e C 4 h + C 4 m u C 4 m + C 4 o + C 4 s O C 4 o e C 4 s u C 4 k y Z x d W 9 0 O y w m c X V v d D s 2 O O C 4 m + C 4 o + C 4 t O C 4 o e C 4 s u C 4 k 1 x u W + C 4 q + C 4 m e C 5 i O C 4 p + C 4 o u C 4 m e C 4 s e C 4 m l 0 m c X V v d D s s J n F 1 b 3 Q 7 N j j g u Y D g u I f g u L T g u J n g u I f g u J r g u J v g u K P g u L D g u K H g u L L g u J M m c X V v d D s s J n F 1 b 3 Q 7 N j n g u J v g u K P g u L T g u K H g u L L g u J N c b l v g u K v g u J n g u Y j g u K f g u K L g u J n g u L H g u J p d J n F 1 b 3 Q 7 L C Z x d W 9 0 O z Y 5 4 L m A 4 L i H 4 L i 0 4 L i Z 4 L i H 4 L i a 4 L i b 4 L i j 4 L i w 4 L i h 4 L i y 4 L i T J n F 1 b 3 Q 7 L C Z x d W 9 0 O + C 5 g O C 4 n u C 4 t O C 5 i O C 4 o e C 4 p e C 4 l O C 4 i O C 4 s + C 4 m e C 4 p + C 4 m S Z x d W 9 0 O y w m c X V v d D v g u Y D g u J 7 g u L T g u Y j g u K H g u K X g u J T g u K P g u Y n g u K 3 g u K L g u K X g u L A m c X V v d D s s J n F 1 b 3 Q 7 4 L i E 4 L i z 4 L i K 4 L i 1 4 L m J 4 L m B 4 L i I 4 L i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v g u K P g u L L g u K L g u I H g u L L g u K M s M H 0 m c X V v d D s s J n F 1 b 3 Q 7 U 2 V j d G l v b j E v V G F i b G U 0 L 0 F 1 d G 9 S Z W 1 v d m V k Q 2 9 s d W 1 u c z E u e z Y 2 4 L i b 4 L i j 4 L i 0 4 L i h 4 L i y 4 L i T X G 5 b 4 L i r 4 L i Z 4 L m I 4 L i n 4 L i i 4 L i Z 4 L i x 4 L i a X S w x f S Z x d W 9 0 O y w m c X V v d D t T Z W N 0 a W 9 u M S 9 U Y W J s Z T Q v Q X V 0 b 1 J l b W 9 2 Z W R D b 2 x 1 b W 5 z M S 5 7 N j b g u Y D g u I f g u L T g u J n g u I f g u J r g u J v g u K P g u L D g u K H g u L L g u J M s M n 0 m c X V v d D s s J n F 1 b 3 Q 7 U 2 V j d G l v b j E v V G F i b G U 0 L 0 F 1 d G 9 S Z W 1 v d m V k Q 2 9 s d W 1 u c z E u e z Y 3 4 L i b 4 L i j 4 L i 0 4 L i h 4 L i y 4 L i T X G 5 b 4 L i r 4 L i Z 4 L m I 4 L i n 4 L i i 4 L i Z 4 L i x 4 L i a X S w z f S Z x d W 9 0 O y w m c X V v d D t T Z W N 0 a W 9 u M S 9 U Y W J s Z T Q v Q X V 0 b 1 J l b W 9 2 Z W R D b 2 x 1 b W 5 z M S 5 7 N j f g u Y D g u I f g u L T g u J n g u I f g u J r g u J v g u K P g u L D g u K H g u L L g u J M s N H 0 m c X V v d D s s J n F 1 b 3 Q 7 U 2 V j d G l v b j E v V G F i b G U 0 L 0 F 1 d G 9 S Z W 1 v d m V k Q 2 9 s d W 1 u c z E u e z Y 4 4 L i b 4 L i j 4 L i 0 4 L i h 4 L i y 4 L i T X G 5 b 4 L i r 4 L i Z 4 L m I 4 L i n 4 L i i 4 L i Z 4 L i x 4 L i a X S w 1 f S Z x d W 9 0 O y w m c X V v d D t T Z W N 0 a W 9 u M S 9 U Y W J s Z T Q v Q X V 0 b 1 J l b W 9 2 Z W R D b 2 x 1 b W 5 z M S 5 7 N j j g u Y D g u I f g u L T g u J n g u I f g u J r g u J v g u K P g u L D g u K H g u L L g u J M s N n 0 m c X V v d D s s J n F 1 b 3 Q 7 U 2 V j d G l v b j E v V G F i b G U 0 L 0 F 1 d G 9 S Z W 1 v d m V k Q 2 9 s d W 1 u c z E u e z Y 5 4 L i b 4 L i j 4 L i 0 4 L i h 4 L i y 4 L i T X G 5 b 4 L i r 4 L i Z 4 L m I 4 L i n 4 L i i 4 L i Z 4 L i x 4 L i a X S w 3 f S Z x d W 9 0 O y w m c X V v d D t T Z W N 0 a W 9 u M S 9 U Y W J s Z T Q v Q X V 0 b 1 J l b W 9 2 Z W R D b 2 x 1 b W 5 z M S 5 7 N j n g u Y D g u I f g u L T g u J n g u I f g u J r g u J v g u K P g u L D g u K H g u L L g u J M s O H 0 m c X V v d D s s J n F 1 b 3 Q 7 U 2 V j d G l v b j E v V G F i b G U 0 L 0 F 1 d G 9 S Z W 1 v d m V k Q 2 9 s d W 1 u c z E u e + C 5 g O C 4 n u C 4 t O C 5 i O C 4 o e C 4 p e C 4 l O C 4 i O C 4 s + C 4 m e C 4 p + C 4 m S w 5 f S Z x d W 9 0 O y w m c X V v d D t T Z W N 0 a W 9 u M S 9 U Y W J s Z T Q v Q X V 0 b 1 J l b W 9 2 Z W R D b 2 x 1 b W 5 z M S 5 7 4 L m A 4 L i e 4 L i 0 4 L m I 4 L i h 4 L i l 4 L i U 4 L i j 4 L m J 4 L i t 4 L i i 4 L i l 4 L i w L D E w f S Z x d W 9 0 O y w m c X V v d D t T Z W N 0 a W 9 u M S 9 U Y W J s Z T Q v Q X V 0 b 1 J l b W 9 2 Z W R D b 2 x 1 b W 5 z M S 5 7 4 L i E 4 L i z 4 L i K 4 L i 1 4 L m J 4 L m B 4 L i I 4 L i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0 L 0 F 1 d G 9 S Z W 1 v d m V k Q 2 9 s d W 1 u c z E u e + C 4 o + C 4 s u C 4 o u C 4 g e C 4 s u C 4 o y w w f S Z x d W 9 0 O y w m c X V v d D t T Z W N 0 a W 9 u M S 9 U Y W J s Z T Q v Q X V 0 b 1 J l b W 9 2 Z W R D b 2 x 1 b W 5 z M S 5 7 N j b g u J v g u K P g u L T g u K H g u L L g u J N c b l v g u K v g u J n g u Y j g u K f g u K L g u J n g u L H g u J p d L D F 9 J n F 1 b 3 Q 7 L C Z x d W 9 0 O 1 N l Y 3 R p b 2 4 x L 1 R h Y m x l N C 9 B d X R v U m V t b 3 Z l Z E N v b H V t b n M x L n s 2 N u C 5 g O C 4 h + C 4 t O C 4 m e C 4 h + C 4 m u C 4 m + C 4 o + C 4 s O C 4 o e C 4 s u C 4 k y w y f S Z x d W 9 0 O y w m c X V v d D t T Z W N 0 a W 9 u M S 9 U Y W J s Z T Q v Q X V 0 b 1 J l b W 9 2 Z W R D b 2 x 1 b W 5 z M S 5 7 N j f g u J v g u K P g u L T g u K H g u L L g u J N c b l v g u K v g u J n g u Y j g u K f g u K L g u J n g u L H g u J p d L D N 9 J n F 1 b 3 Q 7 L C Z x d W 9 0 O 1 N l Y 3 R p b 2 4 x L 1 R h Y m x l N C 9 B d X R v U m V t b 3 Z l Z E N v b H V t b n M x L n s 2 N + C 5 g O C 4 h + C 4 t O C 4 m e C 4 h + C 4 m u C 4 m + C 4 o + C 4 s O C 4 o e C 4 s u C 4 k y w 0 f S Z x d W 9 0 O y w m c X V v d D t T Z W N 0 a W 9 u M S 9 U Y W J s Z T Q v Q X V 0 b 1 J l b W 9 2 Z W R D b 2 x 1 b W 5 z M S 5 7 N j j g u J v g u K P g u L T g u K H g u L L g u J N c b l v g u K v g u J n g u Y j g u K f g u K L g u J n g u L H g u J p d L D V 9 J n F 1 b 3 Q 7 L C Z x d W 9 0 O 1 N l Y 3 R p b 2 4 x L 1 R h Y m x l N C 9 B d X R v U m V t b 3 Z l Z E N v b H V t b n M x L n s 2 O O C 5 g O C 4 h + C 4 t O C 4 m e C 4 h + C 4 m u C 4 m + C 4 o + C 4 s O C 4 o e C 4 s u C 4 k y w 2 f S Z x d W 9 0 O y w m c X V v d D t T Z W N 0 a W 9 u M S 9 U Y W J s Z T Q v Q X V 0 b 1 J l b W 9 2 Z W R D b 2 x 1 b W 5 z M S 5 7 N j n g u J v g u K P g u L T g u K H g u L L g u J N c b l v g u K v g u J n g u Y j g u K f g u K L g u J n g u L H g u J p d L D d 9 J n F 1 b 3 Q 7 L C Z x d W 9 0 O 1 N l Y 3 R p b 2 4 x L 1 R h Y m x l N C 9 B d X R v U m V t b 3 Z l Z E N v b H V t b n M x L n s 2 O e C 5 g O C 4 h + C 4 t O C 4 m e C 4 h + C 4 m u C 4 m + C 4 o + C 4 s O C 4 o e C 4 s u C 4 k y w 4 f S Z x d W 9 0 O y w m c X V v d D t T Z W N 0 a W 9 u M S 9 U Y W J s Z T Q v Q X V 0 b 1 J l b W 9 2 Z W R D b 2 x 1 b W 5 z M S 5 7 4 L m A 4 L i e 4 L i 0 4 L m I 4 L i h 4 L i l 4 L i U 4 L i I 4 L i z 4 L i Z 4 L i n 4 L i Z L D l 9 J n F 1 b 3 Q 7 L C Z x d W 9 0 O 1 N l Y 3 R p b 2 4 x L 1 R h Y m x l N C 9 B d X R v U m V t b 3 Z l Z E N v b H V t b n M x L n v g u Y D g u J 7 g u L T g u Y j g u K H g u K X g u J T g u K P g u Y n g u K 3 g u K L g u K X g u L A s M T B 9 J n F 1 b 3 Q 7 L C Z x d W 9 0 O 1 N l Y 3 R p b 2 4 x L 1 R h Y m x l N C 9 B d X R v U m V t b 3 Z l Z E N v b H V t b n M x L n v g u I T g u L P g u I r g u L X g u Y n g u Y H g u I j g u I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A l Q j k l O D E l R T A l Q j g l O U M l R T A l Q j g l O T k l R T A l Q j g l O D c l R T A l Q j g l Q j I l R T A l Q j g l O T k l R T A l Q j g l O U E l R T A l Q j g l Q j g l R T A l Q j g l O D Q x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S U 4 M S V F M C V C O C U 5 Q y V F M C V C O C U 5 O S V F M C V C O C U 4 N y V F M C V C O C V C M i V F M C V C O C U 5 O S V F M C V C O C U 5 Q S V F M C V C O C V C O C V F M C V C O C U 4 N D E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A l Q j k l O D E l R T A l Q j g l O U M l R T A l Q j g l O T k l R T A l Q j g l O D c l R T A l Q j g l Q j I l R T A l Q j g l O T k l R T A l Q j g l O U E l R T A l Q j g l Q j g l R T A l Q j g l O D Q x M D E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S U 4 M S V F M C V C O C U 5 Q y V F M C V C O C U 5 O S V F M C V C O C U 4 N y V F M C V C O C V C M i V F M C V C O C U 5 O S V F M C V C O C U 5 R S V F M C V C O C V C N y V F M C V C O S U 4 O S V F M C V C O C U 5 O S V F M C V C O C U 5 M C V F M C V C O C V C M i V F M C V C O C U 5 O T E w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G U x N T Y 5 M C 0 4 N 2 V m L T R l Z W Y t Y W V j N S 0 x N W R k Y T V l M D h l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+ C 5 g e C 4 n O C 4 m e C 4 h + C 4 s u C 4 m e C 4 n u C 4 t + C 5 i e C 4 m e C 4 k O C 4 s u C 4 m T E w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R U M D c 6 M j A 6 N D U u M z Q y N T M z O F o i I C 8 + P E V u d H J 5 I F R 5 c G U 9 I k Z p b G x D b 2 x 1 b W 5 U e X B l c y I g V m F s d W U 9 I n N C Z 1 l G Q m d V R 0 J R W U Z C U V U 9 I i A v P j x F b n R y e S B U e X B l P S J G a W x s Q 2 9 s d W 1 u T m F t Z X M i I F Z h b H V l P S J z W y Z x d W 9 0 O + C 4 o + C 4 s u C 4 o u C 4 g e C 4 s u C 4 o y Z x d W 9 0 O y w m c X V v d D s 2 N u C 4 m + C 4 o + C 4 t O C 4 o e C 4 s u C 4 k 1 x u W + C 4 q + C 4 m e C 5 i O C 4 p + C 4 o u C 4 m e C 4 s e C 4 m l 0 m c X V v d D s s J n F 1 b 3 Q 7 N j b g u Y D g u I f g u L T g u J n g u I f g u J r g u J v g u K P g u L D g u K H g u L L g u J M m c X V v d D s s J n F 1 b 3 Q 7 N j f g u J v g u K P g u L T g u K H g u L L g u J N c b l v g u K v g u J n g u Y j g u K f g u K L g u J n g u L H g u J p d J n F 1 b 3 Q 7 L C Z x d W 9 0 O z Y 3 4 L m A 4 L i H 4 L i 0 4 L i Z 4 L i H 4 L i a 4 L i b 4 L i j 4 L i w 4 L i h 4 L i y 4 L i T J n F 1 b 3 Q 7 L C Z x d W 9 0 O z Y 4 4 L i b 4 L i j 4 L i 0 4 L i h 4 L i y 4 L i T X G 5 b 4 L i r 4 L i Z 4 L m I 4 L i n 4 L i i 4 L i Z 4 L i x 4 L i a X S Z x d W 9 0 O y w m c X V v d D s 2 O O C 5 g O C 4 h + C 4 t O C 4 m e C 4 h + C 4 m u C 4 m + C 4 o + C 4 s O C 4 o e C 4 s u C 4 k y Z x d W 9 0 O y w m c X V v d D s 2 O e C 4 m + C 4 o + C 4 t O C 4 o e C 4 s u C 4 k 1 x u W + C 4 q + C 4 m e C 5 i O C 4 p + C 4 o u C 4 m e C 4 s e C 4 m l 0 m c X V v d D s s J n F 1 b 3 Q 7 N j n g u Y D g u I f g u L T g u J n g u I f g u J r g u J v g u K P g u L D g u K H g u L L g u J M m c X V v d D s s J n F 1 b 3 Q 7 4 L m A 4 L i e 4 L i 0 4 L m I 4 L i h 4 L i l 4 L i U 4 L i I 4 L i z 4 L i Z 4 L i n 4 L i Z J n F 1 b 3 Q 7 L C Z x d W 9 0 O + C 5 g O C 4 n u C 4 t O C 5 i O C 4 o e C 4 p e C 4 l O C 4 o + C 5 i e C 4 r e C 4 o u C 4 p e C 4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g u Y H g u J z g u J n g u I f g u L L g u J n g u J 7 g u L f g u Y n g u J n g u J D g u L L g u J k x M D E w L 0 F 1 d G 9 S Z W 1 v d m V k Q 2 9 s d W 1 u c z E u e + C 4 o + C 4 s u C 4 o u C 4 g e C 4 s u C 4 o y w w f S Z x d W 9 0 O y w m c X V v d D t T Z W N 0 a W 9 u M S / g u Y H g u J z g u J n g u I f g u L L g u J n g u J 7 g u L f g u Y n g u J n g u J D g u L L g u J k x M D E w L 0 F 1 d G 9 S Z W 1 v d m V k Q 2 9 s d W 1 u c z E u e z Y 2 4 L i b 4 L i j 4 L i 0 4 L i h 4 L i y 4 L i T X G 5 b 4 L i r 4 L i Z 4 L m I 4 L i n 4 L i i 4 L i Z 4 L i x 4 L i a X S w x f S Z x d W 9 0 O y w m c X V v d D t T Z W N 0 a W 9 u M S / g u Y H g u J z g u J n g u I f g u L L g u J n g u J 7 g u L f g u Y n g u J n g u J D g u L L g u J k x M D E w L 0 F 1 d G 9 S Z W 1 v d m V k Q 2 9 s d W 1 u c z E u e z Y 2 4 L m A 4 L i H 4 L i 0 4 L i Z 4 L i H 4 L i a 4 L i b 4 L i j 4 L i w 4 L i h 4 L i y 4 L i T L D J 9 J n F 1 b 3 Q 7 L C Z x d W 9 0 O 1 N l Y 3 R p b 2 4 x L + C 5 g e C 4 n O C 4 m e C 4 h + C 4 s u C 4 m e C 4 n u C 4 t + C 5 i e C 4 m e C 4 k O C 4 s u C 4 m T E w M T A v Q X V 0 b 1 J l b W 9 2 Z W R D b 2 x 1 b W 5 z M S 5 7 N j f g u J v g u K P g u L T g u K H g u L L g u J N c b l v g u K v g u J n g u Y j g u K f g u K L g u J n g u L H g u J p d L D N 9 J n F 1 b 3 Q 7 L C Z x d W 9 0 O 1 N l Y 3 R p b 2 4 x L + C 5 g e C 4 n O C 4 m e C 4 h + C 4 s u C 4 m e C 4 n u C 4 t + C 5 i e C 4 m e C 4 k O C 4 s u C 4 m T E w M T A v Q X V 0 b 1 J l b W 9 2 Z W R D b 2 x 1 b W 5 z M S 5 7 N j f g u Y D g u I f g u L T g u J n g u I f g u J r g u J v g u K P g u L D g u K H g u L L g u J M s N H 0 m c X V v d D s s J n F 1 b 3 Q 7 U 2 V j d G l v b j E v 4 L m B 4 L i c 4 L i Z 4 L i H 4 L i y 4 L i Z 4 L i e 4 L i 3 4 L m J 4 L i Z 4 L i Q 4 L i y 4 L i Z M T A x M C 9 B d X R v U m V t b 3 Z l Z E N v b H V t b n M x L n s 2 O O C 4 m + C 4 o + C 4 t O C 4 o e C 4 s u C 4 k 1 x u W + C 4 q + C 4 m e C 5 i O C 4 p + C 4 o u C 4 m e C 4 s e C 4 m l 0 s N X 0 m c X V v d D s s J n F 1 b 3 Q 7 U 2 V j d G l v b j E v 4 L m B 4 L i c 4 L i Z 4 L i H 4 L i y 4 L i Z 4 L i e 4 L i 3 4 L m J 4 L i Z 4 L i Q 4 L i y 4 L i Z M T A x M C 9 B d X R v U m V t b 3 Z l Z E N v b H V t b n M x L n s 2 O O C 5 g O C 4 h + C 4 t O C 4 m e C 4 h + C 4 m u C 4 m + C 4 o + C 4 s O C 4 o e C 4 s u C 4 k y w 2 f S Z x d W 9 0 O y w m c X V v d D t T Z W N 0 a W 9 u M S / g u Y H g u J z g u J n g u I f g u L L g u J n g u J 7 g u L f g u Y n g u J n g u J D g u L L g u J k x M D E w L 0 F 1 d G 9 S Z W 1 v d m V k Q 2 9 s d W 1 u c z E u e z Y 5 4 L i b 4 L i j 4 L i 0 4 L i h 4 L i y 4 L i T X G 5 b 4 L i r 4 L i Z 4 L m I 4 L i n 4 L i i 4 L i Z 4 L i x 4 L i a X S w 3 f S Z x d W 9 0 O y w m c X V v d D t T Z W N 0 a W 9 u M S / g u Y H g u J z g u J n g u I f g u L L g u J n g u J 7 g u L f g u Y n g u J n g u J D g u L L g u J k x M D E w L 0 F 1 d G 9 S Z W 1 v d m V k Q 2 9 s d W 1 u c z E u e z Y 5 4 L m A 4 L i H 4 L i 0 4 L i Z 4 L i H 4 L i a 4 L i b 4 L i j 4 L i w 4 L i h 4 L i y 4 L i T L D h 9 J n F 1 b 3 Q 7 L C Z x d W 9 0 O 1 N l Y 3 R p b 2 4 x L + C 5 g e C 4 n O C 4 m e C 4 h + C 4 s u C 4 m e C 4 n u C 4 t + C 5 i e C 4 m e C 4 k O C 4 s u C 4 m T E w M T A v Q X V 0 b 1 J l b W 9 2 Z W R D b 2 x 1 b W 5 z M S 5 7 4 L m A 4 L i e 4 L i 0 4 L m I 4 L i h 4 L i l 4 L i U 4 L i I 4 L i z 4 L i Z 4 L i n 4 L i Z L D l 9 J n F 1 b 3 Q 7 L C Z x d W 9 0 O 1 N l Y 3 R p b 2 4 x L + C 5 g e C 4 n O C 4 m e C 4 h + C 4 s u C 4 m e C 4 n u C 4 t + C 5 i e C 4 m e C 4 k O C 4 s u C 4 m T E w M T A v Q X V 0 b 1 J l b W 9 2 Z W R D b 2 x 1 b W 5 z M S 5 7 4 L m A 4 L i e 4 L i 0 4 L m I 4 L i h 4 L i l 4 L i U 4 L i j 4 L m J 4 L i t 4 L i i 4 L i l 4 L i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4 L m B 4 L i c 4 L i Z 4 L i H 4 L i y 4 L i Z 4 L i e 4 L i 3 4 L m J 4 L i Z 4 L i Q 4 L i y 4 L i Z M T A x M C 9 B d X R v U m V t b 3 Z l Z E N v b H V t b n M x L n v g u K P g u L L g u K L g u I H g u L L g u K M s M H 0 m c X V v d D s s J n F 1 b 3 Q 7 U 2 V j d G l v b j E v 4 L m B 4 L i c 4 L i Z 4 L i H 4 L i y 4 L i Z 4 L i e 4 L i 3 4 L m J 4 L i Z 4 L i Q 4 L i y 4 L i Z M T A x M C 9 B d X R v U m V t b 3 Z l Z E N v b H V t b n M x L n s 2 N u C 4 m + C 4 o + C 4 t O C 4 o e C 4 s u C 4 k 1 x u W + C 4 q + C 4 m e C 5 i O C 4 p + C 4 o u C 4 m e C 4 s e C 4 m l 0 s M X 0 m c X V v d D s s J n F 1 b 3 Q 7 U 2 V j d G l v b j E v 4 L m B 4 L i c 4 L i Z 4 L i H 4 L i y 4 L i Z 4 L i e 4 L i 3 4 L m J 4 L i Z 4 L i Q 4 L i y 4 L i Z M T A x M C 9 B d X R v U m V t b 3 Z l Z E N v b H V t b n M x L n s 2 N u C 5 g O C 4 h + C 4 t O C 4 m e C 4 h + C 4 m u C 4 m + C 4 o + C 4 s O C 4 o e C 4 s u C 4 k y w y f S Z x d W 9 0 O y w m c X V v d D t T Z W N 0 a W 9 u M S / g u Y H g u J z g u J n g u I f g u L L g u J n g u J 7 g u L f g u Y n g u J n g u J D g u L L g u J k x M D E w L 0 F 1 d G 9 S Z W 1 v d m V k Q 2 9 s d W 1 u c z E u e z Y 3 4 L i b 4 L i j 4 L i 0 4 L i h 4 L i y 4 L i T X G 5 b 4 L i r 4 L i Z 4 L m I 4 L i n 4 L i i 4 L i Z 4 L i x 4 L i a X S w z f S Z x d W 9 0 O y w m c X V v d D t T Z W N 0 a W 9 u M S / g u Y H g u J z g u J n g u I f g u L L g u J n g u J 7 g u L f g u Y n g u J n g u J D g u L L g u J k x M D E w L 0 F 1 d G 9 S Z W 1 v d m V k Q 2 9 s d W 1 u c z E u e z Y 3 4 L m A 4 L i H 4 L i 0 4 L i Z 4 L i H 4 L i a 4 L i b 4 L i j 4 L i w 4 L i h 4 L i y 4 L i T L D R 9 J n F 1 b 3 Q 7 L C Z x d W 9 0 O 1 N l Y 3 R p b 2 4 x L + C 5 g e C 4 n O C 4 m e C 4 h + C 4 s u C 4 m e C 4 n u C 4 t + C 5 i e C 4 m e C 4 k O C 4 s u C 4 m T E w M T A v Q X V 0 b 1 J l b W 9 2 Z W R D b 2 x 1 b W 5 z M S 5 7 N j j g u J v g u K P g u L T g u K H g u L L g u J N c b l v g u K v g u J n g u Y j g u K f g u K L g u J n g u L H g u J p d L D V 9 J n F 1 b 3 Q 7 L C Z x d W 9 0 O 1 N l Y 3 R p b 2 4 x L + C 5 g e C 4 n O C 4 m e C 4 h + C 4 s u C 4 m e C 4 n u C 4 t + C 5 i e C 4 m e C 4 k O C 4 s u C 4 m T E w M T A v Q X V 0 b 1 J l b W 9 2 Z W R D b 2 x 1 b W 5 z M S 5 7 N j j g u Y D g u I f g u L T g u J n g u I f g u J r g u J v g u K P g u L D g u K H g u L L g u J M s N n 0 m c X V v d D s s J n F 1 b 3 Q 7 U 2 V j d G l v b j E v 4 L m B 4 L i c 4 L i Z 4 L i H 4 L i y 4 L i Z 4 L i e 4 L i 3 4 L m J 4 L i Z 4 L i Q 4 L i y 4 L i Z M T A x M C 9 B d X R v U m V t b 3 Z l Z E N v b H V t b n M x L n s 2 O e C 4 m + C 4 o + C 4 t O C 4 o e C 4 s u C 4 k 1 x u W + C 4 q + C 4 m e C 5 i O C 4 p + C 4 o u C 4 m e C 4 s e C 4 m l 0 s N 3 0 m c X V v d D s s J n F 1 b 3 Q 7 U 2 V j d G l v b j E v 4 L m B 4 L i c 4 L i Z 4 L i H 4 L i y 4 L i Z 4 L i e 4 L i 3 4 L m J 4 L i Z 4 L i Q 4 L i y 4 L i Z M T A x M C 9 B d X R v U m V t b 3 Z l Z E N v b H V t b n M x L n s 2 O e C 5 g O C 4 h + C 4 t O C 4 m e C 4 h + C 4 m u C 4 m + C 4 o + C 4 s O C 4 o e C 4 s u C 4 k y w 4 f S Z x d W 9 0 O y w m c X V v d D t T Z W N 0 a W 9 u M S / g u Y H g u J z g u J n g u I f g u L L g u J n g u J 7 g u L f g u Y n g u J n g u J D g u L L g u J k x M D E w L 0 F 1 d G 9 S Z W 1 v d m V k Q 2 9 s d W 1 u c z E u e + C 5 g O C 4 n u C 4 t O C 5 i O C 4 o e C 4 p e C 4 l O C 4 i O C 4 s + C 4 m e C 4 p + C 4 m S w 5 f S Z x d W 9 0 O y w m c X V v d D t T Z W N 0 a W 9 u M S / g u Y H g u J z g u J n g u I f g u L L g u J n g u J 7 g u L f g u Y n g u J n g u J D g u L L g u J k x M D E w L 0 F 1 d G 9 S Z W 1 v d m V k Q 2 9 s d W 1 u c z E u e + C 5 g O C 4 n u C 4 t O C 5 i O C 4 o e C 4 p e C 4 l O C 4 o + C 5 i e C 4 r e C 4 o u C 4 p e C 4 s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C V C O S U 4 M S V F M C V C O C U 5 Q y V F M C V C O C U 5 O S V F M C V C O C U 4 N y V F M C V C O C V C M i V F M C V C O C U 5 O S V F M C V C O C U 5 R S V F M C V C O C V C N y V F M C V C O S U 4 O S V F M C V C O C U 5 O S V F M C V C O C U 5 M C V F M C V C O C V C M i V F M C V C O C U 5 O T E w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5 J T g x J U U w J U I 4 J T l D J U U w J U I 4 J T k 5 J U U w J U I 4 J T g 3 J U U w J U I 4 J U I y J U U w J U I 4 J T k 5 J U U w J U I 4 J T l F J U U w J U I 4 J U I 3 J U U w J U I 5 J T g 5 J U U w J U I 4 J T k 5 J U U w J U I 4 J T k w J U U w J U I 4 J U I y J U U w J U I 4 J T k 5 M T A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C V C O S U 4 M S V F M C V C O C U 5 Q y V F M C V C O C U 5 O S V F M C V C O C U 4 N y V F M C V C O C V C M i V F M C V C O C U 5 O S V F M C V C O C U 5 R S V F M C V C O C V C N y V F M C V C O S U 4 O S V F M C V C O C U 5 O S V F M C V C O C U 5 M C V F M C V C O C V C M i V F M C V C O C U 5 O T E w M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5 J T g x J U U w J U I 4 J T l D J U U w J U I 4 J T k 5 J U U w J U I 4 J T g 3 J U U w J U I 4 J U I y J U U w J U I 4 J T k 5 J U U w J U I 4 J U E y J U U w J U I 4 J U I 4 J U U w J U I 4 J T k 3 J U U w J U I 4 J T k 4 J U U w J U I 4 J U F G M T A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Y z A x N z Q 3 L T E y Y T k t N D Y 1 M y 1 i Z G Y w L W Y z M z I 3 Y 2 Q 3 Y T g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4 L m B 4 L i c 4 L i Z 4 L i H 4 L i y 4 L i Z 4 L i i 4 L i 4 4 L i X 4 L i Y 4 L i v M T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F Q w N z o y M j o z M y 4 y N T U 0 O D M z W i I g L z 4 8 R W 5 0 c n k g V H l w Z T 0 i R m l s b E N v b H V t b l R 5 c G V z I i B W Y W x 1 Z T 0 i c 0 J n W U Z C Z 1 V H Q l F Z R k J R V U E i I C 8 + P E V u d H J 5 I F R 5 c G U 9 I k Z p b G x D b 2 x 1 b W 5 O Y W 1 l c y I g V m F s d W U 9 I n N b J n F 1 b 3 Q 7 4 L i j 4 L i y 4 L i i 4 L i B 4 L i y 4 L i j J n F 1 b 3 Q 7 L C Z x d W 9 0 O z Y 2 4 L i b 4 L i j 4 L i 0 4 L i h 4 L i y 4 L i T X G 5 b 4 L i r 4 L i Z 4 L m I 4 L i n 4 L i i 4 L i Z 4 L i x 4 L i a X S Z x d W 9 0 O y w m c X V v d D s 2 N u C 5 g O C 4 h + C 4 t O C 4 m e C 4 h + C 4 m u C 4 m + C 4 o + C 4 s O C 4 o e C 4 s u C 4 k y Z x d W 9 0 O y w m c X V v d D s 2 N + C 4 m + C 4 o + C 4 t O C 4 o e C 4 s u C 4 k 1 x u W + C 4 q + C 4 m e C 5 i O C 4 p + C 4 o u C 4 m e C 4 s e C 4 m l 0 m c X V v d D s s J n F 1 b 3 Q 7 N j f g u Y D g u I f g u L T g u J n g u I f g u J r g u J v g u K P g u L D g u K H g u L L g u J M m c X V v d D s s J n F 1 b 3 Q 7 N j j g u J v g u K P g u L T g u K H g u L L g u J N c b l v g u K v g u J n g u Y j g u K f g u K L g u J n g u L H g u J p d J n F 1 b 3 Q 7 L C Z x d W 9 0 O z Y 4 4 L m A 4 L i H 4 L i 0 4 L i Z 4 L i H 4 L i a 4 L i b 4 L i j 4 L i w 4 L i h 4 L i y 4 L i T J n F 1 b 3 Q 7 L C Z x d W 9 0 O z Y 5 4 L i b 4 L i j 4 L i 0 4 L i h 4 L i y 4 L i T X G 5 b 4 L i r 4 L i Z 4 L m I 4 L i n 4 L i i 4 L i Z 4 L i x 4 L i a X S Z x d W 9 0 O y w m c X V v d D s 2 O e C 5 g O C 4 h + C 4 t O C 4 m e C 4 h + C 4 m u C 4 m + C 4 o + C 4 s O C 4 o e C 4 s u C 4 k y Z x d W 9 0 O y w m c X V v d D v g u Y D g u J 7 g u L T g u Y j g u K H g u K X g u J T g u I j g u L P g u J n g u K f g u J k m c X V v d D s s J n F 1 b 3 Q 7 4 L m A 4 L i e 4 L i 0 4 L m I 4 L i h 4 L i l 4 L i U 4 L i j 4 L m J 4 L i t 4 L i i 4 L i l 4 L i w J n F 1 b 3 Q 7 L C Z x d W 9 0 O + C 4 h O C 4 s + C 4 i u C 4 t e C 5 i e C 5 g e C 4 i O C 4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g u Y H g u J z g u J n g u I f g u L L g u J n g u K L g u L j g u J f g u J j g u K 8 x M D E w L 0 F 1 d G 9 S Z W 1 v d m V k Q 2 9 s d W 1 u c z E u e + C 4 o + C 4 s u C 4 o u C 4 g e C 4 s u C 4 o y w w f S Z x d W 9 0 O y w m c X V v d D t T Z W N 0 a W 9 u M S / g u Y H g u J z g u J n g u I f g u L L g u J n g u K L g u L j g u J f g u J j g u K 8 x M D E w L 0 F 1 d G 9 S Z W 1 v d m V k Q 2 9 s d W 1 u c z E u e z Y 2 4 L i b 4 L i j 4 L i 0 4 L i h 4 L i y 4 L i T X G 5 b 4 L i r 4 L i Z 4 L m I 4 L i n 4 L i i 4 L i Z 4 L i x 4 L i a X S w x f S Z x d W 9 0 O y w m c X V v d D t T Z W N 0 a W 9 u M S / g u Y H g u J z g u J n g u I f g u L L g u J n g u K L g u L j g u J f g u J j g u K 8 x M D E w L 0 F 1 d G 9 S Z W 1 v d m V k Q 2 9 s d W 1 u c z E u e z Y 2 4 L m A 4 L i H 4 L i 0 4 L i Z 4 L i H 4 L i a 4 L i b 4 L i j 4 L i w 4 L i h 4 L i y 4 L i T L D J 9 J n F 1 b 3 Q 7 L C Z x d W 9 0 O 1 N l Y 3 R p b 2 4 x L + C 5 g e C 4 n O C 4 m e C 4 h + C 4 s u C 4 m e C 4 o u C 4 u O C 4 l + C 4 m O C 4 r z E w M T A v Q X V 0 b 1 J l b W 9 2 Z W R D b 2 x 1 b W 5 z M S 5 7 N j f g u J v g u K P g u L T g u K H g u L L g u J N c b l v g u K v g u J n g u Y j g u K f g u K L g u J n g u L H g u J p d L D N 9 J n F 1 b 3 Q 7 L C Z x d W 9 0 O 1 N l Y 3 R p b 2 4 x L + C 5 g e C 4 n O C 4 m e C 4 h + C 4 s u C 4 m e C 4 o u C 4 u O C 4 l + C 4 m O C 4 r z E w M T A v Q X V 0 b 1 J l b W 9 2 Z W R D b 2 x 1 b W 5 z M S 5 7 N j f g u Y D g u I f g u L T g u J n g u I f g u J r g u J v g u K P g u L D g u K H g u L L g u J M s N H 0 m c X V v d D s s J n F 1 b 3 Q 7 U 2 V j d G l v b j E v 4 L m B 4 L i c 4 L i Z 4 L i H 4 L i y 4 L i Z 4 L i i 4 L i 4 4 L i X 4 L i Y 4 L i v M T A x M C 9 B d X R v U m V t b 3 Z l Z E N v b H V t b n M x L n s 2 O O C 4 m + C 4 o + C 4 t O C 4 o e C 4 s u C 4 k 1 x u W + C 4 q + C 4 m e C 5 i O C 4 p + C 4 o u C 4 m e C 4 s e C 4 m l 0 s N X 0 m c X V v d D s s J n F 1 b 3 Q 7 U 2 V j d G l v b j E v 4 L m B 4 L i c 4 L i Z 4 L i H 4 L i y 4 L i Z 4 L i i 4 L i 4 4 L i X 4 L i Y 4 L i v M T A x M C 9 B d X R v U m V t b 3 Z l Z E N v b H V t b n M x L n s 2 O O C 5 g O C 4 h + C 4 t O C 4 m e C 4 h + C 4 m u C 4 m + C 4 o + C 4 s O C 4 o e C 4 s u C 4 k y w 2 f S Z x d W 9 0 O y w m c X V v d D t T Z W N 0 a W 9 u M S / g u Y H g u J z g u J n g u I f g u L L g u J n g u K L g u L j g u J f g u J j g u K 8 x M D E w L 0 F 1 d G 9 S Z W 1 v d m V k Q 2 9 s d W 1 u c z E u e z Y 5 4 L i b 4 L i j 4 L i 0 4 L i h 4 L i y 4 L i T X G 5 b 4 L i r 4 L i Z 4 L m I 4 L i n 4 L i i 4 L i Z 4 L i x 4 L i a X S w 3 f S Z x d W 9 0 O y w m c X V v d D t T Z W N 0 a W 9 u M S / g u Y H g u J z g u J n g u I f g u L L g u J n g u K L g u L j g u J f g u J j g u K 8 x M D E w L 0 F 1 d G 9 S Z W 1 v d m V k Q 2 9 s d W 1 u c z E u e z Y 5 4 L m A 4 L i H 4 L i 0 4 L i Z 4 L i H 4 L i a 4 L i b 4 L i j 4 L i w 4 L i h 4 L i y 4 L i T L D h 9 J n F 1 b 3 Q 7 L C Z x d W 9 0 O 1 N l Y 3 R p b 2 4 x L + C 5 g e C 4 n O C 4 m e C 4 h + C 4 s u C 4 m e C 4 o u C 4 u O C 4 l + C 4 m O C 4 r z E w M T A v Q X V 0 b 1 J l b W 9 2 Z W R D b 2 x 1 b W 5 z M S 5 7 4 L m A 4 L i e 4 L i 0 4 L m I 4 L i h 4 L i l 4 L i U 4 L i I 4 L i z 4 L i Z 4 L i n 4 L i Z L D l 9 J n F 1 b 3 Q 7 L C Z x d W 9 0 O 1 N l Y 3 R p b 2 4 x L + C 5 g e C 4 n O C 4 m e C 4 h + C 4 s u C 4 m e C 4 o u C 4 u O C 4 l + C 4 m O C 4 r z E w M T A v Q X V 0 b 1 J l b W 9 2 Z W R D b 2 x 1 b W 5 z M S 5 7 4 L m A 4 L i e 4 L i 0 4 L m I 4 L i h 4 L i l 4 L i U 4 L i j 4 L m J 4 L i t 4 L i i 4 L i l 4 L i w L D E w f S Z x d W 9 0 O y w m c X V v d D t T Z W N 0 a W 9 u M S / g u Y H g u J z g u J n g u I f g u L L g u J n g u K L g u L j g u J f g u J j g u K 8 x M D E w L 0 F 1 d G 9 S Z W 1 v d m V k Q 2 9 s d W 1 u c z E u e + C 4 h O C 4 s + C 4 i u C 4 t e C 5 i e C 5 g e C 4 i O C 4 h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+ C 5 g e C 4 n O C 4 m e C 4 h + C 4 s u C 4 m e C 4 o u C 4 u O C 4 l + C 4 m O C 4 r z E w M T A v Q X V 0 b 1 J l b W 9 2 Z W R D b 2 x 1 b W 5 z M S 5 7 4 L i j 4 L i y 4 L i i 4 L i B 4 L i y 4 L i j L D B 9 J n F 1 b 3 Q 7 L C Z x d W 9 0 O 1 N l Y 3 R p b 2 4 x L + C 5 g e C 4 n O C 4 m e C 4 h + C 4 s u C 4 m e C 4 o u C 4 u O C 4 l + C 4 m O C 4 r z E w M T A v Q X V 0 b 1 J l b W 9 2 Z W R D b 2 x 1 b W 5 z M S 5 7 N j b g u J v g u K P g u L T g u K H g u L L g u J N c b l v g u K v g u J n g u Y j g u K f g u K L g u J n g u L H g u J p d L D F 9 J n F 1 b 3 Q 7 L C Z x d W 9 0 O 1 N l Y 3 R p b 2 4 x L + C 5 g e C 4 n O C 4 m e C 4 h + C 4 s u C 4 m e C 4 o u C 4 u O C 4 l + C 4 m O C 4 r z E w M T A v Q X V 0 b 1 J l b W 9 2 Z W R D b 2 x 1 b W 5 z M S 5 7 N j b g u Y D g u I f g u L T g u J n g u I f g u J r g u J v g u K P g u L D g u K H g u L L g u J M s M n 0 m c X V v d D s s J n F 1 b 3 Q 7 U 2 V j d G l v b j E v 4 L m B 4 L i c 4 L i Z 4 L i H 4 L i y 4 L i Z 4 L i i 4 L i 4 4 L i X 4 L i Y 4 L i v M T A x M C 9 B d X R v U m V t b 3 Z l Z E N v b H V t b n M x L n s 2 N + C 4 m + C 4 o + C 4 t O C 4 o e C 4 s u C 4 k 1 x u W + C 4 q + C 4 m e C 5 i O C 4 p + C 4 o u C 4 m e C 4 s e C 4 m l 0 s M 3 0 m c X V v d D s s J n F 1 b 3 Q 7 U 2 V j d G l v b j E v 4 L m B 4 L i c 4 L i Z 4 L i H 4 L i y 4 L i Z 4 L i i 4 L i 4 4 L i X 4 L i Y 4 L i v M T A x M C 9 B d X R v U m V t b 3 Z l Z E N v b H V t b n M x L n s 2 N + C 5 g O C 4 h + C 4 t O C 4 m e C 4 h + C 4 m u C 4 m + C 4 o + C 4 s O C 4 o e C 4 s u C 4 k y w 0 f S Z x d W 9 0 O y w m c X V v d D t T Z W N 0 a W 9 u M S / g u Y H g u J z g u J n g u I f g u L L g u J n g u K L g u L j g u J f g u J j g u K 8 x M D E w L 0 F 1 d G 9 S Z W 1 v d m V k Q 2 9 s d W 1 u c z E u e z Y 4 4 L i b 4 L i j 4 L i 0 4 L i h 4 L i y 4 L i T X G 5 b 4 L i r 4 L i Z 4 L m I 4 L i n 4 L i i 4 L i Z 4 L i x 4 L i a X S w 1 f S Z x d W 9 0 O y w m c X V v d D t T Z W N 0 a W 9 u M S / g u Y H g u J z g u J n g u I f g u L L g u J n g u K L g u L j g u J f g u J j g u K 8 x M D E w L 0 F 1 d G 9 S Z W 1 v d m V k Q 2 9 s d W 1 u c z E u e z Y 4 4 L m A 4 L i H 4 L i 0 4 L i Z 4 L i H 4 L i a 4 L i b 4 L i j 4 L i w 4 L i h 4 L i y 4 L i T L D Z 9 J n F 1 b 3 Q 7 L C Z x d W 9 0 O 1 N l Y 3 R p b 2 4 x L + C 5 g e C 4 n O C 4 m e C 4 h + C 4 s u C 4 m e C 4 o u C 4 u O C 4 l + C 4 m O C 4 r z E w M T A v Q X V 0 b 1 J l b W 9 2 Z W R D b 2 x 1 b W 5 z M S 5 7 N j n g u J v g u K P g u L T g u K H g u L L g u J N c b l v g u K v g u J n g u Y j g u K f g u K L g u J n g u L H g u J p d L D d 9 J n F 1 b 3 Q 7 L C Z x d W 9 0 O 1 N l Y 3 R p b 2 4 x L + C 5 g e C 4 n O C 4 m e C 4 h + C 4 s u C 4 m e C 4 o u C 4 u O C 4 l + C 4 m O C 4 r z E w M T A v Q X V 0 b 1 J l b W 9 2 Z W R D b 2 x 1 b W 5 z M S 5 7 N j n g u Y D g u I f g u L T g u J n g u I f g u J r g u J v g u K P g u L D g u K H g u L L g u J M s O H 0 m c X V v d D s s J n F 1 b 3 Q 7 U 2 V j d G l v b j E v 4 L m B 4 L i c 4 L i Z 4 L i H 4 L i y 4 L i Z 4 L i i 4 L i 4 4 L i X 4 L i Y 4 L i v M T A x M C 9 B d X R v U m V t b 3 Z l Z E N v b H V t b n M x L n v g u Y D g u J 7 g u L T g u Y j g u K H g u K X g u J T g u I j g u L P g u J n g u K f g u J k s O X 0 m c X V v d D s s J n F 1 b 3 Q 7 U 2 V j d G l v b j E v 4 L m B 4 L i c 4 L i Z 4 L i H 4 L i y 4 L i Z 4 L i i 4 L i 4 4 L i X 4 L i Y 4 L i v M T A x M C 9 B d X R v U m V t b 3 Z l Z E N v b H V t b n M x L n v g u Y D g u J 7 g u L T g u Y j g u K H g u K X g u J T g u K P g u Y n g u K 3 g u K L g u K X g u L A s M T B 9 J n F 1 b 3 Q 7 L C Z x d W 9 0 O 1 N l Y 3 R p b 2 4 x L + C 5 g e C 4 n O C 4 m e C 4 h + C 4 s u C 4 m e C 4 o u C 4 u O C 4 l + C 4 m O C 4 r z E w M T A v Q X V 0 b 1 J l b W 9 2 Z W R D b 2 x 1 b W 5 z M S 5 7 4 L i E 4 L i z 4 L i K 4 L i 1 4 L m J 4 L m B 4 L i I 4 L i H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w J U I 5 J T g x J U U w J U I 4 J T l D J U U w J U I 4 J T k 5 J U U w J U I 4 J T g 3 J U U w J U I 4 J U I y J U U w J U I 4 J T k 5 J U U w J U I 4 J U E y J U U w J U I 4 J U I 4 J U U w J U I 4 J T k 3 J U U w J U I 4 J T k 4 J U U w J U I 4 J U F G M T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A l Q j k l O D E l R T A l Q j g l O U M l R T A l Q j g l O T k l R T A l Q j g l O D c l R T A l Q j g l Q j I l R T A l Q j g l O T k l R T A l Q j g l Q T I l R T A l Q j g l Q j g l R T A l Q j g l O T c l R T A l Q j g l O T g l R T A l Q j g l Q U Y x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w J U I 5 J T g x J U U w J U I 4 J T l D J U U w J U I 4 J T k 5 J U U w J U I 4 J T g 3 J U U w J U I 4 J U I y J U U w J U I 4 J T k 5 J U U w J U I 4 J U E y J U U w J U I 4 J U I 4 J U U w J U I 4 J T k 3 J U U w J U I 4 J T k 4 J U U w J U I 4 J U F G M T A x M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j X n J d 9 f E m C L u A 6 w s Y 3 U g A A A A A C A A A A A A A Q Z g A A A A E A A C A A A A A W / 9 t g 7 0 k q W 1 6 a A t i D G / a 4 2 l 7 E e l 8 8 + 8 I E v j 3 B L n Y z z w A A A A A O g A A A A A I A A C A A A A D L R i U 3 Z u / 3 c 2 q S 0 m s s h 7 e B B 9 H M k d r 0 w 3 x R 5 n t 0 0 V 0 k D l A A A A D v y v J O C h s h + 9 4 Z G + i C L s z F W a G S O 7 m V U D I G h u q S a m v R + 0 + j 5 1 A T E V u U S t h b O K i i d y u / c 3 A b v g B E B 1 v / 1 4 i 7 A E v n c i f M r z 8 C o m g l 8 x t 9 Z k i e e k A A A A D T 5 a 3 u e d o C j W i N L / 9 Q I A d C y R K r C y 8 u u L 3 + y 5 x 0 k O D / 3 t + G Q W d T H 8 I H S u H s D m O 9 f Y Y B G 9 R 9 S z m 4 w 2 L 7 G 1 E Q i g L 9 < / D a t a M a s h u p > 
</file>

<file path=customXml/itemProps1.xml><?xml version="1.0" encoding="utf-8"?>
<ds:datastoreItem xmlns:ds="http://schemas.openxmlformats.org/officeDocument/2006/customXml" ds:itemID="{D5B445C3-2638-4C47-86A7-5978CAC647FD}">
  <ds:schemaRefs>
    <ds:schemaRef ds:uri="e1c306ec-d615-4ab4-ab18-e4374619da1a"/>
    <ds:schemaRef ds:uri="http://schemas.microsoft.com/office/2006/documentManagement/types"/>
    <ds:schemaRef ds:uri="http://purl.org/dc/dcmitype/"/>
    <ds:schemaRef ds:uri="http://purl.org/dc/terms/"/>
    <ds:schemaRef ds:uri="9cc37dbf-7848-4e1a-9233-fb442d2787ba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89D480-248F-478B-B495-F0578E2C1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B90E63-4B5F-4A40-920E-29B310652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FA7B3F7-8A02-4608-80AC-EDE69255BC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ภาพรวมประจำ-ลงทุน</vt:lpstr>
      <vt:lpstr>Table2</vt:lpstr>
      <vt:lpstr>แผนบุคลากรฯ</vt:lpstr>
      <vt:lpstr>แผนยุทธฯ</vt:lpstr>
      <vt:lpstr>แผนพื้นฐานฯ</vt:lpstr>
      <vt:lpstr>แผนงานบุค1010</vt:lpstr>
      <vt:lpstr>แผนงานพื้นฐาน1010</vt:lpstr>
      <vt:lpstr>แผนงานยุทธฯ1010</vt:lpstr>
      <vt:lpstr>mask_cap</vt:lpstr>
      <vt:lpstr>mask1</vt:lpstr>
      <vt:lpstr>mask2</vt:lpstr>
      <vt:lpstr>mask3</vt:lpstr>
      <vt:lpstr>mask_cap!Print_Titles</vt:lpstr>
      <vt:lpstr>mask1!Print_Titles</vt:lpstr>
      <vt:lpstr>mask2!Print_Titles</vt:lpstr>
      <vt:lpstr>mask3!Print_Titles</vt:lpstr>
      <vt:lpstr>แผนบุคลากรฯ!Print_Titles</vt:lpstr>
      <vt:lpstr>แผนพื้นฐานฯ!Print_Titles</vt:lpstr>
      <vt:lpstr>แผนยุทธฯ!Print_Titles</vt:lpstr>
      <vt:lpstr>'ภาพรวมประจำ-ลงทุน'!Print_Titles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2021-04-27T10:42:20Z</cp:lastPrinted>
  <dcterms:created xsi:type="dcterms:W3CDTF">2021-04-27T06:46:11Z</dcterms:created>
  <dcterms:modified xsi:type="dcterms:W3CDTF">2025-06-24T07:30:32Z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