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L3" i="3"/>
  <c r="M3" i="3"/>
  <c r="N3" i="3"/>
  <c r="D3" i="3"/>
  <c r="E3" i="3"/>
  <c r="F3" i="3"/>
  <c r="G3" i="3"/>
  <c r="H3" i="3"/>
  <c r="I3" i="3"/>
  <c r="J3" i="3"/>
  <c r="K3" i="3"/>
  <c r="C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<sst xmlns="http://schemas.openxmlformats.org/spreadsheetml/2006/main" count="401" uniqueCount="164">
  <si>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</si>
  <si>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</si>
  <si>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</si>
  <si>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</si>
  <si>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</si>
  <si>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</si>
  <si>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</si>
  <si>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</si>
  <si>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</si>
  <si>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</si>
  <si>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</si>
  <si>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</si>
  <si>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</si>
  <si>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</si>
  <si>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</si>
  <si>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</si>
  <si>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</si>
  <si>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</si>
  <si>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</si>
  <si>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</si>
  <si>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</si>
  <si>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</si>
  <si>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</si>
  <si>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</si>
  <si>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</si>
  <si>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</si>
  <si>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</si>
  <si>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</si>
  <si>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</si>
  <si>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</si>
  <si>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</si>
  <si>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</si>
  <si>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</si>
  <si>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</si>
  <si>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</si>
  <si>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</si>
  <si>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</si>
  <si>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</si>
  <si>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</si>
  <si>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</si>
  <si>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</si>
  <si>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</si>
  <si>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</si>
  <si>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</si>
  <si>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</si>
  <si>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</si>
  <si>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</si>
  <si>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</si>
  <si>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</si>
  <si>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</si>
  <si>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</si>
  <si>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</si>
  <si>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</si>
  <si>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</si>
  <si>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</si>
  <si>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</si>
  <si>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</si>
  <si>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</si>
  <si>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</si>
  <si>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</si>
  <si>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</si>
  <si>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</si>
  <si>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</si>
  <si>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</si>
  <si>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New Brunswick</t>
  </si>
  <si>
    <t>State Theatre - New Brunswick</t>
  </si>
  <si>
    <t>San Antonio</t>
  </si>
  <si>
    <t>Majestic Theatre - San Antonio</t>
  </si>
  <si>
    <t>Austin</t>
  </si>
  <si>
    <t>Bass Concert Hall PAC - Austin</t>
  </si>
  <si>
    <t>Cheyenne</t>
  </si>
  <si>
    <t>Cheyenne Civic Center</t>
  </si>
  <si>
    <t>Colorado Springs</t>
  </si>
  <si>
    <t>Pike's Peak Center</t>
  </si>
  <si>
    <t>Medford</t>
  </si>
  <si>
    <t>Craeterian Performing Co.</t>
  </si>
  <si>
    <t>Seattle</t>
  </si>
  <si>
    <t>Paramount Theatre - Seattle</t>
  </si>
  <si>
    <t>Kennewick</t>
  </si>
  <si>
    <t>Toyota Center</t>
  </si>
  <si>
    <t>Bakersfield</t>
  </si>
  <si>
    <t>Rabobank Theater</t>
  </si>
  <si>
    <t>Folsom</t>
  </si>
  <si>
    <t>Three Stages PAC</t>
  </si>
  <si>
    <t>Riverside</t>
  </si>
  <si>
    <t>Fox Center for the PA</t>
  </si>
  <si>
    <t>Phoenix</t>
  </si>
  <si>
    <t>Orpheum Theatre - Phoenix</t>
  </si>
  <si>
    <t>Thousand Oaks</t>
  </si>
  <si>
    <t>Fred Kavli Theatre for the PA</t>
  </si>
  <si>
    <t>Fresno</t>
  </si>
  <si>
    <t>Saroyan Theatre</t>
  </si>
  <si>
    <t>El Paso</t>
  </si>
  <si>
    <t>Plaza Theater - El Paso</t>
  </si>
  <si>
    <t>Odessa</t>
  </si>
  <si>
    <t>Wagner Noel Performing Arts Center</t>
  </si>
  <si>
    <t>Tucson</t>
  </si>
  <si>
    <t>Centennial Hall Tucson</t>
  </si>
  <si>
    <t>Omaha</t>
  </si>
  <si>
    <t>Orpheum Theatre - Omaha</t>
  </si>
  <si>
    <t>Wichita</t>
  </si>
  <si>
    <t>Century II - Wichita</t>
  </si>
  <si>
    <t>Greenville</t>
  </si>
  <si>
    <t>Peace Center</t>
  </si>
  <si>
    <t>Miami</t>
  </si>
  <si>
    <t>Adrienne Arsht Center</t>
  </si>
  <si>
    <t>Washington</t>
  </si>
  <si>
    <t>Warner Theater - DC</t>
  </si>
  <si>
    <t>Fort Worth</t>
  </si>
  <si>
    <t>Bass Performance Hall - Ft. Worth</t>
  </si>
  <si>
    <t>Kalamazoo</t>
  </si>
  <si>
    <t>Miller Auditorium</t>
  </si>
  <si>
    <t>Toledo</t>
  </si>
  <si>
    <t>Stranahan Theatre</t>
  </si>
  <si>
    <t>Fargo</t>
  </si>
  <si>
    <t>Fargodome</t>
  </si>
  <si>
    <t>Salt Lake City</t>
  </si>
  <si>
    <t>Kingsbury Hall</t>
  </si>
  <si>
    <t>Vancouver</t>
  </si>
  <si>
    <t>Queen Elizabeth Theatre</t>
  </si>
  <si>
    <t>Edmonton</t>
  </si>
  <si>
    <t>Northern Alberta Jubilee Auditorium</t>
  </si>
  <si>
    <t>Calgary</t>
  </si>
  <si>
    <t>Southern Alberta Jubilee</t>
  </si>
  <si>
    <t>Burlington</t>
  </si>
  <si>
    <t>Flynn Theater</t>
  </si>
  <si>
    <t>Evansville</t>
  </si>
  <si>
    <t>Centre, The - Evansville</t>
  </si>
  <si>
    <t>New Haven</t>
  </si>
  <si>
    <t>Shubert Theatre - New Haven</t>
  </si>
  <si>
    <t>Minneapolis</t>
  </si>
  <si>
    <t>Orpheum Theatre - Minneapolis</t>
  </si>
  <si>
    <t>Milwaukee</t>
  </si>
  <si>
    <t>Marcus Center</t>
  </si>
  <si>
    <t>Chicago</t>
  </si>
  <si>
    <t>Cadillac Palace - Chicago</t>
  </si>
  <si>
    <t>Pittsburgh</t>
  </si>
  <si>
    <t>Heinz Hall</t>
  </si>
  <si>
    <t>Huntington</t>
  </si>
  <si>
    <t>Keith Albee Theater</t>
  </si>
  <si>
    <t>Blue Man Group</t>
  </si>
  <si>
    <t>Springfield</t>
  </si>
  <si>
    <t>Sangamon Auditorium</t>
  </si>
  <si>
    <t>Kansas City</t>
  </si>
  <si>
    <t>Starlight Theatre</t>
  </si>
  <si>
    <t>Anything Goes</t>
  </si>
  <si>
    <t>Youngstown</t>
  </si>
  <si>
    <t>Powers Auditorium</t>
  </si>
  <si>
    <t>Flashdance</t>
  </si>
  <si>
    <t>Niagara Falls</t>
  </si>
  <si>
    <t>Fallsview Casino</t>
  </si>
  <si>
    <t>We Will Rock You</t>
  </si>
  <si>
    <t>Los Angeles</t>
  </si>
  <si>
    <t>Ahmanson Theatre</t>
  </si>
  <si>
    <t>Phantom of the Opera</t>
  </si>
  <si>
    <t>Boston</t>
  </si>
  <si>
    <t>Opera House - Boston</t>
  </si>
  <si>
    <t>Dirty Dancing</t>
  </si>
  <si>
    <t>Durham</t>
  </si>
  <si>
    <t>Durham Performing Arts Center</t>
  </si>
  <si>
    <t>Providence</t>
  </si>
  <si>
    <t>Providence PAC</t>
  </si>
  <si>
    <t>Aishow</t>
  </si>
  <si>
    <t>5th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</si>
</sst>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>
        <f>IF(DBData1!$B$15=Venues!$A$1,MAX($C$3:N3)+1,"Layoff")</f>
        <v>1</v>
      </c>
      <c r="P3" s="3">
        <f>IF(DBData1!$B$16=Venues!$A$1,MAX($C$3:O3)+1,"Layoff")</f>
        <v>2</v>
      </c>
      <c r="Q3" s="3">
        <f>IF(DBData1!$B$17=Venues!$A$1,MAX($C$3:P3)+1,"Layoff")</f>
        <v>3</v>
      </c>
      <c r="R3" s="3">
        <f>IF(DBData1!$B$18=Venues!$A$1,MAX($C$3:Q3)+1,"Layoff")</f>
        <v>4</v>
      </c>
      <c r="S3" s="3">
        <f>IF(DBData1!$B$19=Venues!$A$1,MAX($C$3:R3)+1,"Layoff")</f>
        <v>5</v>
      </c>
      <c r="T3" s="3">
        <f>IF(DBData1!$B$20=Venues!$A$1,MAX($C$3:S3)+1,"Layoff")</f>
        <v>6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>
        <f>IF(DBData1!$B$23=Venues!$A$1,MAX($C$3:V3)+1,"Layoff")</f>
        <v>7</v>
      </c>
      <c r="X3" s="3">
        <f>IF(DBData1!$B$24=Venues!$A$1,MAX($C$3:W3)+1,"Layoff")</f>
        <v>8</v>
      </c>
      <c r="Y3" s="3">
        <f>IF(DBData1!$B$25=Venues!$A$1,MAX($C$3:X3)+1,"Layoff")</f>
        <v>9</v>
      </c>
      <c r="Z3" s="3">
        <f>IF(DBData1!$B$26=Venues!$A$1,MAX($C$3:Y3)+1,"Layoff")</f>
        <v>10</v>
      </c>
      <c r="AA3" s="3">
        <f>IF(DBData1!$B$27=Venues!$A$1,MAX($C$3:Z3)+1,"Layoff")</f>
        <v>11</v>
      </c>
      <c r="AB3" s="3">
        <f>IF(DBData1!$B$28=Venues!$A$1,MAX($C$3:AA3)+1,"Layoff")</f>
        <v>12</v>
      </c>
      <c r="AC3" s="3">
        <f>IF(DBData1!$B$29=Venues!$A$1,MAX($C$3:AB3)+1,"Layoff")</f>
        <v>13</v>
      </c>
      <c r="AD3" s="3">
        <f>IF(DBData1!$B$30=Venues!$A$1,MAX($C$3:AC3)+1,"Layoff")</f>
        <v>14</v>
      </c>
      <c r="AE3" s="3">
        <f>IF(DBData1!$B$31=Venues!$A$1,MAX($C$3:AD3)+1,"Layoff")</f>
        <v>15</v>
      </c>
      <c r="AF3" s="3">
        <f>IF(DBData1!$B$32=Venues!$A$1,MAX($C$3:AE3)+1,"Layoff")</f>
        <v>16</v>
      </c>
      <c r="AG3" s="3">
        <f>IF(DBData1!$B$33=Venues!$A$1,MAX($C$3:AF3)+1,"Layoff")</f>
        <v>17</v>
      </c>
      <c r="AH3" s="3">
        <f>IF(DBData1!$B$34=Venues!$A$1,MAX($C$3:AG3)+1,"Layoff")</f>
        <v>18</v>
      </c>
      <c r="AI3" s="3">
        <f>IF(DBData1!$B$35=Venues!$A$1,MAX($C$3:AH3)+1,"Layoff")</f>
        <v>19</v>
      </c>
      <c r="AJ3" s="3">
        <f>IF(DBData1!$B$36=Venues!$A$1,MAX($C$3:AI3)+1,"Layoff")</f>
        <v>20</v>
      </c>
      <c r="AK3" s="3" t="str">
        <f>IF(DBData1!$B$37=Venues!$A$1,MAX($C$3:AJ3)+1,"Layoff")</f>
        <v>Layoff</v>
      </c>
      <c r="AL3" s="3">
        <f>IF(DBData1!$B$38=Venues!$A$1,MAX($C$3:AK3)+1,"Layoff")</f>
        <v>21</v>
      </c>
      <c r="AM3" s="3">
        <f>IF(DBData1!$B$39=Venues!$A$1,MAX($C$3:AL3)+1,"Layoff")</f>
        <v>22</v>
      </c>
      <c r="AN3" s="3">
        <f>IF(DBData1!$B$40=Venues!$A$1,MAX($C$3:AM3)+1,"Layoff")</f>
        <v>23</v>
      </c>
      <c r="AO3" s="3">
        <f>IF(DBData1!$B$41=Venues!$A$1,MAX($C$3:AN3)+1,"Layoff")</f>
        <v>24</v>
      </c>
      <c r="AP3" s="3">
        <f>IF(DBData1!$B$42=Venues!$A$1,MAX($C$3:AO3)+1,"Layoff")</f>
        <v>25</v>
      </c>
      <c r="AQ3" s="3" t="str">
        <f>IF(DBData1!$B$43=Venues!$A$1,MAX($C$3:AP3)+1,"Layoff")</f>
        <v>Layoff</v>
      </c>
      <c r="AR3" s="3">
        <f>IF(DBData1!$B$44=Venues!$A$1,MAX($C$3:AQ3)+1,"Layoff")</f>
        <v>26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39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 t="str">
        <f>DBData1!C3</f>
        <v>Boston</v>
      </c>
      <c r="D6" s="155" t="str">
        <f>DBData1!C4</f>
        <v>Los Angeles</v>
      </c>
      <c r="E6" s="155" t="str">
        <f>DBData1!C5</f>
        <v>Los Angeles</v>
      </c>
      <c r="F6" s="155" t="str">
        <f>DBData1!C6</f>
        <v>Los Angeles</v>
      </c>
      <c r="G6" s="155">
        <f>DBData1!C7</f>
        <v>0</v>
      </c>
      <c r="H6" s="155">
        <f>DBData1!C8</f>
        <v>0</v>
      </c>
      <c r="I6" s="155" t="str">
        <f>DBData1!C9</f>
        <v>Los Angeles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 t="str">
        <f>DBData1!C13</f>
        <v>Kansas City</v>
      </c>
      <c r="N6" s="155" t="str">
        <f>DBData1!C14</f>
        <v>Durham</v>
      </c>
      <c r="O6" s="155" t="str">
        <f>DBData1!C15</f>
        <v>New Brunswick</v>
      </c>
      <c r="P6" s="155" t="str">
        <f>DBData1!C16</f>
        <v>San Antonio</v>
      </c>
      <c r="Q6" s="155" t="str">
        <f>DBData1!C17</f>
        <v>Austin</v>
      </c>
      <c r="R6" s="155" t="str">
        <f>DBData1!C18</f>
        <v>Cheyenne</v>
      </c>
      <c r="S6" s="155" t="str">
        <f>DBData1!C19</f>
        <v>Seattle</v>
      </c>
      <c r="T6" s="155" t="str">
        <f>DBData1!C20</f>
        <v>Kennewick</v>
      </c>
      <c r="U6" s="155" t="str">
        <f>DBData1!C21</f>
        <v>Youngstown</v>
      </c>
      <c r="V6" s="155" t="str">
        <f>DBData1!C22</f>
        <v>Vancouver</v>
      </c>
      <c r="W6" s="155" t="str">
        <f>DBData1!C23</f>
        <v>Bakersfield</v>
      </c>
      <c r="X6" s="155" t="str">
        <f>DBData1!C24</f>
        <v>Folsom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Omaha</v>
      </c>
      <c r="AB6" s="155" t="str">
        <f>DBData1!C28</f>
        <v>Greenville</v>
      </c>
      <c r="AC6" s="155" t="str">
        <f>DBData1!C29</f>
        <v>Miami</v>
      </c>
      <c r="AD6" s="155" t="str">
        <f>DBData1!C30</f>
        <v>Washington</v>
      </c>
      <c r="AE6" s="155" t="str">
        <f>DBData1!C31</f>
        <v>Fort Worth</v>
      </c>
      <c r="AF6" s="155" t="str">
        <f>DBData1!C32</f>
        <v>Kalamazoo</v>
      </c>
      <c r="AG6" s="155" t="str">
        <f>DBData1!C33</f>
        <v>Fargo</v>
      </c>
      <c r="AH6" s="155" t="str">
        <f>DBData1!C34</f>
        <v>Vancouver</v>
      </c>
      <c r="AI6" s="155" t="str">
        <f>DBData1!C35</f>
        <v>Edmonton</v>
      </c>
      <c r="AJ6" s="155" t="str">
        <f>DBData1!C36</f>
        <v>Calgary</v>
      </c>
      <c r="AK6" s="155">
        <f>DBData1!C37</f>
        <v>0</v>
      </c>
      <c r="AL6" s="155" t="str">
        <f>DBData1!C38</f>
        <v>Burlington</v>
      </c>
      <c r="AM6" s="155" t="str">
        <f>DBData1!C39</f>
        <v>Minneapolis</v>
      </c>
      <c r="AN6" s="155" t="str">
        <f>DBData1!C40</f>
        <v>Milwaukee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Niagara Falls</v>
      </c>
      <c r="AR6" s="155" t="str">
        <f>DBData1!C44</f>
        <v>Huntington</v>
      </c>
      <c r="AS6" s="155" t="str">
        <f>DBData1!C45</f>
        <v>Providence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 t="str">
        <f>DBData1!C49</f>
        <v>Seattle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 t="str">
        <f>DBData1!D3</f>
        <v>Opera House - Boston</v>
      </c>
      <c r="D7" s="155" t="str">
        <f>DBData1!D4</f>
        <v>Ahmanson Theatre</v>
      </c>
      <c r="E7" s="155" t="str">
        <f>DBData1!D5</f>
        <v>Ahmanson Theatre</v>
      </c>
      <c r="F7" s="155" t="str">
        <f>DBData1!D6</f>
        <v>Ahmanson Theatre</v>
      </c>
      <c r="G7" s="155">
        <f>DBData1!D7</f>
        <v>0</v>
      </c>
      <c r="H7" s="155">
        <f>DBData1!D8</f>
        <v>0</v>
      </c>
      <c r="I7" s="155" t="str">
        <f>DBData1!D9</f>
        <v>Ahmanson Theatre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 t="str">
        <f>DBData1!D13</f>
        <v>Starlight Theatre</v>
      </c>
      <c r="N7" s="155" t="str">
        <f>DBData1!D14</f>
        <v>Durham Performing Arts Center</v>
      </c>
      <c r="O7" s="155" t="str">
        <f>DBData1!D15</f>
        <v>State Theatre - New Brunswick</v>
      </c>
      <c r="P7" s="155" t="str">
        <f>DBData1!D16</f>
        <v>Majestic Theatre - San Antonio</v>
      </c>
      <c r="Q7" s="155" t="str">
        <f>DBData1!D17</f>
        <v>Bass Concert Hall PAC - Austin</v>
      </c>
      <c r="R7" s="155" t="str">
        <f>DBData1!D18</f>
        <v>Cheyenne Civic Center</v>
      </c>
      <c r="S7" s="155" t="str">
        <f>DBData1!D19</f>
        <v>Paramount Theatre - Seattle</v>
      </c>
      <c r="T7" s="155" t="str">
        <f>DBData1!D20</f>
        <v>Toyota Center</v>
      </c>
      <c r="U7" s="155" t="str">
        <f>DBData1!D21</f>
        <v>Powers Auditorium</v>
      </c>
      <c r="V7" s="155" t="str">
        <f>DBData1!D22</f>
        <v>Queen Elizabeth Theatre</v>
      </c>
      <c r="W7" s="155" t="str">
        <f>DBData1!D23</f>
        <v>Rabobank Theater</v>
      </c>
      <c r="X7" s="155" t="str">
        <f>DBData1!D24</f>
        <v>Three Stages PAC</v>
      </c>
      <c r="Y7" s="155" t="str">
        <f>DBData1!D25</f>
        <v>Fred Kavli Theatre for the PA</v>
      </c>
      <c r="Z7" s="155" t="str">
        <f>DBData1!D26</f>
        <v>Plaza Theater - El Paso</v>
      </c>
      <c r="AA7" s="155" t="str">
        <f>DBData1!D27</f>
        <v>Orpheum Theatre - Omaha</v>
      </c>
      <c r="AB7" s="155" t="str">
        <f>DBData1!D28</f>
        <v>Peace Center</v>
      </c>
      <c r="AC7" s="155" t="str">
        <f>DBData1!D29</f>
        <v>Adrienne Arsht Center</v>
      </c>
      <c r="AD7" s="155" t="str">
        <f>DBData1!D30</f>
        <v>Warner Theater - DC</v>
      </c>
      <c r="AE7" s="155" t="str">
        <f>DBData1!D31</f>
        <v>Bass Performance Hall - Ft. Worth</v>
      </c>
      <c r="AF7" s="155" t="str">
        <f>DBData1!D32</f>
        <v>Miller Auditorium</v>
      </c>
      <c r="AG7" s="155" t="str">
        <f>DBData1!D33</f>
        <v>Fargodome</v>
      </c>
      <c r="AH7" s="155" t="str">
        <f>DBData1!D34</f>
        <v>Queen Elizabeth Theatre</v>
      </c>
      <c r="AI7" s="155" t="str">
        <f>DBData1!D35</f>
        <v>Northern Alberta Jubilee Auditorium</v>
      </c>
      <c r="AJ7" s="155" t="str">
        <f>DBData1!D36</f>
        <v>Southern Alberta Jubilee</v>
      </c>
      <c r="AK7" s="155">
        <f>DBData1!D37</f>
        <v>0</v>
      </c>
      <c r="AL7" s="155" t="str">
        <f>DBData1!D38</f>
        <v>Flynn Theater</v>
      </c>
      <c r="AM7" s="155" t="str">
        <f>DBData1!D39</f>
        <v>Orpheum Theatre - Minneapolis</v>
      </c>
      <c r="AN7" s="155" t="str">
        <f>DBData1!D40</f>
        <v>Marcus Center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Fallsview Casino</v>
      </c>
      <c r="AR7" s="155" t="str">
        <f>DBData1!D44</f>
        <v>Keith Albee Theater</v>
      </c>
      <c r="AS7" s="155" t="str">
        <f>DBData1!D45</f>
        <v>Providence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 t="str">
        <f>DBData1!D49</f>
        <v>5th Avenue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9</v>
      </c>
      <c r="D8" s="122">
        <f>DBData1!E4</f>
        <v>2</v>
      </c>
      <c r="E8" s="122">
        <f>DBData1!E5</f>
        <v>2</v>
      </c>
      <c r="F8" s="122">
        <f>DBData1!E6</f>
        <v>8</v>
      </c>
      <c r="G8" s="122">
        <f>DBData1!E7</f>
        <v>0</v>
      </c>
      <c r="H8" s="122">
        <f>DBData1!E8</f>
        <v>0</v>
      </c>
      <c r="I8" s="122">
        <f>DBData1!E9</f>
        <v>8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6</v>
      </c>
      <c r="N8" s="122">
        <f>DBData1!E14</f>
        <v>54</v>
      </c>
      <c r="O8" s="122">
        <f>DBData1!E15</f>
        <v>3</v>
      </c>
      <c r="P8" s="122">
        <f>DBData1!E16</f>
        <v>8</v>
      </c>
      <c r="Q8" s="122">
        <f>DBData1!E17</f>
        <v>7</v>
      </c>
      <c r="R8" s="122">
        <f>DBData1!E18</f>
        <v>1</v>
      </c>
      <c r="S8" s="122">
        <f>DBData1!E19</f>
        <v>8</v>
      </c>
      <c r="T8" s="122">
        <f>DBData1!E20</f>
        <v>1</v>
      </c>
      <c r="U8" s="122">
        <f>DBData1!E21</f>
        <v>1</v>
      </c>
      <c r="V8" s="122">
        <f>DBData1!E22</f>
        <v>8</v>
      </c>
      <c r="W8" s="122">
        <f>DBData1!E23</f>
        <v>1</v>
      </c>
      <c r="X8" s="122">
        <f>DBData1!E24</f>
        <v>3</v>
      </c>
      <c r="Y8" s="122">
        <f>DBData1!E25</f>
        <v>6</v>
      </c>
      <c r="Z8" s="122">
        <f>DBData1!E26</f>
        <v>1</v>
      </c>
      <c r="AA8" s="122">
        <f>DBData1!E27</f>
        <v>5</v>
      </c>
      <c r="AB8" s="122">
        <f>DBData1!E28</f>
        <v>8</v>
      </c>
      <c r="AC8" s="122">
        <f>DBData1!E29</f>
        <v>2</v>
      </c>
      <c r="AD8" s="122">
        <f>DBData1!E30</f>
        <v>8</v>
      </c>
      <c r="AE8" s="122">
        <f>DBData1!E31</f>
        <v>16</v>
      </c>
      <c r="AF8" s="122">
        <f>DBData1!E32</f>
        <v>2</v>
      </c>
      <c r="AG8" s="122">
        <f>DBData1!E33</f>
        <v>1</v>
      </c>
      <c r="AH8" s="122">
        <f>DBData1!E34</f>
        <v>8</v>
      </c>
      <c r="AI8" s="122">
        <f>DBData1!E35</f>
        <v>8</v>
      </c>
      <c r="AJ8" s="122">
        <f>DBData1!E36</f>
        <v>8</v>
      </c>
      <c r="AK8" s="122">
        <f>DBData1!E37</f>
        <v>0</v>
      </c>
      <c r="AL8" s="122">
        <f>DBData1!E38</f>
        <v>1</v>
      </c>
      <c r="AM8" s="122">
        <f>DBData1!E39</f>
        <v>8</v>
      </c>
      <c r="AN8" s="122">
        <f>DBData1!E40</f>
        <v>8</v>
      </c>
      <c r="AO8" s="122">
        <f>DBData1!E41</f>
        <v>1</v>
      </c>
      <c r="AP8" s="122">
        <f>DBData1!E42</f>
        <v>4</v>
      </c>
      <c r="AQ8" s="122">
        <f>DBData1!E43</f>
        <v>8</v>
      </c>
      <c r="AR8" s="122">
        <f>DBData1!E44</f>
        <v>1</v>
      </c>
      <c r="AS8" s="122">
        <f>DBData1!E45</f>
        <v>8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5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1608660</v>
      </c>
      <c r="N9" s="123">
        <f>DBData1!F14</f>
        <v>1390815</v>
      </c>
      <c r="O9" s="123">
        <f>DBData1!F15</f>
        <v>333000</v>
      </c>
      <c r="P9" s="123">
        <f>DBData1!F16</f>
        <v>1043720</v>
      </c>
      <c r="Q9" s="123">
        <f>DBData1!F17</f>
        <v>1141050</v>
      </c>
      <c r="R9" s="123">
        <f>DBData1!F18</f>
        <v>86572</v>
      </c>
      <c r="S9" s="123">
        <f>DBData1!F19</f>
        <v>1379720</v>
      </c>
      <c r="T9" s="123">
        <f>DBData1!F20</f>
        <v>126995</v>
      </c>
      <c r="U9" s="123">
        <f>DBData1!F21</f>
        <v>0</v>
      </c>
      <c r="V9" s="123">
        <f>DBData1!F22</f>
        <v>1684264</v>
      </c>
      <c r="W9" s="123">
        <f>DBData1!F23</f>
        <v>111860</v>
      </c>
      <c r="X9" s="123">
        <f>DBData1!F24</f>
        <v>478704</v>
      </c>
      <c r="Y9" s="123">
        <f>DBData1!F25</f>
        <v>713160</v>
      </c>
      <c r="Z9" s="123">
        <f>DBData1!F26</f>
        <v>125263</v>
      </c>
      <c r="AA9" s="123">
        <f>DBData1!F27</f>
        <v>783725</v>
      </c>
      <c r="AB9" s="123">
        <f>DBData1!F28</f>
        <v>1025120</v>
      </c>
      <c r="AC9" s="123">
        <f>DBData1!F29</f>
        <v>1057511</v>
      </c>
      <c r="AD9" s="123">
        <f>DBData1!F30</f>
        <v>887800</v>
      </c>
      <c r="AE9" s="123">
        <f>DBData1!F31</f>
        <v>1229120</v>
      </c>
      <c r="AF9" s="123">
        <f>DBData1!F32</f>
        <v>327747</v>
      </c>
      <c r="AG9" s="123">
        <f>DBData1!F33</f>
        <v>173380</v>
      </c>
      <c r="AH9" s="123">
        <f>DBData1!F34</f>
        <v>1711814</v>
      </c>
      <c r="AI9" s="123">
        <f>DBData1!F35</f>
        <v>1507106</v>
      </c>
      <c r="AJ9" s="123">
        <f>DBData1!F36</f>
        <v>1552091</v>
      </c>
      <c r="AK9" s="123">
        <f>DBData1!F37</f>
        <v>0</v>
      </c>
      <c r="AL9" s="123">
        <f>DBData1!F38</f>
        <v>86904.75</v>
      </c>
      <c r="AM9" s="123">
        <f>DBData1!F39</f>
        <v>1456520</v>
      </c>
      <c r="AN9" s="123">
        <f>DBData1!F40</f>
        <v>1116608</v>
      </c>
      <c r="AO9" s="123">
        <f>DBData1!F41</f>
        <v>1172164</v>
      </c>
      <c r="AP9" s="123">
        <f>DBData1!F42</f>
        <v>882211.5</v>
      </c>
      <c r="AQ9" s="123">
        <f>DBData1!F43</f>
        <v>0</v>
      </c>
      <c r="AR9" s="123">
        <f>DBData1!F44</f>
        <v>142659</v>
      </c>
      <c r="AS9" s="123">
        <f>DBData1!F45</f>
        <v>1436496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754500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>
        <f t="shared" ref="M10" si="17">M14/M9</f>
        <v>0.57650248032523965</v>
      </c>
      <c r="N10" s="124">
        <f t="shared" ref="N10" si="18">N14/N9</f>
        <v>4.7284507285296753</v>
      </c>
      <c r="O10" s="124">
        <f t="shared" ref="O10" si="19">O14/O9</f>
        <v>0.75069969969969974</v>
      </c>
      <c r="P10" s="124">
        <f t="shared" ref="P10" si="20">P14/P9</f>
        <v>0.80084773694094202</v>
      </c>
      <c r="Q10" s="124">
        <f t="shared" ref="Q10" si="21">Q14/Q9</f>
        <v>0.65469637614477894</v>
      </c>
      <c r="R10" s="124">
        <f t="shared" ref="R10" si="22">R14/R9</f>
        <v>0.73208658688721528</v>
      </c>
      <c r="S10" s="124">
        <f t="shared" ref="S10" si="23">S14/S9</f>
        <v>0.84148706259241013</v>
      </c>
      <c r="T10" s="124">
        <f t="shared" ref="T10" si="24">T14/T9</f>
        <v>0.72753824953738333</v>
      </c>
      <c r="U10" s="124" t="e">
        <f t="shared" ref="U10" si="25">U14/U9</f>
        <v>#DIV/0!</v>
      </c>
      <c r="V10" s="124">
        <f t="shared" ref="V10" si="26">V14/V9</f>
        <v>0.54068032089981133</v>
      </c>
      <c r="W10" s="124">
        <f t="shared" ref="W10" si="27">W14/W9</f>
        <v>0.83762739138208475</v>
      </c>
      <c r="X10" s="124">
        <f t="shared" ref="X10" si="28">X14/X9</f>
        <v>0.24346119940506031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0.77764433953236156</v>
      </c>
      <c r="AB10" s="124">
        <f t="shared" ref="AB10" si="32">AB14/AB9</f>
        <v>0.92239640237240517</v>
      </c>
      <c r="AC10" s="124">
        <f t="shared" ref="AC10" si="33">AC14/AC9</f>
        <v>0.23879880209283874</v>
      </c>
      <c r="AD10" s="124">
        <f t="shared" ref="AD10" si="34">AD14/AD9</f>
        <v>0.67199951565667948</v>
      </c>
      <c r="AE10" s="124">
        <f t="shared" ref="AE10" si="35">AE14/AE9</f>
        <v>1.2662156664931008</v>
      </c>
      <c r="AF10" s="124">
        <f t="shared" ref="AF10" si="36">AF14/AF9</f>
        <v>0.72888081355435752</v>
      </c>
      <c r="AG10" s="124">
        <f t="shared" ref="AG10" si="37">AG14/AG9</f>
        <v>0.54819465913023413</v>
      </c>
      <c r="AH10" s="124">
        <f t="shared" ref="AH10" si="38">AH14/AH9</f>
        <v>0.71165515645975552</v>
      </c>
      <c r="AI10" s="124">
        <f t="shared" ref="AI10" si="39">AI14/AI9</f>
        <v>0.95032138416275969</v>
      </c>
      <c r="AJ10" s="124">
        <f>AJ14/AJ9</f>
        <v>0.85001657119331275</v>
      </c>
      <c r="AK10" s="124" t="e">
        <f t="shared" ref="AK10:AO10" si="40">AK14/AK9</f>
        <v>#DIV/0!</v>
      </c>
      <c r="AL10" s="124">
        <f t="shared" si="40"/>
        <v>1.0317600591452136</v>
      </c>
      <c r="AM10" s="124">
        <f t="shared" si="40"/>
        <v>0.67718329305467828</v>
      </c>
      <c r="AN10" s="124">
        <f t="shared" si="40"/>
        <v>0.75313371389064021</v>
      </c>
      <c r="AO10" s="124">
        <f t="shared" si="40"/>
        <v>0.10952307015059326</v>
      </c>
      <c r="AP10" s="124">
        <f>AP14/AP9</f>
        <v>0.544023309603196</v>
      </c>
      <c r="AQ10" s="124" t="e">
        <f t="shared" ref="AQ10:BB10" si="41">AQ14/AQ9</f>
        <v>#DIV/0!</v>
      </c>
      <c r="AR10" s="124">
        <f t="shared" si="41"/>
        <v>0.3446189865343231</v>
      </c>
      <c r="AS10" s="124">
        <f t="shared" si="41"/>
        <v>0.76239770246488681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>
        <f t="shared" si="41"/>
        <v>0.98364062292909205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148400</v>
      </c>
      <c r="D11" s="123">
        <f>DBData1!G4</f>
        <v>109078.62</v>
      </c>
      <c r="E11" s="123">
        <f>DBData1!G5</f>
        <v>109078.62</v>
      </c>
      <c r="F11" s="123">
        <f>DBData1!G6</f>
        <v>318969.26</v>
      </c>
      <c r="G11" s="123">
        <f>DBData1!G7</f>
        <v>0</v>
      </c>
      <c r="H11" s="123">
        <f>DBData1!G8</f>
        <v>0</v>
      </c>
      <c r="I11" s="123">
        <f>DBData1!G9</f>
        <v>375052.78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463195.36</v>
      </c>
      <c r="N11" s="123">
        <f>DBData1!G14</f>
        <v>4511218.2</v>
      </c>
      <c r="O11" s="123">
        <f>DBData1!G15</f>
        <v>0</v>
      </c>
      <c r="P11" s="123">
        <f>DBData1!G16</f>
        <v>202146.8</v>
      </c>
      <c r="Q11" s="123">
        <f>DBData1!G17</f>
        <v>129874.3</v>
      </c>
      <c r="R11" s="123">
        <f>DBData1!G18</f>
        <v>0</v>
      </c>
      <c r="S11" s="123">
        <f>DBData1!G19</f>
        <v>331994.5</v>
      </c>
      <c r="T11" s="123">
        <f>DBData1!G20</f>
        <v>23324.86</v>
      </c>
      <c r="U11" s="123">
        <f>DBData1!G21</f>
        <v>0</v>
      </c>
      <c r="V11" s="123">
        <f>DBData1!G22</f>
        <v>197532.3</v>
      </c>
      <c r="W11" s="123">
        <f>DBData1!G23</f>
        <v>29373.75</v>
      </c>
      <c r="X11" s="123">
        <f>DBData1!G24</f>
        <v>0</v>
      </c>
      <c r="Y11" s="123">
        <f>DBData1!G25</f>
        <v>288765</v>
      </c>
      <c r="Z11" s="123">
        <f>DBData1!G26</f>
        <v>46636.2</v>
      </c>
      <c r="AA11" s="123">
        <f>DBData1!G27</f>
        <v>91329.62</v>
      </c>
      <c r="AB11" s="123">
        <f>DBData1!G28</f>
        <v>527702.5</v>
      </c>
      <c r="AC11" s="123">
        <f>DBData1!G29</f>
        <v>15179.25</v>
      </c>
      <c r="AD11" s="123">
        <f>DBData1!G30</f>
        <v>0</v>
      </c>
      <c r="AE11" s="123">
        <f>DBData1!G31</f>
        <v>322830</v>
      </c>
      <c r="AF11" s="123">
        <f>DBData1!G32</f>
        <v>51159.5</v>
      </c>
      <c r="AG11" s="123">
        <f>DBData1!G33</f>
        <v>32985</v>
      </c>
      <c r="AH11" s="123">
        <f>DBData1!G34</f>
        <v>34845.760000000002</v>
      </c>
      <c r="AI11" s="123">
        <f>DBData1!G35</f>
        <v>105045.55</v>
      </c>
      <c r="AJ11" s="123">
        <f>DBData1!G36</f>
        <v>147524.29999999999</v>
      </c>
      <c r="AK11" s="123">
        <f>DBData1!G37</f>
        <v>0</v>
      </c>
      <c r="AL11" s="123">
        <f>DBData1!G38</f>
        <v>0</v>
      </c>
      <c r="AM11" s="123">
        <f>DBData1!G39</f>
        <v>189570</v>
      </c>
      <c r="AN11" s="123">
        <f>DBData1!G40</f>
        <v>361651.92</v>
      </c>
      <c r="AO11" s="123">
        <f>DBData1!G41</f>
        <v>674</v>
      </c>
      <c r="AP11" s="123">
        <f>DBData1!G42</f>
        <v>57680.39</v>
      </c>
      <c r="AQ11" s="123">
        <f>DBData1!G43</f>
        <v>0</v>
      </c>
      <c r="AR11" s="123">
        <f>DBData1!G44</f>
        <v>0</v>
      </c>
      <c r="AS11" s="123">
        <f>DBData1!G45</f>
        <v>419508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322352.94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199516</v>
      </c>
      <c r="D12" s="123">
        <f>DBData1!H4</f>
        <v>1279.57</v>
      </c>
      <c r="E12" s="123">
        <f>DBData1!H5</f>
        <v>1279.57</v>
      </c>
      <c r="F12" s="123">
        <f>DBData1!H6</f>
        <v>2203.9499999999998</v>
      </c>
      <c r="G12" s="123">
        <f>DBData1!H7</f>
        <v>0</v>
      </c>
      <c r="H12" s="123">
        <f>DBData1!H8</f>
        <v>0</v>
      </c>
      <c r="I12" s="123">
        <f>DBData1!H9</f>
        <v>2243.36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28449.69</v>
      </c>
      <c r="N12" s="123">
        <f>DBData1!H14</f>
        <v>173376</v>
      </c>
      <c r="O12" s="123">
        <f>DBData1!H15</f>
        <v>34081</v>
      </c>
      <c r="P12" s="123">
        <f>DBData1!H16</f>
        <v>50000</v>
      </c>
      <c r="Q12" s="123">
        <f>DBData1!H17</f>
        <v>41611</v>
      </c>
      <c r="R12" s="123">
        <f>DBData1!H18</f>
        <v>0</v>
      </c>
      <c r="S12" s="123">
        <f>DBData1!H19</f>
        <v>53200.03</v>
      </c>
      <c r="T12" s="123">
        <f>DBData1!H20</f>
        <v>12470.94</v>
      </c>
      <c r="U12" s="123">
        <f>DBData1!H21</f>
        <v>0</v>
      </c>
      <c r="V12" s="123">
        <f>DBData1!H22</f>
        <v>59261.13</v>
      </c>
      <c r="W12" s="123">
        <f>DBData1!H23</f>
        <v>4853.25</v>
      </c>
      <c r="X12" s="123">
        <f>DBData1!H24</f>
        <v>687.65</v>
      </c>
      <c r="Y12" s="123">
        <f>DBData1!H25</f>
        <v>9720</v>
      </c>
      <c r="Z12" s="123">
        <f>DBData1!H26</f>
        <v>1507.5</v>
      </c>
      <c r="AA12" s="123">
        <f>DBData1!H27</f>
        <v>33437.5</v>
      </c>
      <c r="AB12" s="123">
        <f>DBData1!H28</f>
        <v>11174</v>
      </c>
      <c r="AC12" s="123">
        <f>DBData1!H29</f>
        <v>12345.75</v>
      </c>
      <c r="AD12" s="123">
        <f>DBData1!H30</f>
        <v>0</v>
      </c>
      <c r="AE12" s="123">
        <f>DBData1!H31</f>
        <v>30609</v>
      </c>
      <c r="AF12" s="123">
        <f>DBData1!H32</f>
        <v>19638</v>
      </c>
      <c r="AG12" s="123">
        <f>DBData1!H33</f>
        <v>4491</v>
      </c>
      <c r="AH12" s="123">
        <f>DBData1!H34</f>
        <v>62610</v>
      </c>
      <c r="AI12" s="123">
        <f>DBData1!H35</f>
        <v>62257.5</v>
      </c>
      <c r="AJ12" s="123">
        <f>DBData1!H36</f>
        <v>62678.75</v>
      </c>
      <c r="AK12" s="123">
        <f>DBData1!H37</f>
        <v>0</v>
      </c>
      <c r="AL12" s="123">
        <f>DBData1!H38</f>
        <v>0</v>
      </c>
      <c r="AM12" s="123">
        <f>DBData1!H39</f>
        <v>50000</v>
      </c>
      <c r="AN12" s="123">
        <f>DBData1!H40</f>
        <v>52800</v>
      </c>
      <c r="AO12" s="123">
        <f>DBData1!H41</f>
        <v>0</v>
      </c>
      <c r="AP12" s="123">
        <f>DBData1!H42</f>
        <v>118958.7</v>
      </c>
      <c r="AQ12" s="123">
        <f>DBData1!H43</f>
        <v>0</v>
      </c>
      <c r="AR12" s="123">
        <f>DBData1!H44</f>
        <v>4123.18</v>
      </c>
      <c r="AS12" s="123">
        <f>DBData1!H45</f>
        <v>93286.75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874990</v>
      </c>
      <c r="D13" s="123">
        <f>DBData1!I4</f>
        <v>53185.62</v>
      </c>
      <c r="E13" s="123">
        <f>DBData1!I5</f>
        <v>53185.62</v>
      </c>
      <c r="F13" s="123">
        <f>DBData1!I6</f>
        <v>247644.22</v>
      </c>
      <c r="G13" s="123">
        <f>DBData1!I7</f>
        <v>0</v>
      </c>
      <c r="H13" s="123">
        <f>DBData1!I8</f>
        <v>0</v>
      </c>
      <c r="I13" s="123">
        <f>DBData1!I9</f>
        <v>202643.11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435751.43</v>
      </c>
      <c r="N13" s="123">
        <f>DBData1!I14</f>
        <v>1891806</v>
      </c>
      <c r="O13" s="123">
        <f>DBData1!I15</f>
        <v>215902</v>
      </c>
      <c r="P13" s="123">
        <f>DBData1!I16</f>
        <v>583714</v>
      </c>
      <c r="Q13" s="123">
        <f>DBData1!I17</f>
        <v>575556</v>
      </c>
      <c r="R13" s="123">
        <f>DBData1!I18</f>
        <v>63378.2</v>
      </c>
      <c r="S13" s="123">
        <f>DBData1!I19</f>
        <v>775822</v>
      </c>
      <c r="T13" s="123">
        <f>DBData1!I20</f>
        <v>56597.919999999998</v>
      </c>
      <c r="U13" s="123">
        <f>DBData1!I21</f>
        <v>0</v>
      </c>
      <c r="V13" s="123">
        <f>DBData1!I22</f>
        <v>653854.97</v>
      </c>
      <c r="W13" s="123">
        <f>DBData1!I23</f>
        <v>59470</v>
      </c>
      <c r="X13" s="123">
        <f>DBData1!I24</f>
        <v>115858.2</v>
      </c>
      <c r="Y13" s="123">
        <f>DBData1!I25</f>
        <v>190595</v>
      </c>
      <c r="Z13" s="123">
        <f>DBData1!I26</f>
        <v>70627.3</v>
      </c>
      <c r="AA13" s="123">
        <f>DBData1!I27</f>
        <v>484692.19</v>
      </c>
      <c r="AB13" s="123">
        <f>DBData1!I28</f>
        <v>406690.5</v>
      </c>
      <c r="AC13" s="123">
        <f>DBData1!I29</f>
        <v>225007.35999999999</v>
      </c>
      <c r="AD13" s="123">
        <f>DBData1!I30</f>
        <v>596601.17000000004</v>
      </c>
      <c r="AE13" s="123">
        <f>DBData1!I31</f>
        <v>1202892</v>
      </c>
      <c r="AF13" s="123">
        <f>DBData1!I32</f>
        <v>168091</v>
      </c>
      <c r="AG13" s="123">
        <f>DBData1!I33</f>
        <v>57569.99</v>
      </c>
      <c r="AH13" s="123">
        <f>DBData1!I34</f>
        <v>1120765.5</v>
      </c>
      <c r="AI13" s="123">
        <f>DBData1!I35</f>
        <v>1264932.01</v>
      </c>
      <c r="AJ13" s="123">
        <f>DBData1!I36</f>
        <v>1109100.02</v>
      </c>
      <c r="AK13" s="123">
        <f>DBData1!I37</f>
        <v>0</v>
      </c>
      <c r="AL13" s="123">
        <f>DBData1!I38</f>
        <v>89664.85</v>
      </c>
      <c r="AM13" s="123">
        <f>DBData1!I39</f>
        <v>746761.01</v>
      </c>
      <c r="AN13" s="123">
        <f>DBData1!I40</f>
        <v>426503.21</v>
      </c>
      <c r="AO13" s="123">
        <f>DBData1!I41</f>
        <v>127705</v>
      </c>
      <c r="AP13" s="123">
        <f>DBData1!I42</f>
        <v>303304.53000000003</v>
      </c>
      <c r="AQ13" s="123">
        <f>DBData1!I43</f>
        <v>63449.5</v>
      </c>
      <c r="AR13" s="123">
        <f>DBData1!I44</f>
        <v>45039.82</v>
      </c>
      <c r="AS13" s="123">
        <f>DBData1!I45</f>
        <v>582386.5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419803.91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1222906</v>
      </c>
      <c r="D14" s="125">
        <f>SUM(D11:D13)</f>
        <v>163543.81</v>
      </c>
      <c r="E14" s="125">
        <f t="shared" ref="E14" si="42">SUM(E11:E13)</f>
        <v>163543.81</v>
      </c>
      <c r="F14" s="125">
        <f t="shared" ref="F14" si="43">SUM(F11:F13)</f>
        <v>568817.43000000005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579939.25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927396.48</v>
      </c>
      <c r="N14" s="125">
        <f t="shared" ref="N14" si="51">SUM(N11:N13)</f>
        <v>6576400.2000000002</v>
      </c>
      <c r="O14" s="125">
        <f t="shared" ref="O14" si="52">SUM(O11:O13)</f>
        <v>249983</v>
      </c>
      <c r="P14" s="125">
        <f t="shared" ref="P14" si="53">SUM(P11:P13)</f>
        <v>835860.8</v>
      </c>
      <c r="Q14" s="125">
        <f t="shared" ref="Q14" si="54">SUM(Q11:Q13)</f>
        <v>747041.3</v>
      </c>
      <c r="R14" s="125">
        <f t="shared" ref="R14" si="55">SUM(R11:R13)</f>
        <v>63378.2</v>
      </c>
      <c r="S14" s="125">
        <f t="shared" ref="S14" si="56">SUM(S11:S13)</f>
        <v>1161016.53</v>
      </c>
      <c r="T14" s="125">
        <f t="shared" ref="T14" si="57">SUM(T11:T13)</f>
        <v>92393.72</v>
      </c>
      <c r="U14" s="125">
        <f t="shared" ref="U14" si="58">SUM(U11:U13)</f>
        <v>0</v>
      </c>
      <c r="V14" s="125">
        <f t="shared" ref="V14" si="59">SUM(V11:V13)</f>
        <v>910648.39999999991</v>
      </c>
      <c r="W14" s="125">
        <f t="shared" ref="W14" si="60">SUM(W11:W13)</f>
        <v>93697</v>
      </c>
      <c r="X14" s="125">
        <f t="shared" ref="X14" si="61">SUM(X11:X13)</f>
        <v>116545.84999999999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609459.31000000006</v>
      </c>
      <c r="AB14" s="125">
        <f t="shared" ref="AB14" si="65">SUM(AB11:AB13)</f>
        <v>945567</v>
      </c>
      <c r="AC14" s="125">
        <f t="shared" ref="AC14" si="66">SUM(AC11:AC13)</f>
        <v>252532.36</v>
      </c>
      <c r="AD14" s="125">
        <f t="shared" ref="AD14" si="67">SUM(AD11:AD13)</f>
        <v>596601.17000000004</v>
      </c>
      <c r="AE14" s="125">
        <f t="shared" ref="AE14" si="68">SUM(AE11:AE13)</f>
        <v>1556331</v>
      </c>
      <c r="AF14" s="125">
        <f t="shared" ref="AF14" si="69">SUM(AF11:AF13)</f>
        <v>238888.5</v>
      </c>
      <c r="AG14" s="125">
        <f t="shared" ref="AG14" si="70">SUM(AG11:AG13)</f>
        <v>95045.989999999991</v>
      </c>
      <c r="AH14" s="125">
        <f t="shared" ref="AH14" si="71">SUM(AH11:AH13)</f>
        <v>1218221.26</v>
      </c>
      <c r="AI14" s="125">
        <f t="shared" ref="AI14" si="72">SUM(AI11:AI13)</f>
        <v>1432235.06</v>
      </c>
      <c r="AJ14" s="125">
        <f t="shared" ref="AJ14" si="73">SUM(AJ11:AJ13)</f>
        <v>1319303.07</v>
      </c>
      <c r="AK14" s="125">
        <f t="shared" ref="AK14:BB14" si="74">SUM(AK11:AK13)</f>
        <v>0</v>
      </c>
      <c r="AL14" s="125">
        <f t="shared" si="74"/>
        <v>89664.85</v>
      </c>
      <c r="AM14" s="125">
        <f t="shared" si="74"/>
        <v>986331.01</v>
      </c>
      <c r="AN14" s="125">
        <f t="shared" si="74"/>
        <v>840955.13</v>
      </c>
      <c r="AO14" s="125">
        <f t="shared" si="74"/>
        <v>128379</v>
      </c>
      <c r="AP14" s="125">
        <f t="shared" si="74"/>
        <v>479943.62</v>
      </c>
      <c r="AQ14" s="125">
        <f t="shared" si="74"/>
        <v>63449.5</v>
      </c>
      <c r="AR14" s="125">
        <f t="shared" si="74"/>
        <v>49163</v>
      </c>
      <c r="AS14" s="125">
        <f t="shared" si="74"/>
        <v>1095181.25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742156.85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-69199.89</v>
      </c>
      <c r="D15" s="126">
        <f>-DBData1!J4</f>
        <v>-23856.65</v>
      </c>
      <c r="E15" s="126">
        <f>-DBData1!J5</f>
        <v>-23856.65</v>
      </c>
      <c r="F15" s="126">
        <f>-DBData1!J6</f>
        <v>-182623.79</v>
      </c>
      <c r="G15" s="126">
        <f>-DBData1!J7</f>
        <v>0</v>
      </c>
      <c r="H15" s="126">
        <f>-DBData1!J8</f>
        <v>0</v>
      </c>
      <c r="I15" s="126">
        <f>-DBData1!J9</f>
        <v>-83746.09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-75498.73</v>
      </c>
      <c r="N15" s="126">
        <f>-DBData1!J14</f>
        <v>-687660</v>
      </c>
      <c r="O15" s="126">
        <f>-DBData1!J15</f>
        <v>-11910.94</v>
      </c>
      <c r="P15" s="126">
        <f>-DBData1!J16</f>
        <v>-57103.42</v>
      </c>
      <c r="Q15" s="126">
        <f>-DBData1!J17</f>
        <v>-47558.84</v>
      </c>
      <c r="R15" s="126">
        <f>-DBData1!J18</f>
        <v>-6337.82</v>
      </c>
      <c r="S15" s="126">
        <f>-DBData1!J19</f>
        <v>-157278.29999999999</v>
      </c>
      <c r="T15" s="126">
        <f>-DBData1!J20</f>
        <v>-12230.52</v>
      </c>
      <c r="U15" s="126">
        <f>-DBData1!J21</f>
        <v>0</v>
      </c>
      <c r="V15" s="126">
        <f>-DBData1!J22</f>
        <v>-119863.67</v>
      </c>
      <c r="W15" s="126">
        <f>-DBData1!J23</f>
        <v>-6244.78</v>
      </c>
      <c r="X15" s="126">
        <f>-DBData1!J24</f>
        <v>-4646.09</v>
      </c>
      <c r="Y15" s="126">
        <f>-DBData1!J25</f>
        <v>-42806</v>
      </c>
      <c r="Z15" s="126">
        <f>-DBData1!J26</f>
        <v>-8493.09</v>
      </c>
      <c r="AA15" s="139">
        <f>-DBData1!J27</f>
        <v>-80485.820000000007</v>
      </c>
      <c r="AB15" s="126">
        <f>-DBData1!J28</f>
        <v>-80434.87</v>
      </c>
      <c r="AC15" s="126">
        <f>-DBData1!J29</f>
        <v>-31702.52</v>
      </c>
      <c r="AD15" s="126">
        <f>-DBData1!J30</f>
        <v>-28148.240000000002</v>
      </c>
      <c r="AE15" s="126">
        <f>-DBData1!J31</f>
        <v>-88074.42</v>
      </c>
      <c r="AF15" s="126">
        <f>-DBData1!J32</f>
        <v>-14261.13</v>
      </c>
      <c r="AG15" s="126">
        <f>-DBData1!J33</f>
        <v>-13799.54</v>
      </c>
      <c r="AH15" s="126">
        <f>-DBData1!J34</f>
        <v>-126648.74</v>
      </c>
      <c r="AI15" s="126">
        <f>-DBData1!J35</f>
        <v>-152630.20000000001</v>
      </c>
      <c r="AJ15" s="126">
        <f>-DBData1!J36</f>
        <v>-144756.01999999999</v>
      </c>
      <c r="AK15" s="126">
        <f>-DBData1!J37</f>
        <v>0</v>
      </c>
      <c r="AL15" s="126">
        <f>-DBData1!J38</f>
        <v>-3343.44</v>
      </c>
      <c r="AM15" s="126">
        <f>-DBData1!J39</f>
        <v>-62505.61</v>
      </c>
      <c r="AN15" s="126">
        <f>-DBData1!J40</f>
        <v>-115556.98</v>
      </c>
      <c r="AO15" s="126">
        <f>-DBData1!J41</f>
        <v>-11374.78</v>
      </c>
      <c r="AP15" s="126">
        <f>-DBData1!J42</f>
        <v>-93350.21</v>
      </c>
      <c r="AQ15" s="126">
        <f>-DBData1!J43</f>
        <v>-7296.71</v>
      </c>
      <c r="AR15" s="126">
        <f>-DBData1!J44</f>
        <v>0</v>
      </c>
      <c r="AS15" s="126">
        <f>-DBData1!J45</f>
        <v>-83842.490000000005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-75767.570000000007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1153706.1100000001</v>
      </c>
      <c r="D16" s="125">
        <f>D14+D15</f>
        <v>139687.16</v>
      </c>
      <c r="E16" s="125">
        <f t="shared" ref="E16" si="75">E14+E15</f>
        <v>139687.16</v>
      </c>
      <c r="F16" s="125">
        <f t="shared" ref="F16" si="76">F14+F15</f>
        <v>386193.64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496193.16000000003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851897.75</v>
      </c>
      <c r="N16" s="125">
        <f t="shared" ref="N16" si="84">N14+N15</f>
        <v>5888740.2000000002</v>
      </c>
      <c r="O16" s="125">
        <f t="shared" ref="O16" si="85">O14+O15</f>
        <v>238072.06</v>
      </c>
      <c r="P16" s="125">
        <f t="shared" ref="P16" si="86">P14+P15</f>
        <v>778757.38</v>
      </c>
      <c r="Q16" s="125">
        <f t="shared" ref="Q16" si="87">Q14+Q15</f>
        <v>699482.46000000008</v>
      </c>
      <c r="R16" s="125">
        <f t="shared" ref="R16" si="88">R14+R15</f>
        <v>57040.38</v>
      </c>
      <c r="S16" s="125">
        <f t="shared" ref="S16" si="89">S14+S15</f>
        <v>1003738.23</v>
      </c>
      <c r="T16" s="125">
        <f t="shared" ref="T16" si="90">T14+T15</f>
        <v>80163.199999999997</v>
      </c>
      <c r="U16" s="125">
        <f t="shared" ref="U16" si="91">U14+U15</f>
        <v>0</v>
      </c>
      <c r="V16" s="125">
        <f t="shared" ref="V16" si="92">V14+V15</f>
        <v>790784.72999999986</v>
      </c>
      <c r="W16" s="125">
        <f t="shared" ref="W16" si="93">W14+W15</f>
        <v>87452.22</v>
      </c>
      <c r="X16" s="125">
        <f t="shared" ref="X16" si="94">X14+X15</f>
        <v>111899.76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528973.49</v>
      </c>
      <c r="AB16" s="125">
        <f t="shared" ref="AB16" si="98">AB14+AB15</f>
        <v>865132.13</v>
      </c>
      <c r="AC16" s="125">
        <f t="shared" ref="AC16" si="99">AC14+AC15</f>
        <v>220829.84</v>
      </c>
      <c r="AD16" s="125">
        <f t="shared" ref="AD16" si="100">AD14+AD15</f>
        <v>568452.93000000005</v>
      </c>
      <c r="AE16" s="125">
        <f t="shared" ref="AE16" si="101">AE14+AE15</f>
        <v>1468256.58</v>
      </c>
      <c r="AF16" s="125">
        <f t="shared" ref="AF16" si="102">AF14+AF15</f>
        <v>224627.37</v>
      </c>
      <c r="AG16" s="125">
        <f t="shared" ref="AG16" si="103">AG14+AG15</f>
        <v>81246.449999999983</v>
      </c>
      <c r="AH16" s="125">
        <f t="shared" ref="AH16" si="104">AH14+AH15</f>
        <v>1091572.52</v>
      </c>
      <c r="AI16" s="125">
        <f t="shared" ref="AI16" si="105">AI14+AI15</f>
        <v>1279604.8600000001</v>
      </c>
      <c r="AJ16" s="125">
        <f t="shared" ref="AJ16" si="106">AJ14+AJ15</f>
        <v>1174547.05</v>
      </c>
      <c r="AK16" s="125">
        <f t="shared" ref="AK16:BB16" si="107">AK14+AK15</f>
        <v>0</v>
      </c>
      <c r="AL16" s="125">
        <f t="shared" si="107"/>
        <v>86321.41</v>
      </c>
      <c r="AM16" s="125">
        <f t="shared" si="107"/>
        <v>923825.4</v>
      </c>
      <c r="AN16" s="125">
        <f t="shared" si="107"/>
        <v>725398.15</v>
      </c>
      <c r="AO16" s="125">
        <f t="shared" si="107"/>
        <v>117004.22</v>
      </c>
      <c r="AP16" s="125">
        <f t="shared" si="107"/>
        <v>386593.41</v>
      </c>
      <c r="AQ16" s="125">
        <f t="shared" si="107"/>
        <v>56152.79</v>
      </c>
      <c r="AR16" s="125">
        <f t="shared" si="107"/>
        <v>49163</v>
      </c>
      <c r="AS16" s="125">
        <f t="shared" si="107"/>
        <v>1011338.76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666389.28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-314660.36</v>
      </c>
      <c r="D17" s="127">
        <f>-DBData1!K4</f>
        <v>-308526.32</v>
      </c>
      <c r="E17" s="127">
        <f>-DBData1!K5</f>
        <v>-308526.32</v>
      </c>
      <c r="F17" s="127">
        <f>-DBData1!K6</f>
        <v>-311314.94</v>
      </c>
      <c r="G17" s="127">
        <f>-DBData1!K7</f>
        <v>0</v>
      </c>
      <c r="H17" s="127">
        <f>-DBData1!K8</f>
        <v>0</v>
      </c>
      <c r="I17" s="127">
        <f>-DBData1!K9</f>
        <v>-308495.53000000003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-340655.76</v>
      </c>
      <c r="N17" s="127">
        <f>-DBData1!K14</f>
        <v>-239954.52</v>
      </c>
      <c r="O17" s="127">
        <f>-DBData1!K15</f>
        <v>-132727.82999999999</v>
      </c>
      <c r="P17" s="127">
        <f>-DBData1!K16</f>
        <v>-288234.08</v>
      </c>
      <c r="Q17" s="137">
        <f>-DBData1!K17</f>
        <v>-251854.85</v>
      </c>
      <c r="R17" s="127">
        <f>-DBData1!K18</f>
        <v>-28533.95</v>
      </c>
      <c r="S17" s="127">
        <f>-DBData1!K19</f>
        <v>-403041.97</v>
      </c>
      <c r="T17" s="127">
        <f>-DBData1!K20</f>
        <v>-60286.29</v>
      </c>
      <c r="U17" s="127">
        <f>-DBData1!K21</f>
        <v>0</v>
      </c>
      <c r="V17" s="127">
        <f>-DBData1!K22</f>
        <v>-430915.79</v>
      </c>
      <c r="W17" s="127">
        <f>-DBData1!K23</f>
        <v>-49224.99</v>
      </c>
      <c r="X17" s="127">
        <f>-DBData1!K24</f>
        <v>-131701.23000000001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-197057.76</v>
      </c>
      <c r="AB17" s="127">
        <f>-DBData1!K28</f>
        <v>-194347.77</v>
      </c>
      <c r="AC17" s="127">
        <f>-DBData1!K29</f>
        <v>-338972.4</v>
      </c>
      <c r="AD17" s="127">
        <f>-DBData1!K30</f>
        <v>-364465.74</v>
      </c>
      <c r="AE17" s="127">
        <f>-DBData1!K31</f>
        <v>-395178.01</v>
      </c>
      <c r="AF17" s="127">
        <f>-DBData1!K32</f>
        <v>-87151.44</v>
      </c>
      <c r="AG17" s="127">
        <f>-DBData1!K33</f>
        <v>-47520.37</v>
      </c>
      <c r="AH17" s="127">
        <f>-DBData1!K34</f>
        <v>-443570.17</v>
      </c>
      <c r="AI17" s="127">
        <f>-DBData1!K35</f>
        <v>-390918.94</v>
      </c>
      <c r="AJ17" s="127">
        <f>-DBData1!K36</f>
        <v>-397589.1</v>
      </c>
      <c r="AK17" s="127">
        <f>-DBData1!K37</f>
        <v>0</v>
      </c>
      <c r="AL17" s="127">
        <f>-DBData1!K38</f>
        <v>-32748.959999999999</v>
      </c>
      <c r="AM17" s="127">
        <f>-DBData1!K39</f>
        <v>-341706.9</v>
      </c>
      <c r="AN17" s="127">
        <f>-DBData1!K40</f>
        <v>-271591.69</v>
      </c>
      <c r="AO17" s="127">
        <f>-DBData1!K41</f>
        <v>-361904.13</v>
      </c>
      <c r="AP17" s="127">
        <f>-DBData1!K42</f>
        <v>-144815.54999999999</v>
      </c>
      <c r="AQ17" s="127">
        <f>-DBData1!K43</f>
        <v>0</v>
      </c>
      <c r="AR17" s="127">
        <f>-DBData1!K44</f>
        <v>-46864.22</v>
      </c>
      <c r="AS17" s="127">
        <f>-DBData1!K45</f>
        <v>-336243.22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-20876.5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430030.97100000002</v>
      </c>
      <c r="D18" s="125">
        <f>D21+D20+-D17</f>
        <v>597495.03600000008</v>
      </c>
      <c r="E18" s="125">
        <f t="shared" ref="E18" si="108">E21+E20+-E17</f>
        <v>597495.03600000008</v>
      </c>
      <c r="F18" s="125">
        <f t="shared" ref="F18" si="109">F21+F20+-F17</f>
        <v>624934.304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633114.84600000002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690845.53500000003</v>
      </c>
      <c r="N18" s="125">
        <f t="shared" ref="N18" si="117">N21+N20+-N17</f>
        <v>1143828.54</v>
      </c>
      <c r="O18" s="125">
        <f t="shared" ref="O18" si="118">O21+O20+-O17</f>
        <v>261535.03599999999</v>
      </c>
      <c r="P18" s="125">
        <f t="shared" ref="P18" si="119">P21+P20+-P17</f>
        <v>636109.81799999997</v>
      </c>
      <c r="Q18" s="125">
        <f t="shared" ref="Q18" si="120">Q21+Q20+-Q17</f>
        <v>591803.09600000002</v>
      </c>
      <c r="R18" s="125">
        <f t="shared" ref="R18" si="121">R21+R20+-R17</f>
        <v>71737.987999999998</v>
      </c>
      <c r="S18" s="125">
        <f t="shared" ref="S18" si="122">S21+S20+-S17</f>
        <v>773415.79299999995</v>
      </c>
      <c r="T18" s="125">
        <f t="shared" ref="T18" si="123">T21+T20+-T17</f>
        <v>105802.61</v>
      </c>
      <c r="U18" s="125">
        <f t="shared" ref="U18" si="124">U21+U20+-U17</f>
        <v>27500</v>
      </c>
      <c r="V18" s="125">
        <f t="shared" ref="V18" si="125">V21+V20+-V17</f>
        <v>803482.26300000004</v>
      </c>
      <c r="W18" s="125">
        <f t="shared" ref="W18" si="126">W21+W20+-W17</f>
        <v>95470.212</v>
      </c>
      <c r="X18" s="125">
        <f t="shared" ref="X18" si="127">X21+X20+-X17</f>
        <v>417891.20600000001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424955.109</v>
      </c>
      <c r="AB18" s="125">
        <f t="shared" ref="AB18" si="131">AB21+AB20+-AB17</f>
        <v>555860.98300000001</v>
      </c>
      <c r="AC18" s="125">
        <f t="shared" ref="AC18" si="132">AC21+AC20+-AC17</f>
        <v>631055.38400000008</v>
      </c>
      <c r="AD18" s="125">
        <f t="shared" ref="AD18" si="133">AD21+AD20+-AD17</f>
        <v>696311.03300000005</v>
      </c>
      <c r="AE18" s="125">
        <f t="shared" ref="AE18" si="134">AE21+AE20+-AE17</f>
        <v>817003.66800000006</v>
      </c>
      <c r="AF18" s="125">
        <f t="shared" ref="AF18" si="135">AF21+AF20+-AF17</f>
        <v>184614.177</v>
      </c>
      <c r="AG18" s="125">
        <f t="shared" ref="AG18" si="136">AG21+AG20+-AG17</f>
        <v>93145.014999999999</v>
      </c>
      <c r="AH18" s="125">
        <f t="shared" ref="AH18" si="137">AH21+AH20+-AH17</f>
        <v>897082.42200000002</v>
      </c>
      <c r="AI18" s="125">
        <f>AI21+AI20+-AI17</f>
        <v>861295.67599999998</v>
      </c>
      <c r="AJ18" s="125">
        <f t="shared" ref="AJ18" si="138">AJ21+AJ20+-AJ17</f>
        <v>859467.55499999993</v>
      </c>
      <c r="AK18" s="125">
        <f t="shared" ref="AK18:BB18" si="139">AK21+AK20+-AK17</f>
        <v>0</v>
      </c>
      <c r="AL18" s="125">
        <f t="shared" si="139"/>
        <v>78881.100999999995</v>
      </c>
      <c r="AM18" s="125">
        <f t="shared" si="139"/>
        <v>704089.44000000006</v>
      </c>
      <c r="AN18" s="125">
        <f t="shared" si="139"/>
        <v>614131.505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190615.27900000001</v>
      </c>
      <c r="AR18" s="125">
        <f t="shared" si="139"/>
        <v>89280.52</v>
      </c>
      <c r="AS18" s="125">
        <f t="shared" si="139"/>
        <v>752377.0959999999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262515.42800000001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723675.13900000008</v>
      </c>
      <c r="D19" s="128">
        <f>D16-D18</f>
        <v>-457807.87600000005</v>
      </c>
      <c r="E19" s="128">
        <f t="shared" ref="E19" si="140">E16-E18</f>
        <v>-457807.87600000005</v>
      </c>
      <c r="F19" s="128">
        <f t="shared" ref="F19" si="141">F16-F18</f>
        <v>-238740.66399999999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-136921.68599999999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161052.21499999997</v>
      </c>
      <c r="N19" s="128">
        <f t="shared" ref="N19" si="149">N16-N18</f>
        <v>4744911.66</v>
      </c>
      <c r="O19" s="128">
        <f t="shared" ref="O19" si="150">O16-O18</f>
        <v>-23462.975999999995</v>
      </c>
      <c r="P19" s="128">
        <f t="shared" ref="P19" si="151">P16-P18</f>
        <v>142647.56200000003</v>
      </c>
      <c r="Q19" s="128">
        <f t="shared" ref="Q19" si="152">Q16-Q18</f>
        <v>107679.36400000006</v>
      </c>
      <c r="R19" s="128">
        <f t="shared" ref="R19" si="153">R16-R18</f>
        <v>-14697.608</v>
      </c>
      <c r="S19" s="128">
        <f t="shared" ref="S19" si="154">S16-S18</f>
        <v>230322.43700000003</v>
      </c>
      <c r="T19" s="128">
        <f t="shared" ref="T19" si="155">T16-T18</f>
        <v>-25639.410000000003</v>
      </c>
      <c r="U19" s="128">
        <f t="shared" ref="U19" si="156">U16-U18</f>
        <v>-27500</v>
      </c>
      <c r="V19" s="128">
        <f t="shared" ref="V19" si="157">V16-V18</f>
        <v>-12697.53300000017</v>
      </c>
      <c r="W19" s="128">
        <f t="shared" ref="W19" si="158">W16-W18</f>
        <v>-8017.9919999999984</v>
      </c>
      <c r="X19" s="128">
        <f t="shared" ref="X19" si="159">X16-X18</f>
        <v>-305991.446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104018.38099999999</v>
      </c>
      <c r="AB19" s="128">
        <f t="shared" ref="AB19" si="163">AB16-AB18</f>
        <v>309271.147</v>
      </c>
      <c r="AC19" s="128">
        <f t="shared" ref="AC19" si="164">AC16-AC18</f>
        <v>-410225.54400000011</v>
      </c>
      <c r="AD19" s="128">
        <f t="shared" ref="AD19" si="165">AD16-AD18</f>
        <v>-127858.103</v>
      </c>
      <c r="AE19" s="128">
        <f t="shared" ref="AE19" si="166">AE16-AE18</f>
        <v>651252.91200000001</v>
      </c>
      <c r="AF19" s="128">
        <f t="shared" ref="AF19" si="167">AF16-AF18</f>
        <v>40013.192999999999</v>
      </c>
      <c r="AG19" s="128">
        <f t="shared" ref="AG19" si="168">AG16-AG18</f>
        <v>-11898.565000000017</v>
      </c>
      <c r="AH19" s="128">
        <f t="shared" ref="AH19" si="169">AH16-AH18</f>
        <v>194490.098</v>
      </c>
      <c r="AI19" s="128">
        <f t="shared" ref="AI19" si="170">AI16-AI18</f>
        <v>418309.18400000012</v>
      </c>
      <c r="AJ19" s="128">
        <f t="shared" ref="AJ19" si="171">AJ16-AJ18</f>
        <v>315079.49500000011</v>
      </c>
      <c r="AK19" s="128">
        <f t="shared" ref="AK19:BB19" si="172">AK16-AK18</f>
        <v>0</v>
      </c>
      <c r="AL19" s="128">
        <f t="shared" si="172"/>
        <v>7440.3090000000084</v>
      </c>
      <c r="AM19" s="128">
        <f t="shared" si="172"/>
        <v>219735.95999999996</v>
      </c>
      <c r="AN19" s="128">
        <f t="shared" si="172"/>
        <v>111266.64500000002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-134462.489</v>
      </c>
      <c r="AR19" s="128">
        <f t="shared" si="172"/>
        <v>-40117.520000000004</v>
      </c>
      <c r="AS19" s="128">
        <f t="shared" si="172"/>
        <v>258961.66400000011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403873.85200000001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275000</v>
      </c>
      <c r="E20" s="123">
        <f>DBData1!L5</f>
        <v>275000</v>
      </c>
      <c r="F20" s="123">
        <f>DBData1!L6</f>
        <v>275000</v>
      </c>
      <c r="G20" s="123">
        <f>DBData1!L7</f>
        <v>0</v>
      </c>
      <c r="H20" s="123">
        <f>DBData1!L8</f>
        <v>0</v>
      </c>
      <c r="I20" s="123">
        <f>DBData1!L9</f>
        <v>275000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265000</v>
      </c>
      <c r="N20" s="123">
        <f>DBData1!L14</f>
        <v>315000</v>
      </c>
      <c r="O20" s="123">
        <f>DBData1!L15</f>
        <v>105000</v>
      </c>
      <c r="P20" s="123">
        <f>DBData1!L16</f>
        <v>270000</v>
      </c>
      <c r="Q20" s="123">
        <f>DBData1!L17</f>
        <v>270000</v>
      </c>
      <c r="R20" s="123">
        <f>DBData1!L18</f>
        <v>37500</v>
      </c>
      <c r="S20" s="123">
        <f>DBData1!L19</f>
        <v>270000</v>
      </c>
      <c r="T20" s="123">
        <f>DBData1!L20</f>
        <v>37500</v>
      </c>
      <c r="U20" s="123">
        <f>DBData1!L21</f>
        <v>27500</v>
      </c>
      <c r="V20" s="123">
        <f>DBData1!L22</f>
        <v>293488</v>
      </c>
      <c r="W20" s="123">
        <f>DBData1!L23</f>
        <v>37500</v>
      </c>
      <c r="X20" s="123">
        <f>DBData1!L24</f>
        <v>275000</v>
      </c>
      <c r="Y20" s="123">
        <f>DBData1!L25</f>
        <v>212000</v>
      </c>
      <c r="Z20" s="123">
        <f>DBData1!L26</f>
        <v>37500</v>
      </c>
      <c r="AA20" s="123">
        <f>DBData1!L27</f>
        <v>175000</v>
      </c>
      <c r="AB20" s="123">
        <f>DBData1!L28</f>
        <v>275000</v>
      </c>
      <c r="AC20" s="123">
        <f>DBData1!L29</f>
        <v>270000</v>
      </c>
      <c r="AD20" s="123">
        <f>DBData1!L30</f>
        <v>275000</v>
      </c>
      <c r="AE20" s="123">
        <f>DBData1!L31</f>
        <v>275000</v>
      </c>
      <c r="AF20" s="123">
        <f>DBData1!L32</f>
        <v>75000</v>
      </c>
      <c r="AG20" s="123">
        <f>DBData1!L33</f>
        <v>37500</v>
      </c>
      <c r="AH20" s="123">
        <f>DBData1!L34</f>
        <v>344355</v>
      </c>
      <c r="AI20" s="123">
        <f>DBData1!L35</f>
        <v>342416.25</v>
      </c>
      <c r="AJ20" s="123">
        <f>DBData1!L36</f>
        <v>344423.75</v>
      </c>
      <c r="AK20" s="123">
        <f>DBData1!L37</f>
        <v>0</v>
      </c>
      <c r="AL20" s="123">
        <f>DBData1!L38</f>
        <v>37500</v>
      </c>
      <c r="AM20" s="123">
        <f>DBData1!L39</f>
        <v>270000</v>
      </c>
      <c r="AN20" s="123">
        <f>DBData1!L40</f>
        <v>270000</v>
      </c>
      <c r="AO20" s="123">
        <f>DBData1!L41</f>
        <v>275000</v>
      </c>
      <c r="AP20" s="123">
        <f>DBData1!L42</f>
        <v>270000</v>
      </c>
      <c r="AQ20" s="123">
        <f>DBData1!L43</f>
        <v>185000</v>
      </c>
      <c r="AR20" s="123">
        <f>DBData1!L44</f>
        <v>37500</v>
      </c>
      <c r="AS20" s="123">
        <f>DBData1!L45</f>
        <v>315000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175000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115370.61100000002</v>
      </c>
      <c r="D21" s="129">
        <f>D16*$B$21</f>
        <v>13968.716</v>
      </c>
      <c r="E21" s="129">
        <f t="shared" ref="E21:L21" si="173">E16*$B$21</f>
        <v>13968.716</v>
      </c>
      <c r="F21" s="129">
        <f t="shared" si="173"/>
        <v>38619.364000000001</v>
      </c>
      <c r="G21" s="129">
        <f t="shared" si="173"/>
        <v>0</v>
      </c>
      <c r="H21" s="129">
        <f t="shared" si="173"/>
        <v>0</v>
      </c>
      <c r="I21" s="129">
        <f t="shared" si="173"/>
        <v>49619.316000000006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85189.775000000009</v>
      </c>
      <c r="N21" s="129">
        <f t="shared" si="174"/>
        <v>588874.02</v>
      </c>
      <c r="O21" s="129">
        <f t="shared" si="174"/>
        <v>23807.206000000002</v>
      </c>
      <c r="P21" s="129">
        <f t="shared" si="174"/>
        <v>77875.737999999998</v>
      </c>
      <c r="Q21" s="129">
        <f t="shared" si="174"/>
        <v>69948.246000000014</v>
      </c>
      <c r="R21" s="129">
        <f>R16*$B$21</f>
        <v>5704.0380000000005</v>
      </c>
      <c r="S21" s="129">
        <f t="shared" si="174"/>
        <v>100373.823</v>
      </c>
      <c r="T21" s="129">
        <f t="shared" si="174"/>
        <v>8016.32</v>
      </c>
      <c r="U21" s="129">
        <f t="shared" ref="U21:AC21" si="175">U16*$B$21</f>
        <v>0</v>
      </c>
      <c r="V21" s="129">
        <f t="shared" si="175"/>
        <v>79078.472999999998</v>
      </c>
      <c r="W21" s="129">
        <f t="shared" si="175"/>
        <v>8745.2219999999998</v>
      </c>
      <c r="X21" s="129">
        <f t="shared" si="175"/>
        <v>11189.976000000001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52897.349000000002</v>
      </c>
      <c r="AB21" s="129">
        <f t="shared" si="175"/>
        <v>86513.213000000003</v>
      </c>
      <c r="AC21" s="129">
        <f t="shared" si="175"/>
        <v>22082.984</v>
      </c>
      <c r="AD21" s="129">
        <f t="shared" ref="AD21:BB21" si="176">AD16*$B$21</f>
        <v>56845.293000000005</v>
      </c>
      <c r="AE21" s="129">
        <f t="shared" si="176"/>
        <v>146825.65800000002</v>
      </c>
      <c r="AF21" s="129">
        <f t="shared" si="176"/>
        <v>22462.737000000001</v>
      </c>
      <c r="AG21" s="129">
        <f t="shared" si="176"/>
        <v>8124.6449999999986</v>
      </c>
      <c r="AH21" s="129">
        <f t="shared" si="176"/>
        <v>109157.25200000001</v>
      </c>
      <c r="AI21" s="129">
        <f t="shared" si="176"/>
        <v>127960.48600000002</v>
      </c>
      <c r="AJ21" s="129">
        <f t="shared" si="176"/>
        <v>117454.70500000002</v>
      </c>
      <c r="AK21" s="129">
        <f t="shared" si="176"/>
        <v>0</v>
      </c>
      <c r="AL21" s="129">
        <f t="shared" si="176"/>
        <v>8632.1410000000014</v>
      </c>
      <c r="AM21" s="129">
        <f t="shared" si="176"/>
        <v>92382.540000000008</v>
      </c>
      <c r="AN21" s="129">
        <f t="shared" si="176"/>
        <v>72539.815000000002</v>
      </c>
      <c r="AO21" s="129">
        <f t="shared" si="176"/>
        <v>11700.422</v>
      </c>
      <c r="AP21" s="129">
        <f t="shared" si="176"/>
        <v>38659.341</v>
      </c>
      <c r="AQ21" s="129">
        <f t="shared" si="176"/>
        <v>5615.2790000000005</v>
      </c>
      <c r="AR21" s="129">
        <f t="shared" si="176"/>
        <v>4916.3</v>
      </c>
      <c r="AS21" s="129">
        <f t="shared" si="176"/>
        <v>101133.876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66638.928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506572.59730000002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112736.55049999997</v>
      </c>
      <c r="N22" s="129">
        <f t="shared" si="178"/>
        <v>3321438.162</v>
      </c>
      <c r="O22" s="129">
        <f t="shared" si="178"/>
        <v>0</v>
      </c>
      <c r="P22" s="129">
        <f t="shared" si="178"/>
        <v>99853.293400000024</v>
      </c>
      <c r="Q22" s="129">
        <f t="shared" si="178"/>
        <v>75375.554800000042</v>
      </c>
      <c r="R22" s="129">
        <f t="shared" si="178"/>
        <v>0</v>
      </c>
      <c r="S22" s="129">
        <f t="shared" si="178"/>
        <v>161225.7059</v>
      </c>
      <c r="T22" s="129">
        <f t="shared" si="178"/>
        <v>0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72812.866699999984</v>
      </c>
      <c r="AB22" s="129">
        <f t="shared" si="179"/>
        <v>216489.80289999998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455877.03839999996</v>
      </c>
      <c r="AF22" s="129">
        <f t="shared" si="180"/>
        <v>28009.235099999998</v>
      </c>
      <c r="AG22" s="129">
        <f t="shared" si="180"/>
        <v>0</v>
      </c>
      <c r="AH22" s="129">
        <f t="shared" si="180"/>
        <v>136143.0686</v>
      </c>
      <c r="AI22" s="129">
        <f t="shared" si="180"/>
        <v>292816.42880000005</v>
      </c>
      <c r="AJ22" s="129">
        <f t="shared" si="180"/>
        <v>220555.64650000006</v>
      </c>
      <c r="AK22" s="129">
        <f t="shared" si="180"/>
        <v>0</v>
      </c>
      <c r="AL22" s="129">
        <f t="shared" si="180"/>
        <v>5208.2163000000055</v>
      </c>
      <c r="AM22" s="129">
        <f t="shared" si="180"/>
        <v>153815.17199999996</v>
      </c>
      <c r="AN22" s="129">
        <f t="shared" si="180"/>
        <v>77886.651500000007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181273.16480000006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282711.69640000002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 t="str">
        <f>DBData2!C18</f>
        <v>Colorado Springs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 t="str">
        <f>DBData2!C23</f>
        <v>Folsom</v>
      </c>
      <c r="X24" s="155" t="str">
        <f>DBData2!C24</f>
        <v>Phoenix</v>
      </c>
      <c r="Y24" s="155" t="str">
        <f>DBData2!C25</f>
        <v>Fresno</v>
      </c>
      <c r="Z24" s="155" t="str">
        <f>DBData2!C26</f>
        <v>Odessa</v>
      </c>
      <c r="AA24" s="155" t="str">
        <f>DBData2!C27</f>
        <v>Wichita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 t="str">
        <f>DBData2!C32</f>
        <v>Toledo</v>
      </c>
      <c r="AG24" s="155" t="str">
        <f>DBData2!C33</f>
        <v>Salt Lake City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 t="str">
        <f>DBData2!C38</f>
        <v>Evansville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 t="str">
        <f>DBData2!D18</f>
        <v>Pike's Peak Center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 t="str">
        <f>DBData2!D23</f>
        <v>Three Stages PAC</v>
      </c>
      <c r="X25" s="155" t="str">
        <f>DBData2!D24</f>
        <v>Orpheum Theatre - Phoenix</v>
      </c>
      <c r="Y25" s="155" t="str">
        <f>DBData2!D25</f>
        <v>Saroyan Theatre</v>
      </c>
      <c r="Z25" s="155" t="str">
        <f>DBData2!D26</f>
        <v>Wagner Noel Performing Arts Center</v>
      </c>
      <c r="AA25" s="155" t="str">
        <f>DBData2!D27</f>
        <v>Century II - Wichita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 t="str">
        <f>DBData2!D32</f>
        <v>Stranahan Theatre</v>
      </c>
      <c r="AG25" s="155" t="str">
        <f>DBData2!D33</f>
        <v>Kingsbury Hall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 t="str">
        <f>DBData2!D38</f>
        <v>Centre, The - Evansville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2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5</v>
      </c>
      <c r="X26" s="122">
        <f>DBData2!E24</f>
        <v>5</v>
      </c>
      <c r="Y26" s="122">
        <f>DBData2!E25</f>
        <v>2</v>
      </c>
      <c r="Z26" s="122">
        <f>DBData2!E26</f>
        <v>1</v>
      </c>
      <c r="AA26" s="122">
        <f>DBData2!E27</f>
        <v>3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3</v>
      </c>
      <c r="AG26" s="122">
        <f>DBData2!E33</f>
        <v>5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1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214075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478704</v>
      </c>
      <c r="X27" s="130">
        <f>DBData2!F24</f>
        <v>0</v>
      </c>
      <c r="Y27" s="123">
        <f>DBData2!F25</f>
        <v>229570</v>
      </c>
      <c r="Z27" s="130">
        <f>DBData2!F26</f>
        <v>116980</v>
      </c>
      <c r="AA27" s="123">
        <f>DBData2!F27</f>
        <v>393735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433575</v>
      </c>
      <c r="AG27" s="130">
        <f>DBData2!F33</f>
        <v>511100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142595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>
        <f t="shared" ref="R28" si="194">R32/R27</f>
        <v>0.66633539647319862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>
        <f t="shared" ref="W28" si="198">W32/W27</f>
        <v>0.40690186420000674</v>
      </c>
      <c r="X28" s="131" t="e">
        <f t="shared" ref="X28" si="199">X32/X27</f>
        <v>#DIV/0!</v>
      </c>
      <c r="Y28" s="131">
        <f t="shared" ref="Y28" si="200">Y32/Y27</f>
        <v>0.89267543668597815</v>
      </c>
      <c r="Z28" s="131">
        <f t="shared" ref="Z28" si="201">Z32/Z27</f>
        <v>0.85578893828004787</v>
      </c>
      <c r="AA28" s="131">
        <f t="shared" ref="AA28" si="202">AA32/AA27</f>
        <v>0.87806903120118862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>
        <f t="shared" ref="AF28" si="207">AF32/AF27</f>
        <v>0.93854350458398206</v>
      </c>
      <c r="AG28" s="131">
        <f t="shared" ref="AG28" si="208">AG32/AG27</f>
        <v>0.78872038739972605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>
        <f t="shared" si="212"/>
        <v>0.56894000490900798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21217.5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148740</v>
      </c>
      <c r="Y29" s="130">
        <f>DBData2!G25</f>
        <v>57015</v>
      </c>
      <c r="Z29" s="130">
        <f>DBData2!G26</f>
        <v>44654.17</v>
      </c>
      <c r="AA29" s="130">
        <f>DBData2!G27</f>
        <v>172492.5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158355</v>
      </c>
      <c r="AG29" s="130">
        <f>DBData2!G33</f>
        <v>189396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28071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8858.25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11681.85</v>
      </c>
      <c r="X30" s="130">
        <f>DBData2!H24</f>
        <v>16926.75</v>
      </c>
      <c r="Y30" s="130">
        <f>DBData2!H25</f>
        <v>8941.5</v>
      </c>
      <c r="Z30" s="130">
        <f>DBData2!H26</f>
        <v>1604.17</v>
      </c>
      <c r="AA30" s="130">
        <f>DBData2!H27</f>
        <v>29519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15109</v>
      </c>
      <c r="AG30" s="130">
        <f>DBData2!H33</f>
        <v>22842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4752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112570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183103.7</v>
      </c>
      <c r="X31" s="130">
        <f>DBData2!I24</f>
        <v>174870</v>
      </c>
      <c r="Y31" s="130">
        <f>DBData2!I25</f>
        <v>138975</v>
      </c>
      <c r="Z31" s="130">
        <f>DBData2!I26</f>
        <v>53851.85</v>
      </c>
      <c r="AA31" s="130">
        <f>DBData2!I27</f>
        <v>143715.01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233465</v>
      </c>
      <c r="AG31" s="130">
        <f>DBData2!I33</f>
        <v>190876.99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48305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142645.75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194785.55000000002</v>
      </c>
      <c r="X32" s="132">
        <f t="shared" ref="X32" si="233">SUM(X29:X31)</f>
        <v>340536.75</v>
      </c>
      <c r="Y32" s="132">
        <f t="shared" ref="Y32" si="234">SUM(Y29:Y31)</f>
        <v>204931.5</v>
      </c>
      <c r="Z32" s="132">
        <f t="shared" ref="Z32" si="235">SUM(Z29:Z31)</f>
        <v>100110.19</v>
      </c>
      <c r="AA32" s="132">
        <f t="shared" ref="AA32" si="236">SUM(AA29:AA31)</f>
        <v>345726.51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406929</v>
      </c>
      <c r="AG32" s="132">
        <f t="shared" ref="AG32" si="242">SUM(AG29:AG31)</f>
        <v>403114.99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81128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-7897.77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-8409.89</v>
      </c>
      <c r="X33" s="126">
        <f>-DBData2!J24</f>
        <v>-26425.58</v>
      </c>
      <c r="Y33" s="126">
        <f>-DBData2!J25</f>
        <v>-13164.95</v>
      </c>
      <c r="Z33" s="126">
        <f>-DBData2!J26</f>
        <v>-15905.22</v>
      </c>
      <c r="AA33" s="139">
        <f>-DBData2!J27</f>
        <v>-53988.26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-29526.240000000002</v>
      </c>
      <c r="AG33" s="126">
        <f>-DBData2!J33</f>
        <v>-59997.120000000003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-5718.32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134747.98000000001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186375.66000000003</v>
      </c>
      <c r="X34" s="125">
        <f t="shared" ref="X34" si="266">X32+X33</f>
        <v>314111.17</v>
      </c>
      <c r="Y34" s="125">
        <f t="shared" ref="Y34" si="267">Y32+Y33</f>
        <v>191766.55</v>
      </c>
      <c r="Z34" s="125">
        <f t="shared" ref="Z34" si="268">Z32+Z33</f>
        <v>84204.97</v>
      </c>
      <c r="AA34" s="125">
        <f t="shared" ref="AA34" si="269">AA32+AA33</f>
        <v>291738.25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377402.76</v>
      </c>
      <c r="AG34" s="125">
        <f t="shared" ref="AG34" si="275">AG32+AG33</f>
        <v>343117.87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75409.679999999993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-82635.48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-131701.23000000001</v>
      </c>
      <c r="X35" s="127">
        <f>-DBData2!K24</f>
        <v>-149882.64000000001</v>
      </c>
      <c r="Y35" s="137">
        <f>-DBData2!K25</f>
        <v>-87476.88</v>
      </c>
      <c r="Z35" s="127">
        <f>-DBData2!K26</f>
        <v>-37493.410000000003</v>
      </c>
      <c r="AA35" s="127">
        <f>-DBData2!K27</f>
        <v>-91996.36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-101388.73</v>
      </c>
      <c r="AG35" s="127">
        <f>-DBData2!K33</f>
        <v>-146494.69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-40262.42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157635.47999999998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425338.79599999997</v>
      </c>
      <c r="X36" s="125">
        <f t="shared" ref="X36" si="299">X39+X38+-X35</f>
        <v>356293.75699999998</v>
      </c>
      <c r="Y36" s="125">
        <f t="shared" ref="Y36" si="300">Y39+Y38+-Y35</f>
        <v>181653.535</v>
      </c>
      <c r="Z36" s="125">
        <f t="shared" ref="Z36" si="301">Z39+Z38+-Z35</f>
        <v>83413.907000000007</v>
      </c>
      <c r="AA36" s="125">
        <f t="shared" ref="AA36" si="302">AA39+AA38+-AA35</f>
        <v>196996.36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244129.00599999999</v>
      </c>
      <c r="AG36" s="125">
        <f t="shared" ref="AG36" si="308">AG39+AG38+-AG35</f>
        <v>355806.47700000001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85303.388000000006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-22887.499999999971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-238963.13599999994</v>
      </c>
      <c r="X37" s="128">
        <f t="shared" ref="X37" si="333">X34-X36</f>
        <v>-42182.587</v>
      </c>
      <c r="Y37" s="128">
        <f t="shared" ref="Y37" si="334">Y34-Y36</f>
        <v>10113.014999999985</v>
      </c>
      <c r="Z37" s="128">
        <f t="shared" ref="Z37" si="335">Z34-Z36</f>
        <v>791.06299999999464</v>
      </c>
      <c r="AA37" s="128">
        <f t="shared" ref="AA37" si="336">AA34-AA36</f>
        <v>94741.890000000014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133273.75400000002</v>
      </c>
      <c r="AG37" s="128">
        <f t="shared" ref="AG37" si="342">AG34-AG36</f>
        <v>-12688.607000000018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-9893.7080000000133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75000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275000</v>
      </c>
      <c r="X38" s="123">
        <f>DBData2!L24</f>
        <v>175000</v>
      </c>
      <c r="Y38" s="123">
        <f>DBData2!L25</f>
        <v>75000</v>
      </c>
      <c r="Z38" s="123">
        <f>DBData2!L26</f>
        <v>37500</v>
      </c>
      <c r="AA38" s="123">
        <f>DBData2!L27</f>
        <v>105000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105000</v>
      </c>
      <c r="AG38" s="123">
        <f>DBData2!L33</f>
        <v>175000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37500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18637.566000000003</v>
      </c>
      <c r="X39" s="133">
        <f t="shared" si="349"/>
        <v>31411.116999999998</v>
      </c>
      <c r="Y39" s="133">
        <f t="shared" si="349"/>
        <v>19176.654999999999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37740.276000000005</v>
      </c>
      <c r="AG39" s="133">
        <f t="shared" si="350"/>
        <v>34311.787000000004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7540.9679999999998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7079.1104999999889</v>
      </c>
      <c r="Z40" s="129">
        <f t="shared" si="354"/>
        <v>553.74409999999625</v>
      </c>
      <c r="AA40" s="129">
        <f t="shared" si="354"/>
        <v>66319.323000000004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93291.627800000002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 t="str">
        <f>DBData3!C18</f>
        <v>Medford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 t="str">
        <f>DBData3!C23</f>
        <v>Riverside</v>
      </c>
      <c r="X42" s="155">
        <f>DBData3!C24</f>
        <v>0</v>
      </c>
      <c r="Y42" s="155">
        <f>DBData3!C25</f>
        <v>0</v>
      </c>
      <c r="Z42" s="155" t="str">
        <f>DBData3!C26</f>
        <v>Tucson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 t="str">
        <f>DBData3!C38</f>
        <v>New Haven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 t="str">
        <f>DBData3!D18</f>
        <v>Craeterian Performing Co.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 t="str">
        <f>DBData3!D23</f>
        <v>Fox Center for the PA</v>
      </c>
      <c r="X43" s="155">
        <f>DBData3!D24</f>
        <v>0</v>
      </c>
      <c r="Y43" s="155">
        <f>DBData3!D25</f>
        <v>0</v>
      </c>
      <c r="Z43" s="155" t="str">
        <f>DBData3!D26</f>
        <v>Centennial Hall Tucson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 t="str">
        <f>DBData3!D38</f>
        <v>Shubert Theatre - New Haven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2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2</v>
      </c>
      <c r="X44" s="122">
        <f>DBData3!E24</f>
        <v>0</v>
      </c>
      <c r="Y44" s="122">
        <f>DBData3!E25</f>
        <v>0</v>
      </c>
      <c r="Z44" s="122">
        <f>DBData3!E26</f>
        <v>5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5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203220</v>
      </c>
      <c r="X45" s="123">
        <f>DBData3!F24</f>
        <v>0</v>
      </c>
      <c r="Y45" s="123">
        <f>DBData3!F25</f>
        <v>0</v>
      </c>
      <c r="Z45" s="123">
        <f>DBData3!F26</f>
        <v>595240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525070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>
        <f t="shared" ref="W46" si="375">W50/W45</f>
        <v>0.55774899124101962</v>
      </c>
      <c r="X46" s="131" t="e">
        <f t="shared" ref="X46" si="376">X50/X45</f>
        <v>#DIV/0!</v>
      </c>
      <c r="Y46" s="131" t="e">
        <f t="shared" ref="Y46" si="377">Y50/Y45</f>
        <v>#DIV/0!</v>
      </c>
      <c r="Z46" s="131">
        <f t="shared" ref="Z46" si="378">Z50/Z45</f>
        <v>0.84055339022915132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>
        <f t="shared" si="389"/>
        <v>0.80936484659188301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20451.75</v>
      </c>
      <c r="X47" s="130">
        <f>DBData3!G24</f>
        <v>0</v>
      </c>
      <c r="Y47" s="130">
        <f>DBData3!G25</f>
        <v>0</v>
      </c>
      <c r="Z47" s="130">
        <f>DBData3!G26</f>
        <v>159453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42506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2442.25</v>
      </c>
      <c r="X48" s="130">
        <f>DBData3!H24</f>
        <v>0</v>
      </c>
      <c r="Y48" s="130">
        <f>DBData3!H25</f>
        <v>0</v>
      </c>
      <c r="Z48" s="130">
        <f>DBData3!H26</f>
        <v>6631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20210.5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88398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90451.75</v>
      </c>
      <c r="X49" s="130">
        <f>DBData3!I24</f>
        <v>0</v>
      </c>
      <c r="Y49" s="130">
        <f>DBData3!I25</f>
        <v>0</v>
      </c>
      <c r="Z49" s="130">
        <f>DBData3!I26</f>
        <v>334247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362256.7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88398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113345.75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500331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424973.2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-5805.36</v>
      </c>
      <c r="X51" s="126">
        <f>-DBData3!J24</f>
        <v>0</v>
      </c>
      <c r="Y51" s="126">
        <f>-DBData3!J25</f>
        <v>0</v>
      </c>
      <c r="Z51" s="126">
        <f>-DBData3!J26</f>
        <v>-32788.94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-21179.94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88398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107540.39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467542.06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403793.26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-71271.12</v>
      </c>
      <c r="X53" s="127">
        <f>-DBData3!K24</f>
        <v>0</v>
      </c>
      <c r="Y53" s="127">
        <f>-DBData3!K25</f>
        <v>0</v>
      </c>
      <c r="Z53" s="127">
        <f>-DBData3!K26</f>
        <v>-148358.10999999999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-182221.2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8839.8000000000011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157025.15899999999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370112.31599999999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397600.52600000001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79558.2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-49484.768999999986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97429.744000000006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6192.7339999999967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75000</v>
      </c>
      <c r="X56" s="123">
        <f>DBData3!L24</f>
        <v>0</v>
      </c>
      <c r="Y56" s="123">
        <f>DBData3!L25</f>
        <v>0</v>
      </c>
      <c r="Z56" s="123">
        <f>DBData3!L26</f>
        <v>175000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175000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8839.8000000000011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10754.039000000001</v>
      </c>
      <c r="X57" s="133">
        <f t="shared" si="525"/>
        <v>0</v>
      </c>
      <c r="Y57" s="133">
        <f t="shared" si="525"/>
        <v>0</v>
      </c>
      <c r="Z57" s="133">
        <f t="shared" si="525"/>
        <v>46754.206000000006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40379.326000000001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55690.74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68200.820800000001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4334.9137999999975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9</v>
      </c>
      <c r="D133" s="109">
        <f t="shared" si="1190"/>
        <v>2</v>
      </c>
      <c r="E133" s="109">
        <f t="shared" si="1190"/>
        <v>2</v>
      </c>
      <c r="F133" s="109">
        <f t="shared" si="1190"/>
        <v>8</v>
      </c>
      <c r="G133" s="109">
        <f t="shared" si="1190"/>
        <v>0</v>
      </c>
      <c r="H133" s="109">
        <f t="shared" si="1190"/>
        <v>0</v>
      </c>
      <c r="I133" s="109">
        <f t="shared" si="1190"/>
        <v>8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6</v>
      </c>
      <c r="N133" s="109">
        <f t="shared" si="1190"/>
        <v>54</v>
      </c>
      <c r="O133" s="109">
        <f t="shared" si="1190"/>
        <v>3</v>
      </c>
      <c r="P133" s="109">
        <f t="shared" si="1190"/>
        <v>8</v>
      </c>
      <c r="Q133" s="109">
        <f t="shared" si="1190"/>
        <v>7</v>
      </c>
      <c r="R133" s="109">
        <f t="shared" si="1190"/>
        <v>5</v>
      </c>
      <c r="S133" s="109">
        <f t="shared" si="1190"/>
        <v>8</v>
      </c>
      <c r="T133" s="109">
        <f t="shared" si="1190"/>
        <v>1</v>
      </c>
      <c r="U133" s="109">
        <f t="shared" si="1190"/>
        <v>1</v>
      </c>
      <c r="V133" s="109">
        <f t="shared" si="1190"/>
        <v>8</v>
      </c>
      <c r="W133" s="109">
        <f t="shared" si="1190"/>
        <v>8</v>
      </c>
      <c r="X133" s="109">
        <f t="shared" si="1190"/>
        <v>8</v>
      </c>
      <c r="Y133" s="109">
        <f t="shared" si="1190"/>
        <v>8</v>
      </c>
      <c r="Z133" s="109">
        <f t="shared" si="1190"/>
        <v>7</v>
      </c>
      <c r="AA133" s="109">
        <f t="shared" si="1190"/>
        <v>8</v>
      </c>
      <c r="AB133" s="109">
        <f t="shared" si="1190"/>
        <v>8</v>
      </c>
      <c r="AC133" s="109">
        <f t="shared" si="1190"/>
        <v>2</v>
      </c>
      <c r="AD133" s="109">
        <f t="shared" si="1190"/>
        <v>8</v>
      </c>
      <c r="AE133" s="109">
        <f t="shared" si="1190"/>
        <v>16</v>
      </c>
      <c r="AF133" s="109">
        <f t="shared" si="1190"/>
        <v>5</v>
      </c>
      <c r="AG133" s="109">
        <f t="shared" si="1190"/>
        <v>6</v>
      </c>
      <c r="AH133" s="109">
        <f t="shared" si="1190"/>
        <v>8</v>
      </c>
      <c r="AI133" s="109">
        <f t="shared" ref="AI133:BB133" si="1191">AI8+AI26+AI44+AI62+AI80+AI98+AI116</f>
        <v>8</v>
      </c>
      <c r="AJ133" s="109">
        <f t="shared" si="1191"/>
        <v>8</v>
      </c>
      <c r="AK133" s="109">
        <f t="shared" si="1191"/>
        <v>0</v>
      </c>
      <c r="AL133" s="109">
        <f t="shared" si="1191"/>
        <v>7</v>
      </c>
      <c r="AM133" s="109">
        <f t="shared" si="1191"/>
        <v>8</v>
      </c>
      <c r="AN133" s="109">
        <f t="shared" si="1191"/>
        <v>8</v>
      </c>
      <c r="AO133" s="109">
        <f t="shared" si="1191"/>
        <v>1</v>
      </c>
      <c r="AP133" s="109">
        <f t="shared" si="1191"/>
        <v>4</v>
      </c>
      <c r="AQ133" s="109">
        <f t="shared" si="1191"/>
        <v>8</v>
      </c>
      <c r="AR133" s="109">
        <f t="shared" si="1191"/>
        <v>1</v>
      </c>
      <c r="AS133" s="109">
        <f t="shared" si="1191"/>
        <v>8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5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290</v>
      </c>
      <c r="BE133" s="68">
        <f>BC133/total.weeks</f>
        <v>7.4358974358974361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1608660</v>
      </c>
      <c r="N134" s="21">
        <f t="shared" si="1192"/>
        <v>1390815</v>
      </c>
      <c r="O134" s="21">
        <f t="shared" si="1192"/>
        <v>333000</v>
      </c>
      <c r="P134" s="21">
        <f t="shared" si="1192"/>
        <v>1043720</v>
      </c>
      <c r="Q134" s="21">
        <f t="shared" si="1192"/>
        <v>1141050</v>
      </c>
      <c r="R134" s="21">
        <f t="shared" si="1192"/>
        <v>300647</v>
      </c>
      <c r="S134" s="21">
        <f t="shared" si="1192"/>
        <v>1379720</v>
      </c>
      <c r="T134" s="21">
        <f t="shared" si="1192"/>
        <v>126995</v>
      </c>
      <c r="U134" s="21">
        <f t="shared" si="1192"/>
        <v>0</v>
      </c>
      <c r="V134" s="21">
        <f t="shared" si="1192"/>
        <v>1684264</v>
      </c>
      <c r="W134" s="21">
        <f t="shared" si="1192"/>
        <v>793784</v>
      </c>
      <c r="X134" s="21">
        <f t="shared" si="1192"/>
        <v>478704</v>
      </c>
      <c r="Y134" s="21">
        <f t="shared" si="1192"/>
        <v>942730</v>
      </c>
      <c r="Z134" s="21">
        <f t="shared" si="1192"/>
        <v>837483</v>
      </c>
      <c r="AA134" s="21">
        <f t="shared" si="1192"/>
        <v>1177460</v>
      </c>
      <c r="AB134" s="21">
        <f t="shared" si="1192"/>
        <v>1025120</v>
      </c>
      <c r="AC134" s="21">
        <f t="shared" si="1192"/>
        <v>1057511</v>
      </c>
      <c r="AD134" s="21">
        <f t="shared" si="1192"/>
        <v>887800</v>
      </c>
      <c r="AE134" s="21">
        <f t="shared" si="1192"/>
        <v>1229120</v>
      </c>
      <c r="AF134" s="21">
        <f t="shared" si="1192"/>
        <v>761322</v>
      </c>
      <c r="AG134" s="21">
        <f t="shared" si="1192"/>
        <v>684480</v>
      </c>
      <c r="AH134" s="21">
        <f t="shared" si="1192"/>
        <v>1711814</v>
      </c>
      <c r="AI134" s="21">
        <f t="shared" ref="AI134:BB134" si="1193">+AI9+AI27+AI45+AI63+AI81+AI99+AI117</f>
        <v>1507106</v>
      </c>
      <c r="AJ134" s="21">
        <f t="shared" si="1193"/>
        <v>1552091</v>
      </c>
      <c r="AK134" s="21">
        <f t="shared" si="1193"/>
        <v>0</v>
      </c>
      <c r="AL134" s="21">
        <f t="shared" si="1193"/>
        <v>754569.75</v>
      </c>
      <c r="AM134" s="21">
        <f t="shared" si="1193"/>
        <v>1456520</v>
      </c>
      <c r="AN134" s="21">
        <f t="shared" si="1193"/>
        <v>1116608</v>
      </c>
      <c r="AO134" s="21">
        <f t="shared" si="1193"/>
        <v>1172164</v>
      </c>
      <c r="AP134" s="21">
        <f t="shared" si="1193"/>
        <v>882211.5</v>
      </c>
      <c r="AQ134" s="21">
        <f t="shared" si="1193"/>
        <v>0</v>
      </c>
      <c r="AR134" s="21">
        <f t="shared" si="1193"/>
        <v>142659</v>
      </c>
      <c r="AS134" s="21">
        <f t="shared" si="1193"/>
        <v>1436496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754500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31614340.25</v>
      </c>
      <c r="BE134" s="68">
        <f t="shared" ref="BE134:BE147" si="1194">+BC134/total.weeks</f>
        <v>810624.108974359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>
        <f t="shared" si="1195"/>
        <v>0.57650248032523965</v>
      </c>
      <c r="N135" s="69">
        <f t="shared" si="1195"/>
        <v>4.7284507285296753</v>
      </c>
      <c r="O135" s="69">
        <f t="shared" si="1195"/>
        <v>0.75069969969969974</v>
      </c>
      <c r="P135" s="69">
        <f t="shared" si="1195"/>
        <v>0.80084773694094202</v>
      </c>
      <c r="Q135" s="69">
        <f t="shared" si="1195"/>
        <v>0.65469637614477894</v>
      </c>
      <c r="R135" s="69">
        <f t="shared" si="1195"/>
        <v>0.97929448822040466</v>
      </c>
      <c r="S135" s="69">
        <f t="shared" si="1195"/>
        <v>0.84148706259241013</v>
      </c>
      <c r="T135" s="69">
        <f t="shared" si="1195"/>
        <v>0.72753824953738333</v>
      </c>
      <c r="U135" s="69" t="e">
        <f t="shared" si="1195"/>
        <v>#DIV/0!</v>
      </c>
      <c r="V135" s="69">
        <f t="shared" si="1195"/>
        <v>0.54068032089981133</v>
      </c>
      <c r="W135" s="69">
        <f t="shared" si="1195"/>
        <v>0.50621869425435639</v>
      </c>
      <c r="X135" s="69">
        <f t="shared" si="1195"/>
        <v>0.95483346702764127</v>
      </c>
      <c r="Y135" s="69">
        <f t="shared" si="1195"/>
        <v>0.73617207471916668</v>
      </c>
      <c r="Z135" s="69">
        <f t="shared" si="1195"/>
        <v>0.85877825579743106</v>
      </c>
      <c r="AA135" s="69">
        <f t="shared" si="1195"/>
        <v>0.81122570618110179</v>
      </c>
      <c r="AB135" s="69">
        <f t="shared" si="1195"/>
        <v>0.92239640237240517</v>
      </c>
      <c r="AC135" s="69">
        <f t="shared" si="1195"/>
        <v>0.23879880209283874</v>
      </c>
      <c r="AD135" s="69">
        <f t="shared" si="1195"/>
        <v>0.67199951565667948</v>
      </c>
      <c r="AE135" s="69">
        <f t="shared" si="1195"/>
        <v>1.2662156664931008</v>
      </c>
      <c r="AF135" s="69">
        <f t="shared" si="1195"/>
        <v>0.8482843002041186</v>
      </c>
      <c r="AG135" s="69">
        <f t="shared" si="1195"/>
        <v>0.72779479312762974</v>
      </c>
      <c r="AH135" s="69">
        <f t="shared" si="1195"/>
        <v>0.71165515645975552</v>
      </c>
      <c r="AI135" s="69">
        <f t="shared" ref="AI135:BC135" si="1196">AI139/AI134</f>
        <v>0.95032138416275969</v>
      </c>
      <c r="AJ135" s="69">
        <f t="shared" si="1196"/>
        <v>0.85001657119331275</v>
      </c>
      <c r="AK135" s="69" t="e">
        <f t="shared" si="1196"/>
        <v>#DIV/0!</v>
      </c>
      <c r="AL135" s="69">
        <f t="shared" si="1196"/>
        <v>0.78954404148854374</v>
      </c>
      <c r="AM135" s="69">
        <f t="shared" si="1196"/>
        <v>0.67718329305467828</v>
      </c>
      <c r="AN135" s="69">
        <f t="shared" si="1196"/>
        <v>0.75313371389064021</v>
      </c>
      <c r="AO135" s="69">
        <f t="shared" si="1196"/>
        <v>0.10952307015059326</v>
      </c>
      <c r="AP135" s="69">
        <f t="shared" si="1196"/>
        <v>0.544023309603196</v>
      </c>
      <c r="AQ135" s="69" t="e">
        <f t="shared" si="1196"/>
        <v>#DIV/0!</v>
      </c>
      <c r="AR135" s="69">
        <f t="shared" si="1196"/>
        <v>0.3446189865343231</v>
      </c>
      <c r="AS135" s="69">
        <f t="shared" si="1196"/>
        <v>0.76239770246488681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>
        <f t="shared" si="1196"/>
        <v>0.98364062292909205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0.98962140764585493</v>
      </c>
      <c r="BE135" s="117">
        <f>BE138/BE134</f>
        <v>0.59571983824650598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148400</v>
      </c>
      <c r="D136" s="21">
        <f t="shared" ref="D136:D147" si="1198">+D11+D29+D47+D65+D83+D101+D119</f>
        <v>109078.62</v>
      </c>
      <c r="E136" s="21">
        <f t="shared" ref="E136:E147" si="1199">+E11+E29+E47+E65+E83+E101+E119</f>
        <v>109078.62</v>
      </c>
      <c r="F136" s="21">
        <f t="shared" ref="F136:F147" si="1200">+F11+F29+F47+F65+F83+F101+F119</f>
        <v>318969.26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375052.78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463195.36</v>
      </c>
      <c r="N136" s="21">
        <f t="shared" ref="N136:N147" si="1208">+N11+N29+N47+N65+N83+N101+N119</f>
        <v>4511218.2</v>
      </c>
      <c r="O136" s="21">
        <f t="shared" ref="O136:O147" si="1209">+O11+O29+O47+O65+O83+O101+O119</f>
        <v>0</v>
      </c>
      <c r="P136" s="21">
        <f t="shared" ref="P136:P147" si="1210">+P11+P29+P47+P65+P83+P101+P119</f>
        <v>202146.8</v>
      </c>
      <c r="Q136" s="21">
        <f t="shared" ref="Q136:Q147" si="1211">+Q11+Q29+Q47+Q65+Q83+Q101+Q119</f>
        <v>129874.3</v>
      </c>
      <c r="R136" s="21">
        <f t="shared" ref="R136:R147" si="1212">+R11+R29+R47+R65+R83+R101+R119</f>
        <v>21217.5</v>
      </c>
      <c r="S136" s="21">
        <f t="shared" ref="S136:S147" si="1213">+S11+S29+S47+S65+S83+S101+S119</f>
        <v>331994.5</v>
      </c>
      <c r="T136" s="21">
        <f t="shared" ref="T136:T147" si="1214">+T11+T29+T47+T65+T83+T101+T119</f>
        <v>23324.86</v>
      </c>
      <c r="U136" s="21">
        <f t="shared" ref="U136:U147" si="1215">+U11+U29+U47+U65+U83+U101+U119</f>
        <v>0</v>
      </c>
      <c r="V136" s="21">
        <f t="shared" ref="V136:V147" si="1216">+V11+V29+V47+V65+V83+V101+V119</f>
        <v>197532.3</v>
      </c>
      <c r="W136" s="21">
        <f t="shared" ref="W136:W147" si="1217">+W11+W29+W47+W65+W83+W101+W119</f>
        <v>49825.5</v>
      </c>
      <c r="X136" s="21">
        <f t="shared" ref="X136:X147" si="1218">+X11+X29+X47+X65+X83+X101+X119</f>
        <v>148740</v>
      </c>
      <c r="Y136" s="21">
        <f t="shared" ref="Y136:Y147" si="1219">+Y11+Y29+Y47+Y65+Y83+Y101+Y119</f>
        <v>345780</v>
      </c>
      <c r="Z136" s="21">
        <f t="shared" ref="Z136:Z147" si="1220">+Z11+Z29+Z47+Z65+Z83+Z101+Z119</f>
        <v>250743.37</v>
      </c>
      <c r="AA136" s="21">
        <f t="shared" ref="AA136:AA147" si="1221">+AA11+AA29+AA47+AA65+AA83+AA101+AA119</f>
        <v>263822.12</v>
      </c>
      <c r="AB136" s="21">
        <f t="shared" ref="AB136:AB147" si="1222">+AB11+AB29+AB47+AB65+AB83+AB101+AB119</f>
        <v>527702.5</v>
      </c>
      <c r="AC136" s="21">
        <f t="shared" ref="AC136:AC147" si="1223">+AC11+AC29+AC47+AC65+AC83+AC101+AC119</f>
        <v>15179.25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322830</v>
      </c>
      <c r="AF136" s="21">
        <f t="shared" ref="AF136:AF147" si="1226">+AF11+AF29+AF47+AF65+AF83+AF101+AF119</f>
        <v>209514.5</v>
      </c>
      <c r="AG136" s="21">
        <f t="shared" ref="AG136:AG147" si="1227">+AG11+AG29+AG47+AG65+AG83+AG101+AG119</f>
        <v>222381</v>
      </c>
      <c r="AH136" s="21">
        <f t="shared" ref="AH136:AH147" si="1228">+AH11+AH29+AH47+AH65+AH83+AH101+AH119</f>
        <v>34845.760000000002</v>
      </c>
      <c r="AI136" s="21">
        <f t="shared" ref="AI136:AN147" si="1229">+AI11+AI29+AI47+AI65+AI83+AI101+AI119</f>
        <v>105045.55</v>
      </c>
      <c r="AJ136" s="21">
        <f t="shared" si="1229"/>
        <v>147524.29999999999</v>
      </c>
      <c r="AK136" s="21">
        <f t="shared" si="1229"/>
        <v>0</v>
      </c>
      <c r="AL136" s="21">
        <f t="shared" si="1229"/>
        <v>70577</v>
      </c>
      <c r="AM136" s="21">
        <f t="shared" si="1229"/>
        <v>189570</v>
      </c>
      <c r="AN136" s="21">
        <f t="shared" si="1229"/>
        <v>361651.92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419508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322352.94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11009269.200000001</v>
      </c>
      <c r="BE136" s="68">
        <f t="shared" si="1194"/>
        <v>282288.95384615386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199516</v>
      </c>
      <c r="D137" s="21">
        <f t="shared" si="1198"/>
        <v>1279.57</v>
      </c>
      <c r="E137" s="21">
        <f t="shared" si="1199"/>
        <v>1279.57</v>
      </c>
      <c r="F137" s="21">
        <f t="shared" si="1200"/>
        <v>2203.9499999999998</v>
      </c>
      <c r="G137" s="21">
        <f t="shared" si="1201"/>
        <v>0</v>
      </c>
      <c r="H137" s="21">
        <f t="shared" si="1202"/>
        <v>0</v>
      </c>
      <c r="I137" s="21">
        <f t="shared" si="1203"/>
        <v>2243.36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28449.69</v>
      </c>
      <c r="N137" s="21">
        <f t="shared" si="1208"/>
        <v>173376</v>
      </c>
      <c r="O137" s="21">
        <f t="shared" si="1209"/>
        <v>34081</v>
      </c>
      <c r="P137" s="21">
        <f t="shared" si="1210"/>
        <v>50000</v>
      </c>
      <c r="Q137" s="21">
        <f t="shared" si="1211"/>
        <v>41611</v>
      </c>
      <c r="R137" s="21">
        <f t="shared" si="1212"/>
        <v>8858.25</v>
      </c>
      <c r="S137" s="21">
        <f t="shared" si="1213"/>
        <v>53200.03</v>
      </c>
      <c r="T137" s="21">
        <f t="shared" si="1214"/>
        <v>12470.94</v>
      </c>
      <c r="U137" s="21">
        <f t="shared" si="1215"/>
        <v>0</v>
      </c>
      <c r="V137" s="21">
        <f t="shared" si="1216"/>
        <v>59261.13</v>
      </c>
      <c r="W137" s="21">
        <f t="shared" si="1217"/>
        <v>18977.349999999999</v>
      </c>
      <c r="X137" s="21">
        <f t="shared" si="1218"/>
        <v>17614.400000000001</v>
      </c>
      <c r="Y137" s="21">
        <f t="shared" si="1219"/>
        <v>18661.5</v>
      </c>
      <c r="Z137" s="21">
        <f t="shared" si="1220"/>
        <v>9742.67</v>
      </c>
      <c r="AA137" s="21">
        <f t="shared" si="1221"/>
        <v>62956.5</v>
      </c>
      <c r="AB137" s="21">
        <f t="shared" si="1222"/>
        <v>11174</v>
      </c>
      <c r="AC137" s="21">
        <f t="shared" si="1223"/>
        <v>12345.75</v>
      </c>
      <c r="AD137" s="21">
        <f t="shared" si="1224"/>
        <v>0</v>
      </c>
      <c r="AE137" s="21">
        <f t="shared" si="1225"/>
        <v>30609</v>
      </c>
      <c r="AF137" s="21">
        <f t="shared" si="1226"/>
        <v>34747</v>
      </c>
      <c r="AG137" s="21">
        <f>+AG12+AG30+AG48+AG66+AG84+AG102+AG120</f>
        <v>27333</v>
      </c>
      <c r="AH137" s="21">
        <f t="shared" si="1228"/>
        <v>62610</v>
      </c>
      <c r="AI137" s="21">
        <f t="shared" si="1229"/>
        <v>62257.5</v>
      </c>
      <c r="AJ137" s="21">
        <f t="shared" si="1229"/>
        <v>62678.75</v>
      </c>
      <c r="AK137" s="21">
        <f t="shared" si="1229"/>
        <v>0</v>
      </c>
      <c r="AL137" s="21">
        <f t="shared" si="1229"/>
        <v>24962.5</v>
      </c>
      <c r="AM137" s="21">
        <f t="shared" si="1229"/>
        <v>50000</v>
      </c>
      <c r="AN137" s="21">
        <f t="shared" si="1229"/>
        <v>52800</v>
      </c>
      <c r="AO137" s="21">
        <f t="shared" si="1230"/>
        <v>0</v>
      </c>
      <c r="AP137" s="21">
        <f t="shared" si="1231"/>
        <v>118958.7</v>
      </c>
      <c r="AQ137" s="21">
        <f t="shared" si="1232"/>
        <v>0</v>
      </c>
      <c r="AR137" s="21">
        <f t="shared" si="1232"/>
        <v>4123.18</v>
      </c>
      <c r="AS137" s="21">
        <f t="shared" si="1232"/>
        <v>93286.75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1443669.04</v>
      </c>
      <c r="BE137" s="68">
        <f t="shared" si="1194"/>
        <v>37017.154871794875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874990</v>
      </c>
      <c r="D138" s="21">
        <f t="shared" si="1198"/>
        <v>53185.62</v>
      </c>
      <c r="E138" s="21">
        <f t="shared" si="1199"/>
        <v>53185.62</v>
      </c>
      <c r="F138" s="21">
        <f t="shared" si="1200"/>
        <v>247644.22</v>
      </c>
      <c r="G138" s="21">
        <f t="shared" si="1201"/>
        <v>0</v>
      </c>
      <c r="H138" s="21">
        <f t="shared" si="1202"/>
        <v>0</v>
      </c>
      <c r="I138" s="21">
        <f t="shared" si="1203"/>
        <v>202643.11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435751.43</v>
      </c>
      <c r="N138" s="21">
        <f t="shared" si="1208"/>
        <v>1891806</v>
      </c>
      <c r="O138" s="21">
        <f t="shared" si="1209"/>
        <v>215902</v>
      </c>
      <c r="P138" s="21">
        <f t="shared" si="1210"/>
        <v>583714</v>
      </c>
      <c r="Q138" s="21">
        <f t="shared" si="1211"/>
        <v>575556</v>
      </c>
      <c r="R138" s="21">
        <f t="shared" si="1212"/>
        <v>264346.2</v>
      </c>
      <c r="S138" s="21">
        <f t="shared" si="1213"/>
        <v>775822</v>
      </c>
      <c r="T138" s="21">
        <f t="shared" si="1214"/>
        <v>56597.919999999998</v>
      </c>
      <c r="U138" s="21">
        <f t="shared" si="1215"/>
        <v>0</v>
      </c>
      <c r="V138" s="21">
        <f t="shared" si="1216"/>
        <v>653854.97</v>
      </c>
      <c r="W138" s="21">
        <f t="shared" si="1217"/>
        <v>333025.45</v>
      </c>
      <c r="X138" s="21">
        <f t="shared" si="1218"/>
        <v>290728.2</v>
      </c>
      <c r="Y138" s="21">
        <f t="shared" si="1219"/>
        <v>329570</v>
      </c>
      <c r="Z138" s="21">
        <f t="shared" si="1220"/>
        <v>458726.15</v>
      </c>
      <c r="AA138" s="21">
        <f t="shared" si="1221"/>
        <v>628407.19999999995</v>
      </c>
      <c r="AB138" s="21">
        <f t="shared" si="1222"/>
        <v>406690.5</v>
      </c>
      <c r="AC138" s="21">
        <f t="shared" si="1223"/>
        <v>225007.35999999999</v>
      </c>
      <c r="AD138" s="21">
        <f t="shared" si="1224"/>
        <v>596601.17000000004</v>
      </c>
      <c r="AE138" s="21">
        <f t="shared" si="1225"/>
        <v>1202892</v>
      </c>
      <c r="AF138" s="21">
        <f t="shared" si="1226"/>
        <v>401556</v>
      </c>
      <c r="AG138" s="21">
        <f t="shared" si="1227"/>
        <v>248446.97999999998</v>
      </c>
      <c r="AH138" s="21">
        <f t="shared" si="1228"/>
        <v>1120765.5</v>
      </c>
      <c r="AI138" s="21">
        <f t="shared" si="1229"/>
        <v>1264932.01</v>
      </c>
      <c r="AJ138" s="21">
        <f t="shared" si="1229"/>
        <v>1109100.02</v>
      </c>
      <c r="AK138" s="21">
        <f t="shared" si="1229"/>
        <v>0</v>
      </c>
      <c r="AL138" s="21">
        <f t="shared" si="1229"/>
        <v>500226.55000000005</v>
      </c>
      <c r="AM138" s="21">
        <f t="shared" si="1229"/>
        <v>746761.01</v>
      </c>
      <c r="AN138" s="21">
        <f t="shared" si="1229"/>
        <v>426503.21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63449.5</v>
      </c>
      <c r="AR138" s="21">
        <f t="shared" si="1232"/>
        <v>45039.82</v>
      </c>
      <c r="AS138" s="21">
        <f t="shared" si="1232"/>
        <v>582386.5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419803.91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18833289.660000004</v>
      </c>
      <c r="BE138" s="68">
        <f t="shared" si="1194"/>
        <v>482904.86307692318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1222906</v>
      </c>
      <c r="D139" s="70">
        <f t="shared" si="1198"/>
        <v>163543.81</v>
      </c>
      <c r="E139" s="70">
        <f t="shared" si="1199"/>
        <v>163543.81</v>
      </c>
      <c r="F139" s="70">
        <f t="shared" si="1200"/>
        <v>568817.43000000005</v>
      </c>
      <c r="G139" s="70">
        <f t="shared" si="1201"/>
        <v>0</v>
      </c>
      <c r="H139" s="70">
        <f t="shared" si="1202"/>
        <v>0</v>
      </c>
      <c r="I139" s="70">
        <f t="shared" si="1203"/>
        <v>579939.25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927396.48</v>
      </c>
      <c r="N139" s="70">
        <f t="shared" si="1208"/>
        <v>6576400.2000000002</v>
      </c>
      <c r="O139" s="70">
        <f t="shared" si="1209"/>
        <v>249983</v>
      </c>
      <c r="P139" s="70">
        <f t="shared" si="1210"/>
        <v>835860.8</v>
      </c>
      <c r="Q139" s="70">
        <f t="shared" si="1211"/>
        <v>747041.3</v>
      </c>
      <c r="R139" s="70">
        <f t="shared" si="1212"/>
        <v>294421.95</v>
      </c>
      <c r="S139" s="70">
        <f t="shared" si="1213"/>
        <v>1161016.53</v>
      </c>
      <c r="T139" s="70">
        <f t="shared" si="1214"/>
        <v>92393.72</v>
      </c>
      <c r="U139" s="70">
        <f t="shared" si="1215"/>
        <v>0</v>
      </c>
      <c r="V139" s="70">
        <f t="shared" si="1216"/>
        <v>910648.39999999991</v>
      </c>
      <c r="W139" s="70">
        <f t="shared" si="1217"/>
        <v>401828.30000000005</v>
      </c>
      <c r="X139" s="70">
        <f t="shared" si="1218"/>
        <v>457082.6</v>
      </c>
      <c r="Y139" s="70">
        <f t="shared" si="1219"/>
        <v>694011.5</v>
      </c>
      <c r="Z139" s="70">
        <f t="shared" si="1220"/>
        <v>719212.19</v>
      </c>
      <c r="AA139" s="70">
        <f t="shared" si="1221"/>
        <v>955185.82000000007</v>
      </c>
      <c r="AB139" s="70">
        <f t="shared" si="1222"/>
        <v>945567</v>
      </c>
      <c r="AC139" s="70">
        <f t="shared" si="1223"/>
        <v>252532.36</v>
      </c>
      <c r="AD139" s="70">
        <f t="shared" si="1224"/>
        <v>596601.17000000004</v>
      </c>
      <c r="AE139" s="70">
        <f t="shared" si="1225"/>
        <v>1556331</v>
      </c>
      <c r="AF139" s="70">
        <f t="shared" si="1226"/>
        <v>645817.5</v>
      </c>
      <c r="AG139" s="70">
        <f t="shared" si="1227"/>
        <v>498160.98</v>
      </c>
      <c r="AH139" s="70">
        <f t="shared" si="1228"/>
        <v>1218221.26</v>
      </c>
      <c r="AI139" s="70">
        <f t="shared" si="1229"/>
        <v>1432235.06</v>
      </c>
      <c r="AJ139" s="70">
        <f t="shared" si="1229"/>
        <v>1319303.07</v>
      </c>
      <c r="AK139" s="70">
        <f t="shared" si="1229"/>
        <v>0</v>
      </c>
      <c r="AL139" s="70">
        <f t="shared" si="1229"/>
        <v>595766.05000000005</v>
      </c>
      <c r="AM139" s="70">
        <f t="shared" si="1229"/>
        <v>986331.01</v>
      </c>
      <c r="AN139" s="70">
        <f t="shared" si="1229"/>
        <v>840955.13</v>
      </c>
      <c r="AO139" s="70">
        <f t="shared" si="1230"/>
        <v>128379</v>
      </c>
      <c r="AP139" s="70">
        <f t="shared" si="1231"/>
        <v>479943.62</v>
      </c>
      <c r="AQ139" s="70">
        <f t="shared" si="1232"/>
        <v>63449.5</v>
      </c>
      <c r="AR139" s="70">
        <f t="shared" si="1232"/>
        <v>49163</v>
      </c>
      <c r="AS139" s="70">
        <f t="shared" si="1232"/>
        <v>1095181.25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742156.85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31286227.90000001</v>
      </c>
      <c r="BE139" s="25">
        <f t="shared" si="1194"/>
        <v>802210.97179487208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-69199.89</v>
      </c>
      <c r="D140" s="71">
        <f t="shared" si="1198"/>
        <v>-23856.65</v>
      </c>
      <c r="E140" s="71">
        <f t="shared" si="1199"/>
        <v>-23856.65</v>
      </c>
      <c r="F140" s="71">
        <f t="shared" si="1200"/>
        <v>-182623.79</v>
      </c>
      <c r="G140" s="71">
        <f t="shared" si="1201"/>
        <v>0</v>
      </c>
      <c r="H140" s="71">
        <f t="shared" si="1202"/>
        <v>0</v>
      </c>
      <c r="I140" s="71">
        <f t="shared" si="1203"/>
        <v>-83746.09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-75498.73</v>
      </c>
      <c r="N140" s="71">
        <f t="shared" si="1208"/>
        <v>-687660</v>
      </c>
      <c r="O140" s="71">
        <f t="shared" si="1209"/>
        <v>-11910.94</v>
      </c>
      <c r="P140" s="71">
        <f t="shared" si="1210"/>
        <v>-57103.42</v>
      </c>
      <c r="Q140" s="71">
        <f t="shared" si="1211"/>
        <v>-47558.84</v>
      </c>
      <c r="R140" s="71">
        <f t="shared" si="1212"/>
        <v>-14235.59</v>
      </c>
      <c r="S140" s="71">
        <f t="shared" si="1213"/>
        <v>-157278.29999999999</v>
      </c>
      <c r="T140" s="71">
        <f t="shared" si="1214"/>
        <v>-12230.52</v>
      </c>
      <c r="U140" s="71">
        <f t="shared" si="1215"/>
        <v>0</v>
      </c>
      <c r="V140" s="71">
        <f t="shared" si="1216"/>
        <v>-119863.67</v>
      </c>
      <c r="W140" s="71">
        <f t="shared" si="1217"/>
        <v>-20460.03</v>
      </c>
      <c r="X140" s="71">
        <f t="shared" si="1218"/>
        <v>-31071.670000000002</v>
      </c>
      <c r="Y140" s="71">
        <f t="shared" si="1219"/>
        <v>-55970.95</v>
      </c>
      <c r="Z140" s="71">
        <f t="shared" si="1220"/>
        <v>-57187.25</v>
      </c>
      <c r="AA140" s="71">
        <f t="shared" si="1221"/>
        <v>-134474.08000000002</v>
      </c>
      <c r="AB140" s="71">
        <f t="shared" si="1222"/>
        <v>-80434.87</v>
      </c>
      <c r="AC140" s="71">
        <f t="shared" si="1223"/>
        <v>-31702.52</v>
      </c>
      <c r="AD140" s="71">
        <f t="shared" si="1224"/>
        <v>-28148.240000000002</v>
      </c>
      <c r="AE140" s="71">
        <f t="shared" si="1225"/>
        <v>-88074.42</v>
      </c>
      <c r="AF140" s="71">
        <f t="shared" si="1226"/>
        <v>-43787.37</v>
      </c>
      <c r="AG140" s="71">
        <f t="shared" si="1227"/>
        <v>-73796.66</v>
      </c>
      <c r="AH140" s="71">
        <f t="shared" si="1228"/>
        <v>-126648.74</v>
      </c>
      <c r="AI140" s="71">
        <f t="shared" si="1229"/>
        <v>-152630.20000000001</v>
      </c>
      <c r="AJ140" s="71">
        <f t="shared" si="1229"/>
        <v>-144756.01999999999</v>
      </c>
      <c r="AK140" s="71">
        <f t="shared" si="1229"/>
        <v>0</v>
      </c>
      <c r="AL140" s="71">
        <f t="shared" si="1229"/>
        <v>-30241.699999999997</v>
      </c>
      <c r="AM140" s="71">
        <f t="shared" si="1229"/>
        <v>-62505.61</v>
      </c>
      <c r="AN140" s="71">
        <f t="shared" si="1229"/>
        <v>-115556.98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-7296.71</v>
      </c>
      <c r="AR140" s="71">
        <f t="shared" si="1232"/>
        <v>0</v>
      </c>
      <c r="AS140" s="71">
        <f t="shared" si="1232"/>
        <v>-83842.490000000005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-75767.570000000007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-3120384.3900000006</v>
      </c>
      <c r="BE140" s="82">
        <f t="shared" si="1194"/>
        <v>-80009.856153846165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1153706.1100000001</v>
      </c>
      <c r="D141" s="70">
        <f t="shared" si="1198"/>
        <v>139687.16</v>
      </c>
      <c r="E141" s="70">
        <f t="shared" si="1199"/>
        <v>139687.16</v>
      </c>
      <c r="F141" s="70">
        <f t="shared" si="1200"/>
        <v>386193.64</v>
      </c>
      <c r="G141" s="70">
        <f t="shared" si="1201"/>
        <v>0</v>
      </c>
      <c r="H141" s="70">
        <f t="shared" si="1202"/>
        <v>0</v>
      </c>
      <c r="I141" s="70">
        <f t="shared" si="1203"/>
        <v>496193.16000000003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851897.75</v>
      </c>
      <c r="N141" s="70">
        <f t="shared" si="1208"/>
        <v>5888740.2000000002</v>
      </c>
      <c r="O141" s="70">
        <f t="shared" si="1209"/>
        <v>238072.06</v>
      </c>
      <c r="P141" s="70">
        <f t="shared" si="1210"/>
        <v>778757.38</v>
      </c>
      <c r="Q141" s="70">
        <f t="shared" si="1211"/>
        <v>699482.46000000008</v>
      </c>
      <c r="R141" s="70">
        <f t="shared" si="1212"/>
        <v>280186.36</v>
      </c>
      <c r="S141" s="70">
        <f t="shared" si="1213"/>
        <v>1003738.23</v>
      </c>
      <c r="T141" s="70">
        <f t="shared" si="1214"/>
        <v>80163.199999999997</v>
      </c>
      <c r="U141" s="70">
        <f t="shared" si="1215"/>
        <v>0</v>
      </c>
      <c r="V141" s="70">
        <f t="shared" si="1216"/>
        <v>790784.72999999986</v>
      </c>
      <c r="W141" s="70">
        <f t="shared" si="1217"/>
        <v>381368.27</v>
      </c>
      <c r="X141" s="70">
        <f t="shared" si="1218"/>
        <v>426010.93</v>
      </c>
      <c r="Y141" s="70">
        <f t="shared" si="1219"/>
        <v>638040.55000000005</v>
      </c>
      <c r="Z141" s="70">
        <f t="shared" si="1220"/>
        <v>662024.93999999994</v>
      </c>
      <c r="AA141" s="70">
        <f t="shared" si="1221"/>
        <v>820711.74</v>
      </c>
      <c r="AB141" s="70">
        <f t="shared" si="1222"/>
        <v>865132.13</v>
      </c>
      <c r="AC141" s="70">
        <f t="shared" si="1223"/>
        <v>220829.84</v>
      </c>
      <c r="AD141" s="70">
        <f t="shared" si="1224"/>
        <v>568452.93000000005</v>
      </c>
      <c r="AE141" s="70">
        <f t="shared" si="1225"/>
        <v>1468256.58</v>
      </c>
      <c r="AF141" s="70">
        <f t="shared" si="1226"/>
        <v>602030.13</v>
      </c>
      <c r="AG141" s="70">
        <f t="shared" si="1227"/>
        <v>424364.31999999995</v>
      </c>
      <c r="AH141" s="70">
        <f t="shared" si="1228"/>
        <v>1091572.52</v>
      </c>
      <c r="AI141" s="70">
        <f t="shared" si="1229"/>
        <v>1279604.8600000001</v>
      </c>
      <c r="AJ141" s="70">
        <f t="shared" si="1229"/>
        <v>1174547.05</v>
      </c>
      <c r="AK141" s="70">
        <f t="shared" si="1229"/>
        <v>0</v>
      </c>
      <c r="AL141" s="70">
        <f t="shared" si="1229"/>
        <v>565524.35</v>
      </c>
      <c r="AM141" s="70">
        <f t="shared" si="1229"/>
        <v>923825.4</v>
      </c>
      <c r="AN141" s="70">
        <f t="shared" si="1229"/>
        <v>725398.15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56152.79</v>
      </c>
      <c r="AR141" s="70">
        <f t="shared" si="1232"/>
        <v>49163</v>
      </c>
      <c r="AS141" s="70">
        <f t="shared" si="1232"/>
        <v>1011338.76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666389.28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28165843.510000002</v>
      </c>
      <c r="BE141" s="25">
        <f t="shared" si="1194"/>
        <v>722201.11564102571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-314660.36</v>
      </c>
      <c r="D142" s="71">
        <f t="shared" si="1198"/>
        <v>-308526.32</v>
      </c>
      <c r="E142" s="71">
        <f t="shared" si="1199"/>
        <v>-308526.32</v>
      </c>
      <c r="F142" s="71">
        <f t="shared" si="1200"/>
        <v>-311314.94</v>
      </c>
      <c r="G142" s="71">
        <f t="shared" si="1201"/>
        <v>0</v>
      </c>
      <c r="H142" s="71">
        <f t="shared" si="1202"/>
        <v>0</v>
      </c>
      <c r="I142" s="71">
        <f t="shared" si="1203"/>
        <v>-308495.53000000003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-340655.76</v>
      </c>
      <c r="N142" s="71">
        <f t="shared" si="1208"/>
        <v>-239954.52</v>
      </c>
      <c r="O142" s="71">
        <f t="shared" si="1209"/>
        <v>-132727.82999999999</v>
      </c>
      <c r="P142" s="71">
        <f t="shared" si="1210"/>
        <v>-289497.8</v>
      </c>
      <c r="Q142" s="71">
        <f t="shared" si="1211"/>
        <v>-251854.85</v>
      </c>
      <c r="R142" s="71">
        <f t="shared" si="1212"/>
        <v>-111169.43</v>
      </c>
      <c r="S142" s="71">
        <f t="shared" si="1213"/>
        <v>-403041.97</v>
      </c>
      <c r="T142" s="71">
        <f t="shared" si="1214"/>
        <v>-60286.29</v>
      </c>
      <c r="U142" s="71">
        <f t="shared" si="1215"/>
        <v>0</v>
      </c>
      <c r="V142" s="71">
        <f t="shared" si="1216"/>
        <v>-430915.79</v>
      </c>
      <c r="W142" s="71">
        <f t="shared" si="1217"/>
        <v>-252197.34</v>
      </c>
      <c r="X142" s="71">
        <f t="shared" si="1218"/>
        <v>-281583.87</v>
      </c>
      <c r="Y142" s="71">
        <f t="shared" si="1219"/>
        <v>-252508.15</v>
      </c>
      <c r="Z142" s="71">
        <f t="shared" si="1220"/>
        <v>-224013.68</v>
      </c>
      <c r="AA142" s="71">
        <f t="shared" si="1221"/>
        <v>-289054.12</v>
      </c>
      <c r="AB142" s="71">
        <f t="shared" si="1222"/>
        <v>-194347.77</v>
      </c>
      <c r="AC142" s="71">
        <f t="shared" si="1223"/>
        <v>-338972.4</v>
      </c>
      <c r="AD142" s="71">
        <f t="shared" si="1224"/>
        <v>-364465.74</v>
      </c>
      <c r="AE142" s="71">
        <f t="shared" si="1225"/>
        <v>-395178.01</v>
      </c>
      <c r="AF142" s="71">
        <f t="shared" si="1226"/>
        <v>-188540.16999999998</v>
      </c>
      <c r="AG142" s="71">
        <f t="shared" si="1227"/>
        <v>-194015.06</v>
      </c>
      <c r="AH142" s="71">
        <f t="shared" si="1228"/>
        <v>-443570.17</v>
      </c>
      <c r="AI142" s="71">
        <f t="shared" si="1229"/>
        <v>-390918.94</v>
      </c>
      <c r="AJ142" s="71">
        <f t="shared" si="1229"/>
        <v>-397589.1</v>
      </c>
      <c r="AK142" s="71">
        <f t="shared" si="1229"/>
        <v>0</v>
      </c>
      <c r="AL142" s="71">
        <f t="shared" si="1229"/>
        <v>-255232.58000000002</v>
      </c>
      <c r="AM142" s="71">
        <f t="shared" si="1229"/>
        <v>-341706.9</v>
      </c>
      <c r="AN142" s="71">
        <f t="shared" si="1229"/>
        <v>-271591.69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0</v>
      </c>
      <c r="AR142" s="71">
        <f t="shared" si="1232"/>
        <v>-46864.22</v>
      </c>
      <c r="AS142" s="71">
        <f t="shared" si="1232"/>
        <v>-336243.22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-20876.5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-9993938.4500000011</v>
      </c>
      <c r="BE142" s="82">
        <f t="shared" si="1194"/>
        <v>-256254.83205128208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430030.97100000002</v>
      </c>
      <c r="D143" s="70">
        <f t="shared" si="1198"/>
        <v>597495.03600000008</v>
      </c>
      <c r="E143" s="70">
        <f t="shared" si="1199"/>
        <v>597495.03600000008</v>
      </c>
      <c r="F143" s="70">
        <f t="shared" si="1200"/>
        <v>624934.304</v>
      </c>
      <c r="G143" s="70">
        <f t="shared" si="1201"/>
        <v>0</v>
      </c>
      <c r="H143" s="70">
        <f t="shared" si="1202"/>
        <v>0</v>
      </c>
      <c r="I143" s="70">
        <f t="shared" si="1203"/>
        <v>633114.84600000002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690845.53500000003</v>
      </c>
      <c r="N143" s="70">
        <f t="shared" si="1208"/>
        <v>1143828.54</v>
      </c>
      <c r="O143" s="70">
        <f t="shared" si="1209"/>
        <v>261535.03599999999</v>
      </c>
      <c r="P143" s="70">
        <f t="shared" si="1210"/>
        <v>636109.81799999997</v>
      </c>
      <c r="Q143" s="70">
        <f t="shared" si="1211"/>
        <v>591803.09600000002</v>
      </c>
      <c r="R143" s="70">
        <f t="shared" si="1212"/>
        <v>238213.26799999998</v>
      </c>
      <c r="S143" s="70">
        <f t="shared" si="1213"/>
        <v>773415.79299999995</v>
      </c>
      <c r="T143" s="70">
        <f t="shared" si="1214"/>
        <v>105802.61</v>
      </c>
      <c r="U143" s="70">
        <f t="shared" si="1215"/>
        <v>27500</v>
      </c>
      <c r="V143" s="70">
        <f t="shared" si="1216"/>
        <v>803482.26300000004</v>
      </c>
      <c r="W143" s="70">
        <f t="shared" si="1217"/>
        <v>677834.1669999999</v>
      </c>
      <c r="X143" s="70">
        <f t="shared" si="1218"/>
        <v>774184.96299999999</v>
      </c>
      <c r="Y143" s="70">
        <f t="shared" si="1219"/>
        <v>603312.20499999996</v>
      </c>
      <c r="Z143" s="70">
        <f t="shared" si="1220"/>
        <v>540216.174</v>
      </c>
      <c r="AA143" s="70">
        <f t="shared" si="1221"/>
        <v>621951.46900000004</v>
      </c>
      <c r="AB143" s="70">
        <f t="shared" si="1222"/>
        <v>555860.98300000001</v>
      </c>
      <c r="AC143" s="70">
        <f t="shared" si="1223"/>
        <v>631055.38400000008</v>
      </c>
      <c r="AD143" s="70">
        <f t="shared" si="1224"/>
        <v>696311.03300000005</v>
      </c>
      <c r="AE143" s="70">
        <f t="shared" si="1225"/>
        <v>817003.66800000006</v>
      </c>
      <c r="AF143" s="70">
        <f t="shared" si="1226"/>
        <v>428743.18299999996</v>
      </c>
      <c r="AG143" s="70">
        <f t="shared" si="1227"/>
        <v>448951.49200000003</v>
      </c>
      <c r="AH143" s="70">
        <f t="shared" si="1228"/>
        <v>897082.42200000002</v>
      </c>
      <c r="AI143" s="70">
        <f t="shared" si="1229"/>
        <v>861295.67599999998</v>
      </c>
      <c r="AJ143" s="70">
        <f t="shared" si="1229"/>
        <v>859467.55499999993</v>
      </c>
      <c r="AK143" s="70">
        <f t="shared" si="1229"/>
        <v>0</v>
      </c>
      <c r="AL143" s="70">
        <f t="shared" si="1229"/>
        <v>561785.01500000001</v>
      </c>
      <c r="AM143" s="70">
        <f t="shared" si="1229"/>
        <v>704089.44000000006</v>
      </c>
      <c r="AN143" s="70">
        <f t="shared" si="1229"/>
        <v>614131.505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190615.27900000001</v>
      </c>
      <c r="AR143" s="70">
        <f t="shared" si="1232"/>
        <v>89280.52</v>
      </c>
      <c r="AS143" s="70">
        <f t="shared" si="1232"/>
        <v>752377.0959999999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262515.42800000001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21973670.458000001</v>
      </c>
      <c r="BE143" s="25">
        <f t="shared" si="1194"/>
        <v>563427.44764102565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723675.13900000008</v>
      </c>
      <c r="D144" s="70">
        <f t="shared" si="1198"/>
        <v>-457807.87600000005</v>
      </c>
      <c r="E144" s="70">
        <f t="shared" si="1199"/>
        <v>-457807.87600000005</v>
      </c>
      <c r="F144" s="70">
        <f t="shared" si="1200"/>
        <v>-238740.66399999999</v>
      </c>
      <c r="G144" s="70">
        <f t="shared" si="1201"/>
        <v>0</v>
      </c>
      <c r="H144" s="70">
        <f t="shared" si="1202"/>
        <v>0</v>
      </c>
      <c r="I144" s="70">
        <f t="shared" si="1203"/>
        <v>-136921.68599999999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161052.21499999997</v>
      </c>
      <c r="N144" s="70">
        <f t="shared" si="1208"/>
        <v>4744911.66</v>
      </c>
      <c r="O144" s="70">
        <f t="shared" si="1209"/>
        <v>-23462.975999999995</v>
      </c>
      <c r="P144" s="70">
        <f t="shared" si="1210"/>
        <v>142647.56200000003</v>
      </c>
      <c r="Q144" s="70">
        <f t="shared" si="1211"/>
        <v>107679.36400000006</v>
      </c>
      <c r="R144" s="70">
        <f t="shared" si="1212"/>
        <v>41973.092000000026</v>
      </c>
      <c r="S144" s="70">
        <f t="shared" si="1213"/>
        <v>230322.43700000003</v>
      </c>
      <c r="T144" s="70">
        <f t="shared" si="1214"/>
        <v>-25639.410000000003</v>
      </c>
      <c r="U144" s="70">
        <f t="shared" si="1215"/>
        <v>-27500</v>
      </c>
      <c r="V144" s="70">
        <f t="shared" si="1216"/>
        <v>-12697.53300000017</v>
      </c>
      <c r="W144" s="70">
        <f t="shared" si="1217"/>
        <v>-296465.89699999994</v>
      </c>
      <c r="X144" s="70">
        <f t="shared" si="1218"/>
        <v>-348174.033</v>
      </c>
      <c r="Y144" s="70">
        <f t="shared" si="1219"/>
        <v>34728.345000000001</v>
      </c>
      <c r="Z144" s="70">
        <f t="shared" si="1220"/>
        <v>121808.766</v>
      </c>
      <c r="AA144" s="70">
        <f t="shared" si="1221"/>
        <v>198760.27100000001</v>
      </c>
      <c r="AB144" s="70">
        <f t="shared" si="1222"/>
        <v>309271.147</v>
      </c>
      <c r="AC144" s="70">
        <f t="shared" si="1223"/>
        <v>-410225.54400000011</v>
      </c>
      <c r="AD144" s="70">
        <f t="shared" si="1224"/>
        <v>-127858.103</v>
      </c>
      <c r="AE144" s="70">
        <f t="shared" si="1225"/>
        <v>651252.91200000001</v>
      </c>
      <c r="AF144" s="70">
        <f t="shared" si="1226"/>
        <v>173286.94700000001</v>
      </c>
      <c r="AG144" s="70">
        <f t="shared" si="1227"/>
        <v>-24587.172000000035</v>
      </c>
      <c r="AH144" s="70">
        <f t="shared" si="1228"/>
        <v>194490.098</v>
      </c>
      <c r="AI144" s="70">
        <f t="shared" si="1229"/>
        <v>418309.18400000012</v>
      </c>
      <c r="AJ144" s="70">
        <f t="shared" si="1229"/>
        <v>315079.49500000011</v>
      </c>
      <c r="AK144" s="70">
        <f t="shared" si="1229"/>
        <v>0</v>
      </c>
      <c r="AL144" s="70">
        <f t="shared" si="1229"/>
        <v>3739.3349999999919</v>
      </c>
      <c r="AM144" s="70">
        <f t="shared" si="1229"/>
        <v>219735.95999999996</v>
      </c>
      <c r="AN144" s="70">
        <f t="shared" si="1229"/>
        <v>111266.64500000002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-134462.489</v>
      </c>
      <c r="AR144" s="70">
        <f t="shared" si="1232"/>
        <v>-40117.520000000004</v>
      </c>
      <c r="AS144" s="70">
        <f t="shared" si="1232"/>
        <v>258961.66400000011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403873.85200000001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6192173.0520000011</v>
      </c>
      <c r="BE144" s="82">
        <f t="shared" si="1194"/>
        <v>158773.66800000003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275000</v>
      </c>
      <c r="E145" s="21">
        <f t="shared" si="1199"/>
        <v>275000</v>
      </c>
      <c r="F145" s="21">
        <f t="shared" si="1200"/>
        <v>275000</v>
      </c>
      <c r="G145" s="21">
        <f t="shared" si="1201"/>
        <v>0</v>
      </c>
      <c r="H145" s="21">
        <f t="shared" si="1202"/>
        <v>0</v>
      </c>
      <c r="I145" s="21">
        <f t="shared" si="1203"/>
        <v>275000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265000</v>
      </c>
      <c r="N145" s="21">
        <f t="shared" si="1208"/>
        <v>315000</v>
      </c>
      <c r="O145" s="21">
        <f t="shared" si="1209"/>
        <v>105000</v>
      </c>
      <c r="P145" s="21">
        <f t="shared" si="1210"/>
        <v>270000</v>
      </c>
      <c r="Q145" s="21">
        <f t="shared" si="1211"/>
        <v>270000</v>
      </c>
      <c r="R145" s="21">
        <f t="shared" si="1212"/>
        <v>112500</v>
      </c>
      <c r="S145" s="21">
        <f t="shared" si="1213"/>
        <v>270000</v>
      </c>
      <c r="T145" s="21">
        <f t="shared" si="1214"/>
        <v>37500</v>
      </c>
      <c r="U145" s="21">
        <f t="shared" si="1215"/>
        <v>27500</v>
      </c>
      <c r="V145" s="21">
        <f t="shared" si="1216"/>
        <v>293488</v>
      </c>
      <c r="W145" s="21">
        <f t="shared" si="1217"/>
        <v>387500</v>
      </c>
      <c r="X145" s="21">
        <f t="shared" si="1218"/>
        <v>450000</v>
      </c>
      <c r="Y145" s="21">
        <f t="shared" si="1219"/>
        <v>287000</v>
      </c>
      <c r="Z145" s="21">
        <f t="shared" si="1220"/>
        <v>250000</v>
      </c>
      <c r="AA145" s="21">
        <f t="shared" si="1221"/>
        <v>280000</v>
      </c>
      <c r="AB145" s="21">
        <f t="shared" si="1222"/>
        <v>275000</v>
      </c>
      <c r="AC145" s="21">
        <f t="shared" si="1223"/>
        <v>270000</v>
      </c>
      <c r="AD145" s="21">
        <f t="shared" si="1224"/>
        <v>275000</v>
      </c>
      <c r="AE145" s="21">
        <f t="shared" si="1225"/>
        <v>275000</v>
      </c>
      <c r="AF145" s="21">
        <f t="shared" si="1226"/>
        <v>180000</v>
      </c>
      <c r="AG145" s="21">
        <f t="shared" si="1227"/>
        <v>212500</v>
      </c>
      <c r="AH145" s="21">
        <f t="shared" si="1228"/>
        <v>344355</v>
      </c>
      <c r="AI145" s="21">
        <f t="shared" si="1229"/>
        <v>342416.25</v>
      </c>
      <c r="AJ145" s="21">
        <f t="shared" si="1229"/>
        <v>344423.75</v>
      </c>
      <c r="AK145" s="21">
        <f t="shared" si="1229"/>
        <v>0</v>
      </c>
      <c r="AL145" s="21">
        <f t="shared" si="1229"/>
        <v>250000</v>
      </c>
      <c r="AM145" s="21">
        <f t="shared" si="1229"/>
        <v>270000</v>
      </c>
      <c r="AN145" s="21">
        <f t="shared" si="1229"/>
        <v>270000</v>
      </c>
      <c r="AO145" s="21">
        <f t="shared" si="1230"/>
        <v>275000</v>
      </c>
      <c r="AP145" s="21">
        <f t="shared" si="1231"/>
        <v>270000</v>
      </c>
      <c r="AQ145" s="21">
        <f t="shared" si="1232"/>
        <v>185000</v>
      </c>
      <c r="AR145" s="21">
        <f t="shared" si="1232"/>
        <v>37500</v>
      </c>
      <c r="AS145" s="21">
        <f t="shared" si="1232"/>
        <v>315000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175000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9286683</v>
      </c>
      <c r="BE145" s="68">
        <f>+BC145/total.weeks</f>
        <v>238120.07692307694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115370.61100000002</v>
      </c>
      <c r="D146" s="21">
        <f t="shared" si="1198"/>
        <v>13968.716</v>
      </c>
      <c r="E146" s="21">
        <f t="shared" si="1199"/>
        <v>13968.716</v>
      </c>
      <c r="F146" s="21">
        <f t="shared" si="1200"/>
        <v>38619.364000000001</v>
      </c>
      <c r="G146" s="21">
        <f t="shared" si="1201"/>
        <v>0</v>
      </c>
      <c r="H146" s="21">
        <f t="shared" si="1202"/>
        <v>0</v>
      </c>
      <c r="I146" s="21">
        <f t="shared" si="1203"/>
        <v>49619.316000000006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85189.775000000009</v>
      </c>
      <c r="N146" s="21">
        <f t="shared" si="1208"/>
        <v>588874.02</v>
      </c>
      <c r="O146" s="21">
        <f t="shared" si="1209"/>
        <v>23807.206000000002</v>
      </c>
      <c r="P146" s="21">
        <f t="shared" si="1210"/>
        <v>77875.737999999998</v>
      </c>
      <c r="Q146" s="21">
        <f t="shared" si="1211"/>
        <v>69948.246000000014</v>
      </c>
      <c r="R146" s="21">
        <f t="shared" si="1212"/>
        <v>14543.838000000002</v>
      </c>
      <c r="S146" s="21">
        <f t="shared" si="1213"/>
        <v>100373.823</v>
      </c>
      <c r="T146" s="21">
        <f t="shared" si="1214"/>
        <v>8016.32</v>
      </c>
      <c r="U146" s="21">
        <f t="shared" si="1215"/>
        <v>0</v>
      </c>
      <c r="V146" s="21">
        <f t="shared" si="1216"/>
        <v>79078.472999999998</v>
      </c>
      <c r="W146" s="21">
        <f t="shared" si="1217"/>
        <v>38136.827000000005</v>
      </c>
      <c r="X146" s="21">
        <f t="shared" si="1218"/>
        <v>42601.093000000001</v>
      </c>
      <c r="Y146" s="21">
        <f t="shared" si="1219"/>
        <v>63804.055</v>
      </c>
      <c r="Z146" s="21">
        <f t="shared" si="1220"/>
        <v>66202.494000000006</v>
      </c>
      <c r="AA146" s="21">
        <f t="shared" si="1221"/>
        <v>52897.349000000002</v>
      </c>
      <c r="AB146" s="21">
        <f t="shared" si="1222"/>
        <v>86513.213000000003</v>
      </c>
      <c r="AC146" s="21">
        <f t="shared" si="1223"/>
        <v>22082.984</v>
      </c>
      <c r="AD146" s="21">
        <f t="shared" si="1224"/>
        <v>56845.293000000005</v>
      </c>
      <c r="AE146" s="21">
        <f t="shared" si="1225"/>
        <v>146825.65800000002</v>
      </c>
      <c r="AF146" s="21">
        <f t="shared" si="1226"/>
        <v>60203.013000000006</v>
      </c>
      <c r="AG146" s="21">
        <f t="shared" si="1227"/>
        <v>42436.432000000001</v>
      </c>
      <c r="AH146" s="21">
        <f t="shared" si="1228"/>
        <v>109157.25200000001</v>
      </c>
      <c r="AI146" s="21">
        <f t="shared" si="1229"/>
        <v>127960.48600000002</v>
      </c>
      <c r="AJ146" s="21">
        <f t="shared" si="1229"/>
        <v>117454.70500000002</v>
      </c>
      <c r="AK146" s="21">
        <f t="shared" si="1229"/>
        <v>0</v>
      </c>
      <c r="AL146" s="21">
        <f t="shared" si="1229"/>
        <v>56552.434999999998</v>
      </c>
      <c r="AM146" s="21">
        <f t="shared" si="1229"/>
        <v>92382.540000000008</v>
      </c>
      <c r="AN146" s="21">
        <f t="shared" si="1229"/>
        <v>72539.815000000002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5615.2790000000005</v>
      </c>
      <c r="AR146" s="21">
        <f t="shared" si="1232"/>
        <v>4916.3</v>
      </c>
      <c r="AS146" s="21">
        <f t="shared" si="1232"/>
        <v>101133.876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66638.928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2773935.7280000001</v>
      </c>
      <c r="BD146" s="34"/>
      <c r="BE146" s="68">
        <f t="shared" si="1194"/>
        <v>71126.557128205124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506572.59730000002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112736.55049999997</v>
      </c>
      <c r="N147" s="21">
        <f t="shared" si="1208"/>
        <v>3321438.162</v>
      </c>
      <c r="O147" s="21">
        <f t="shared" si="1209"/>
        <v>0</v>
      </c>
      <c r="P147" s="21">
        <f t="shared" si="1210"/>
        <v>99853.293400000024</v>
      </c>
      <c r="Q147" s="21">
        <f t="shared" si="1211"/>
        <v>75375.554800000042</v>
      </c>
      <c r="R147" s="21">
        <f t="shared" si="1212"/>
        <v>55690.74</v>
      </c>
      <c r="S147" s="21">
        <f t="shared" si="1213"/>
        <v>161225.7059</v>
      </c>
      <c r="T147" s="21">
        <f t="shared" si="1214"/>
        <v>0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24309.841499999999</v>
      </c>
      <c r="Z147" s="21">
        <f t="shared" si="1220"/>
        <v>85266.136199999994</v>
      </c>
      <c r="AA147" s="21">
        <f t="shared" si="1221"/>
        <v>139132.18969999999</v>
      </c>
      <c r="AB147" s="21">
        <f t="shared" si="1222"/>
        <v>216489.80289999998</v>
      </c>
      <c r="AC147" s="21">
        <f t="shared" si="1223"/>
        <v>0</v>
      </c>
      <c r="AD147" s="21">
        <f t="shared" si="1224"/>
        <v>0</v>
      </c>
      <c r="AE147" s="21">
        <f t="shared" si="1225"/>
        <v>455877.03839999996</v>
      </c>
      <c r="AF147" s="21">
        <f t="shared" si="1226"/>
        <v>121300.86290000001</v>
      </c>
      <c r="AG147" s="21">
        <f t="shared" si="1227"/>
        <v>0</v>
      </c>
      <c r="AH147" s="21">
        <f t="shared" si="1228"/>
        <v>136143.0686</v>
      </c>
      <c r="AI147" s="21">
        <f t="shared" si="1229"/>
        <v>292816.42880000005</v>
      </c>
      <c r="AJ147" s="21">
        <f t="shared" si="1229"/>
        <v>220555.64650000006</v>
      </c>
      <c r="AK147" s="21">
        <f t="shared" si="1229"/>
        <v>0</v>
      </c>
      <c r="AL147" s="21">
        <f t="shared" si="1229"/>
        <v>9543.1301000000021</v>
      </c>
      <c r="AM147" s="21">
        <f t="shared" si="1229"/>
        <v>153815.17199999996</v>
      </c>
      <c r="AN147" s="21">
        <f t="shared" si="1229"/>
        <v>77886.651500000007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181273.16480000006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282711.69640000002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6730013.4341999991</v>
      </c>
      <c r="BE147" s="68">
        <f t="shared" si="1194"/>
        <v>172564.4470307692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B3" s="1" t="s">
        <v>154</v>
      </c>
      <c r="C3" s="36" t="s">
        <v>155</v>
      </c>
      <c r="D3" s="36" t="s">
        <v>156</v>
      </c>
      <c r="E3">
        <v>9</v>
      </c>
      <c r="F3">
        <v>0</v>
      </c>
      <c r="G3">
        <v>148400</v>
      </c>
      <c r="H3">
        <v>199516</v>
      </c>
      <c r="I3">
        <v>874990</v>
      </c>
      <c r="J3">
        <v>69199.89</v>
      </c>
      <c r="K3">
        <v>314660.36</v>
      </c>
      <c r="L3">
        <v>0</v>
      </c>
    </row>
    <row r="4" spans="1:12" x14ac:dyDescent="0.2">
      <c r="A4" s="1">
        <v>2</v>
      </c>
      <c r="B4" s="1" t="s">
        <v>151</v>
      </c>
      <c r="C4" s="36" t="s">
        <v>152</v>
      </c>
      <c r="D4" t="s">
        <v>153</v>
      </c>
      <c r="E4">
        <v>2</v>
      </c>
      <c r="F4">
        <v>0</v>
      </c>
      <c r="G4">
        <v>109078.62</v>
      </c>
      <c r="H4">
        <v>1279.57</v>
      </c>
      <c r="I4">
        <v>53185.62</v>
      </c>
      <c r="J4">
        <v>23856.65</v>
      </c>
      <c r="K4">
        <v>308526.32</v>
      </c>
      <c r="L4">
        <v>275000</v>
      </c>
    </row>
    <row r="5" spans="1:12" x14ac:dyDescent="0.2">
      <c r="A5" s="1">
        <v>3</v>
      </c>
      <c r="B5" s="1" t="s">
        <v>151</v>
      </c>
      <c r="C5" s="36" t="s">
        <v>152</v>
      </c>
      <c r="D5" t="s">
        <v>153</v>
      </c>
      <c r="E5">
        <v>2</v>
      </c>
      <c r="F5">
        <v>0</v>
      </c>
      <c r="G5">
        <v>109078.62</v>
      </c>
      <c r="H5">
        <v>1279.57</v>
      </c>
      <c r="I5">
        <v>53185.62</v>
      </c>
      <c r="J5">
        <v>23856.65</v>
      </c>
      <c r="K5">
        <v>308526.32</v>
      </c>
      <c r="L5">
        <v>275000</v>
      </c>
    </row>
    <row r="6" spans="1:12" x14ac:dyDescent="0.2">
      <c r="A6" s="1">
        <v>4</v>
      </c>
      <c r="B6" s="1" t="s">
        <v>151</v>
      </c>
      <c r="C6" t="s">
        <v>152</v>
      </c>
      <c r="D6" t="s">
        <v>153</v>
      </c>
      <c r="E6">
        <v>8</v>
      </c>
      <c r="F6">
        <v>0</v>
      </c>
      <c r="G6">
        <v>318969.26</v>
      </c>
      <c r="H6">
        <v>2203.9499999999998</v>
      </c>
      <c r="I6">
        <v>247644.22</v>
      </c>
      <c r="J6">
        <v>182623.79</v>
      </c>
      <c r="K6">
        <v>311314.94</v>
      </c>
      <c r="L6">
        <v>275000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  <c r="B9" s="1" t="s">
        <v>151</v>
      </c>
      <c r="C9" t="s">
        <v>152</v>
      </c>
      <c r="D9" t="s">
        <v>153</v>
      </c>
      <c r="E9">
        <v>8</v>
      </c>
      <c r="F9">
        <v>0</v>
      </c>
      <c r="G9">
        <v>375052.78</v>
      </c>
      <c r="H9">
        <v>2243.36</v>
      </c>
      <c r="I9">
        <v>202643.11</v>
      </c>
      <c r="J9">
        <v>83746.09</v>
      </c>
      <c r="K9">
        <v>308495.53000000003</v>
      </c>
      <c r="L9">
        <v>275000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140</v>
      </c>
      <c r="C12" t="s">
        <v>141</v>
      </c>
      <c r="D12" t="s">
        <v>142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  <c r="B13" s="1" t="s">
        <v>140</v>
      </c>
      <c r="C13" t="s">
        <v>143</v>
      </c>
      <c r="D13" t="s">
        <v>144</v>
      </c>
      <c r="E13">
        <v>6</v>
      </c>
      <c r="F13">
        <v>1608660</v>
      </c>
      <c r="G13">
        <v>463195.36</v>
      </c>
      <c r="H13">
        <v>28449.69</v>
      </c>
      <c r="I13">
        <v>435751.43</v>
      </c>
      <c r="J13">
        <v>75498.73</v>
      </c>
      <c r="K13">
        <v>340655.76</v>
      </c>
      <c r="L13">
        <v>265000</v>
      </c>
    </row>
    <row r="14" spans="1:12" x14ac:dyDescent="0.2">
      <c r="A14" s="1">
        <v>12</v>
      </c>
      <c r="B14" s="1" t="s">
        <v>157</v>
      </c>
      <c r="C14" t="s">
        <v>158</v>
      </c>
      <c r="D14" t="s">
        <v>159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  <c r="B15" s="1" t="s">
        <v>62</v>
      </c>
      <c r="C15" t="s">
        <v>64</v>
      </c>
      <c r="D15" t="s">
        <v>65</v>
      </c>
      <c r="E15">
        <v>3</v>
      </c>
      <c r="F15">
        <v>333000</v>
      </c>
      <c r="G15">
        <v>0</v>
      </c>
      <c r="H15">
        <v>34081</v>
      </c>
      <c r="I15">
        <v>215902</v>
      </c>
      <c r="J15">
        <v>11910.94</v>
      </c>
      <c r="K15">
        <v>132727.82999999999</v>
      </c>
      <c r="L15">
        <v>105000</v>
      </c>
    </row>
    <row r="16" spans="1:12" x14ac:dyDescent="0.2">
      <c r="A16" s="1">
        <v>14</v>
      </c>
      <c r="B16" s="1" t="s">
        <v>62</v>
      </c>
      <c r="C16" t="s">
        <v>66</v>
      </c>
      <c r="D16" t="s">
        <v>67</v>
      </c>
      <c r="E16">
        <v>8</v>
      </c>
      <c r="F16">
        <v>1043720</v>
      </c>
      <c r="G16">
        <v>202146.8</v>
      </c>
      <c r="H16">
        <v>50000</v>
      </c>
      <c r="I16">
        <v>583714</v>
      </c>
      <c r="J16">
        <v>57103.42</v>
      </c>
      <c r="K16">
        <v>288234.08</v>
      </c>
      <c r="L16">
        <v>270000</v>
      </c>
    </row>
    <row r="17" spans="1:12" x14ac:dyDescent="0.2">
      <c r="A17" s="1">
        <v>15</v>
      </c>
      <c r="B17" s="1" t="s">
        <v>62</v>
      </c>
      <c r="C17" t="s">
        <v>68</v>
      </c>
      <c r="D17" t="s">
        <v>69</v>
      </c>
      <c r="E17">
        <v>7</v>
      </c>
      <c r="F17">
        <v>1141050</v>
      </c>
      <c r="G17">
        <v>129874.3</v>
      </c>
      <c r="H17">
        <v>41611</v>
      </c>
      <c r="I17">
        <v>575556</v>
      </c>
      <c r="J17">
        <v>47558.84</v>
      </c>
      <c r="K17">
        <v>251854.85</v>
      </c>
      <c r="L17">
        <v>270000</v>
      </c>
    </row>
    <row r="18" spans="1:12" x14ac:dyDescent="0.2">
      <c r="A18" s="1">
        <v>16</v>
      </c>
      <c r="B18" s="1" t="s">
        <v>62</v>
      </c>
      <c r="C18" t="s">
        <v>70</v>
      </c>
      <c r="D18" t="s">
        <v>71</v>
      </c>
      <c r="E18">
        <v>1</v>
      </c>
      <c r="F18">
        <v>86572</v>
      </c>
      <c r="G18">
        <v>0</v>
      </c>
      <c r="H18">
        <v>0</v>
      </c>
      <c r="I18">
        <v>63378.2</v>
      </c>
      <c r="J18">
        <v>6337.82</v>
      </c>
      <c r="K18">
        <v>28533.95</v>
      </c>
      <c r="L18">
        <v>37500</v>
      </c>
    </row>
    <row r="19" spans="1:12" x14ac:dyDescent="0.2">
      <c r="A19" s="1">
        <v>17</v>
      </c>
      <c r="B19" s="1" t="s">
        <v>62</v>
      </c>
      <c r="C19" t="s">
        <v>76</v>
      </c>
      <c r="D19" t="s">
        <v>77</v>
      </c>
      <c r="E19">
        <v>8</v>
      </c>
      <c r="F19">
        <v>1379720</v>
      </c>
      <c r="G19">
        <v>331994.5</v>
      </c>
      <c r="H19">
        <v>53200.03</v>
      </c>
      <c r="I19">
        <v>775822</v>
      </c>
      <c r="J19">
        <v>157278.29999999999</v>
      </c>
      <c r="K19">
        <v>403041.97</v>
      </c>
      <c r="L19">
        <v>270000</v>
      </c>
    </row>
    <row r="20" spans="1:12" x14ac:dyDescent="0.2">
      <c r="A20" s="1">
        <v>18</v>
      </c>
      <c r="B20" s="1" t="s">
        <v>62</v>
      </c>
      <c r="C20" t="s">
        <v>78</v>
      </c>
      <c r="D20" t="s">
        <v>79</v>
      </c>
      <c r="E20">
        <v>1</v>
      </c>
      <c r="F20">
        <v>126995</v>
      </c>
      <c r="G20">
        <v>23324.86</v>
      </c>
      <c r="H20">
        <v>12470.94</v>
      </c>
      <c r="I20">
        <v>56597.919999999998</v>
      </c>
      <c r="J20">
        <v>12230.52</v>
      </c>
      <c r="K20">
        <v>60286.29</v>
      </c>
      <c r="L20">
        <v>37500</v>
      </c>
    </row>
    <row r="21" spans="1:12" x14ac:dyDescent="0.2">
      <c r="A21" s="1">
        <v>19</v>
      </c>
      <c r="B21" s="1" t="s">
        <v>145</v>
      </c>
      <c r="C21" t="s">
        <v>146</v>
      </c>
      <c r="D21" t="s">
        <v>147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27500</v>
      </c>
    </row>
    <row r="22" spans="1:12" x14ac:dyDescent="0.2">
      <c r="A22" s="1">
        <v>20</v>
      </c>
      <c r="B22" s="1" t="s">
        <v>148</v>
      </c>
      <c r="C22" t="s">
        <v>118</v>
      </c>
      <c r="D22" t="s">
        <v>119</v>
      </c>
      <c r="E22">
        <v>8</v>
      </c>
      <c r="F22">
        <v>1684264</v>
      </c>
      <c r="G22">
        <v>197532.3</v>
      </c>
      <c r="H22">
        <v>59261.13</v>
      </c>
      <c r="I22">
        <v>653854.97</v>
      </c>
      <c r="J22">
        <v>119863.67</v>
      </c>
      <c r="K22">
        <v>430915.79</v>
      </c>
      <c r="L22">
        <v>293488</v>
      </c>
    </row>
    <row r="23" spans="1:12" x14ac:dyDescent="0.2">
      <c r="A23" s="1">
        <v>21</v>
      </c>
      <c r="B23" s="1" t="s">
        <v>62</v>
      </c>
      <c r="C23" t="s">
        <v>80</v>
      </c>
      <c r="D23" t="s">
        <v>81</v>
      </c>
      <c r="E23">
        <v>1</v>
      </c>
      <c r="F23">
        <v>111860</v>
      </c>
      <c r="G23">
        <v>29373.75</v>
      </c>
      <c r="H23">
        <v>4853.25</v>
      </c>
      <c r="I23">
        <v>59470</v>
      </c>
      <c r="J23">
        <v>6244.78</v>
      </c>
      <c r="K23">
        <v>49224.99</v>
      </c>
      <c r="L23">
        <v>37500</v>
      </c>
    </row>
    <row r="24" spans="1:12" x14ac:dyDescent="0.2">
      <c r="A24" s="1">
        <v>22</v>
      </c>
      <c r="B24" s="1" t="s">
        <v>62</v>
      </c>
      <c r="C24" t="s">
        <v>82</v>
      </c>
      <c r="D24" t="s">
        <v>83</v>
      </c>
      <c r="E24">
        <v>3</v>
      </c>
      <c r="F24">
        <v>478704</v>
      </c>
      <c r="G24">
        <v>0</v>
      </c>
      <c r="H24">
        <v>687.65</v>
      </c>
      <c r="I24">
        <v>115858.2</v>
      </c>
      <c r="J24">
        <v>4646.09</v>
      </c>
      <c r="K24">
        <v>131701.23000000001</v>
      </c>
      <c r="L24">
        <v>275000</v>
      </c>
    </row>
    <row r="25" spans="1:12" x14ac:dyDescent="0.2">
      <c r="A25" s="1">
        <v>23</v>
      </c>
      <c r="B25" s="1" t="s">
        <v>62</v>
      </c>
      <c r="C25" t="s">
        <v>88</v>
      </c>
      <c r="D25" t="s">
        <v>89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92</v>
      </c>
      <c r="D26" t="s">
        <v>93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98</v>
      </c>
      <c r="D27" t="s">
        <v>99</v>
      </c>
      <c r="E27">
        <v>5</v>
      </c>
      <c r="F27">
        <v>783725</v>
      </c>
      <c r="G27">
        <v>91329.62</v>
      </c>
      <c r="H27">
        <v>33437.5</v>
      </c>
      <c r="I27">
        <v>484692.19</v>
      </c>
      <c r="J27">
        <v>80485.820000000007</v>
      </c>
      <c r="K27">
        <v>197057.76</v>
      </c>
      <c r="L27">
        <v>175000</v>
      </c>
    </row>
    <row r="28" spans="1:12" x14ac:dyDescent="0.2">
      <c r="A28" s="1">
        <v>26</v>
      </c>
      <c r="B28" s="1" t="s">
        <v>62</v>
      </c>
      <c r="C28" t="s">
        <v>102</v>
      </c>
      <c r="D28" t="s">
        <v>103</v>
      </c>
      <c r="E28">
        <v>8</v>
      </c>
      <c r="F28">
        <v>1025120</v>
      </c>
      <c r="G28">
        <v>527702.5</v>
      </c>
      <c r="H28">
        <v>11174</v>
      </c>
      <c r="I28">
        <v>406690.5</v>
      </c>
      <c r="J28">
        <v>80434.87</v>
      </c>
      <c r="K28">
        <v>194347.77</v>
      </c>
      <c r="L28">
        <v>275000</v>
      </c>
    </row>
    <row r="29" spans="1:12" x14ac:dyDescent="0.2">
      <c r="A29" s="1">
        <v>27</v>
      </c>
      <c r="B29" s="1" t="s">
        <v>62</v>
      </c>
      <c r="C29" t="s">
        <v>104</v>
      </c>
      <c r="D29" t="s">
        <v>105</v>
      </c>
      <c r="E29">
        <v>2</v>
      </c>
      <c r="F29">
        <v>1057511</v>
      </c>
      <c r="G29">
        <v>15179.25</v>
      </c>
      <c r="H29">
        <v>12345.75</v>
      </c>
      <c r="I29">
        <v>225007.35999999999</v>
      </c>
      <c r="J29">
        <v>31702.52</v>
      </c>
      <c r="K29">
        <v>338972.4</v>
      </c>
      <c r="L29">
        <v>270000</v>
      </c>
    </row>
    <row r="30" spans="1:12" x14ac:dyDescent="0.2">
      <c r="A30" s="1">
        <v>28</v>
      </c>
      <c r="B30" s="1" t="s">
        <v>62</v>
      </c>
      <c r="C30" t="s">
        <v>106</v>
      </c>
      <c r="D30" t="s">
        <v>107</v>
      </c>
      <c r="E30">
        <v>8</v>
      </c>
      <c r="F30">
        <v>887800</v>
      </c>
      <c r="G30">
        <v>0</v>
      </c>
      <c r="H30">
        <v>0</v>
      </c>
      <c r="I30">
        <v>596601.17000000004</v>
      </c>
      <c r="J30">
        <v>28148.240000000002</v>
      </c>
      <c r="K30">
        <v>364465.74</v>
      </c>
      <c r="L30">
        <v>275000</v>
      </c>
    </row>
    <row r="31" spans="1:12" x14ac:dyDescent="0.2">
      <c r="A31" s="1">
        <v>29</v>
      </c>
      <c r="B31" s="1" t="s">
        <v>62</v>
      </c>
      <c r="C31" t="s">
        <v>108</v>
      </c>
      <c r="D31" t="s">
        <v>109</v>
      </c>
      <c r="E31">
        <v>16</v>
      </c>
      <c r="F31">
        <v>1229120</v>
      </c>
      <c r="G31">
        <v>322830</v>
      </c>
      <c r="H31">
        <v>30609</v>
      </c>
      <c r="I31">
        <v>1202892</v>
      </c>
      <c r="J31">
        <v>88074.42</v>
      </c>
      <c r="K31">
        <v>395178.01</v>
      </c>
      <c r="L31">
        <v>275000</v>
      </c>
    </row>
    <row r="32" spans="1:12" x14ac:dyDescent="0.2">
      <c r="A32" s="1">
        <v>30</v>
      </c>
      <c r="B32" s="1" t="s">
        <v>62</v>
      </c>
      <c r="C32" t="s">
        <v>110</v>
      </c>
      <c r="D32" t="s">
        <v>111</v>
      </c>
      <c r="E32">
        <v>2</v>
      </c>
      <c r="F32">
        <v>327747</v>
      </c>
      <c r="G32">
        <v>51159.5</v>
      </c>
      <c r="H32">
        <v>19638</v>
      </c>
      <c r="I32">
        <v>168091</v>
      </c>
      <c r="J32">
        <v>14261.13</v>
      </c>
      <c r="K32">
        <v>87151.44</v>
      </c>
      <c r="L32">
        <v>75000</v>
      </c>
    </row>
    <row r="33" spans="1:12" x14ac:dyDescent="0.2">
      <c r="A33" s="1">
        <v>31</v>
      </c>
      <c r="B33" s="1" t="s">
        <v>62</v>
      </c>
      <c r="C33" t="s">
        <v>114</v>
      </c>
      <c r="D33" t="s">
        <v>115</v>
      </c>
      <c r="E33">
        <v>1</v>
      </c>
      <c r="F33">
        <v>173380</v>
      </c>
      <c r="G33">
        <v>32985</v>
      </c>
      <c r="H33">
        <v>4491</v>
      </c>
      <c r="I33">
        <v>57569.99</v>
      </c>
      <c r="J33">
        <v>13799.54</v>
      </c>
      <c r="K33">
        <v>47520.37</v>
      </c>
      <c r="L33">
        <v>37500</v>
      </c>
    </row>
    <row r="34" spans="1:12" x14ac:dyDescent="0.2">
      <c r="A34" s="1">
        <v>32</v>
      </c>
      <c r="B34" s="1" t="s">
        <v>62</v>
      </c>
      <c r="C34" t="s">
        <v>118</v>
      </c>
      <c r="D34" t="s">
        <v>119</v>
      </c>
      <c r="E34">
        <v>8</v>
      </c>
      <c r="F34">
        <v>1711814</v>
      </c>
      <c r="G34">
        <v>34845.760000000002</v>
      </c>
      <c r="H34">
        <v>62610</v>
      </c>
      <c r="I34">
        <v>1120765.5</v>
      </c>
      <c r="J34">
        <v>126648.74</v>
      </c>
      <c r="K34">
        <v>443570.17</v>
      </c>
      <c r="L34">
        <v>344355</v>
      </c>
    </row>
    <row r="35" spans="1:12" x14ac:dyDescent="0.2">
      <c r="A35" s="1">
        <v>33</v>
      </c>
      <c r="B35" s="1" t="s">
        <v>62</v>
      </c>
      <c r="C35" t="s">
        <v>120</v>
      </c>
      <c r="D35" t="s">
        <v>121</v>
      </c>
      <c r="E35">
        <v>8</v>
      </c>
      <c r="F35">
        <v>1507106</v>
      </c>
      <c r="G35">
        <v>105045.55</v>
      </c>
      <c r="H35">
        <v>62257.5</v>
      </c>
      <c r="I35">
        <v>1264932.01</v>
      </c>
      <c r="J35">
        <v>152630.20000000001</v>
      </c>
      <c r="K35">
        <v>390918.94</v>
      </c>
      <c r="L35">
        <v>342416.25</v>
      </c>
    </row>
    <row r="36" spans="1:12" x14ac:dyDescent="0.2">
      <c r="A36" s="1">
        <v>34</v>
      </c>
      <c r="B36" s="1" t="s">
        <v>62</v>
      </c>
      <c r="C36" t="s">
        <v>122</v>
      </c>
      <c r="D36" t="s">
        <v>123</v>
      </c>
      <c r="E36">
        <v>8</v>
      </c>
      <c r="F36">
        <v>1552091</v>
      </c>
      <c r="G36">
        <v>147524.29999999999</v>
      </c>
      <c r="H36">
        <v>62678.75</v>
      </c>
      <c r="I36">
        <v>1109100.02</v>
      </c>
      <c r="J36">
        <v>144756.01999999999</v>
      </c>
      <c r="K36">
        <v>397589.1</v>
      </c>
      <c r="L36">
        <v>344423.75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124</v>
      </c>
      <c r="D38" t="s">
        <v>125</v>
      </c>
      <c r="E38">
        <v>1</v>
      </c>
      <c r="F38">
        <v>86904.75</v>
      </c>
      <c r="G38">
        <v>0</v>
      </c>
      <c r="H38">
        <v>0</v>
      </c>
      <c r="I38">
        <v>89664.85</v>
      </c>
      <c r="J38">
        <v>3343.44</v>
      </c>
      <c r="K38">
        <v>32748.959999999999</v>
      </c>
      <c r="L38">
        <v>37500</v>
      </c>
    </row>
    <row r="39" spans="1:12" x14ac:dyDescent="0.2">
      <c r="A39" s="1">
        <v>37</v>
      </c>
      <c r="B39" s="1" t="s">
        <v>62</v>
      </c>
      <c r="C39" t="s">
        <v>130</v>
      </c>
      <c r="D39" t="s">
        <v>131</v>
      </c>
      <c r="E39">
        <v>8</v>
      </c>
      <c r="F39">
        <v>1456520</v>
      </c>
      <c r="G39">
        <v>189570</v>
      </c>
      <c r="H39">
        <v>50000</v>
      </c>
      <c r="I39">
        <v>746761.01</v>
      </c>
      <c r="J39">
        <v>62505.61</v>
      </c>
      <c r="K39">
        <v>341706.9</v>
      </c>
      <c r="L39">
        <v>270000</v>
      </c>
    </row>
    <row r="40" spans="1:12" x14ac:dyDescent="0.2">
      <c r="A40" s="1">
        <v>38</v>
      </c>
      <c r="B40" s="1" t="s">
        <v>62</v>
      </c>
      <c r="C40" t="s">
        <v>132</v>
      </c>
      <c r="D40" t="s">
        <v>133</v>
      </c>
      <c r="E40">
        <v>8</v>
      </c>
      <c r="F40">
        <v>1116608</v>
      </c>
      <c r="G40">
        <v>361651.92</v>
      </c>
      <c r="H40">
        <v>52800</v>
      </c>
      <c r="I40">
        <v>426503.21</v>
      </c>
      <c r="J40">
        <v>115556.98</v>
      </c>
      <c r="K40">
        <v>271591.69</v>
      </c>
      <c r="L40">
        <v>270000</v>
      </c>
    </row>
    <row r="41" spans="1:12" x14ac:dyDescent="0.2">
      <c r="A41" s="1">
        <v>39</v>
      </c>
      <c r="B41" s="1" t="s">
        <v>62</v>
      </c>
      <c r="C41" t="s">
        <v>134</v>
      </c>
      <c r="D41" t="s">
        <v>135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136</v>
      </c>
      <c r="D42" t="s">
        <v>137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148</v>
      </c>
      <c r="C43" t="s">
        <v>149</v>
      </c>
      <c r="D43" t="s">
        <v>150</v>
      </c>
      <c r="E43">
        <v>8</v>
      </c>
      <c r="F43">
        <v>0</v>
      </c>
      <c r="G43">
        <v>0</v>
      </c>
      <c r="H43">
        <v>0</v>
      </c>
      <c r="I43">
        <v>63449.5</v>
      </c>
      <c r="J43">
        <v>7296.71</v>
      </c>
      <c r="K43">
        <v>0</v>
      </c>
      <c r="L43">
        <v>185000</v>
      </c>
    </row>
    <row r="44" spans="1:12" x14ac:dyDescent="0.2">
      <c r="A44" s="1">
        <v>42</v>
      </c>
      <c r="B44" s="1" t="s">
        <v>62</v>
      </c>
      <c r="C44" t="s">
        <v>138</v>
      </c>
      <c r="D44" t="s">
        <v>139</v>
      </c>
      <c r="E44">
        <v>1</v>
      </c>
      <c r="F44">
        <v>142659</v>
      </c>
      <c r="G44">
        <v>0</v>
      </c>
      <c r="H44">
        <v>4123.18</v>
      </c>
      <c r="I44">
        <v>45039.82</v>
      </c>
      <c r="J44">
        <v>0</v>
      </c>
      <c r="K44">
        <v>46864.22</v>
      </c>
      <c r="L44">
        <v>37500</v>
      </c>
    </row>
    <row r="45" spans="1:12" x14ac:dyDescent="0.2">
      <c r="A45" s="1">
        <v>43</v>
      </c>
      <c r="B45" s="1" t="s">
        <v>157</v>
      </c>
      <c r="C45" t="s">
        <v>160</v>
      </c>
      <c r="D45" t="s">
        <v>161</v>
      </c>
      <c r="E45">
        <v>8</v>
      </c>
      <c r="F45">
        <v>1436496</v>
      </c>
      <c r="G45">
        <v>419508</v>
      </c>
      <c r="H45">
        <v>93286.75</v>
      </c>
      <c r="I45">
        <v>582386.5</v>
      </c>
      <c r="J45">
        <v>83842.490000000005</v>
      </c>
      <c r="K45">
        <v>336243.22</v>
      </c>
      <c r="L45">
        <v>315000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2" x14ac:dyDescent="0.2">
      <c r="A49" s="1">
        <v>47</v>
      </c>
      <c r="B49" s="1" t="s">
        <v>162</v>
      </c>
      <c r="C49" t="s">
        <v>76</v>
      </c>
      <c r="D49" t="s">
        <v>163</v>
      </c>
      <c r="E49">
        <v>5</v>
      </c>
      <c r="F49">
        <v>754500</v>
      </c>
      <c r="G49">
        <v>322352.94</v>
      </c>
      <c r="H49">
        <v>0</v>
      </c>
      <c r="I49">
        <v>419803.91</v>
      </c>
      <c r="J49">
        <v>75767.570000000007</v>
      </c>
      <c r="K49">
        <v>20876.5</v>
      </c>
      <c r="L49">
        <v>175000</v>
      </c>
    </row>
    <row r="50" spans="1:12" x14ac:dyDescent="0.2">
      <c r="A50" s="1">
        <v>48</v>
      </c>
    </row>
    <row r="51" spans="1:12" x14ac:dyDescent="0.2">
      <c r="A51" s="1">
        <v>49</v>
      </c>
    </row>
    <row r="52" spans="1:12" x14ac:dyDescent="0.2">
      <c r="A52" s="1">
        <v>50</v>
      </c>
    </row>
    <row r="53" spans="1:12" x14ac:dyDescent="0.2">
      <c r="A53" s="1">
        <v>51</v>
      </c>
    </row>
    <row r="54" spans="1:12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72</v>
      </c>
      <c r="D18" t="s">
        <v>73</v>
      </c>
      <c r="E18">
        <v>2</v>
      </c>
      <c r="F18">
        <v>214075</v>
      </c>
      <c r="G18">
        <v>21217.5</v>
      </c>
      <c r="H18">
        <v>8858.25</v>
      </c>
      <c r="I18">
        <v>112570</v>
      </c>
      <c r="J18">
        <v>7897.77</v>
      </c>
      <c r="K18">
        <v>82635.48</v>
      </c>
      <c r="L18">
        <v>75000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82</v>
      </c>
      <c r="D23" t="s">
        <v>83</v>
      </c>
      <c r="E23">
        <v>5</v>
      </c>
      <c r="F23">
        <v>478704</v>
      </c>
      <c r="G23">
        <v>0</v>
      </c>
      <c r="H23">
        <v>11681.85</v>
      </c>
      <c r="I23">
        <v>183103.7</v>
      </c>
      <c r="J23">
        <v>8409.89</v>
      </c>
      <c r="K23">
        <v>131701.23000000001</v>
      </c>
      <c r="L23">
        <v>275000</v>
      </c>
    </row>
    <row r="24" spans="1:12" x14ac:dyDescent="0.2">
      <c r="A24" s="1">
        <v>22</v>
      </c>
      <c r="B24" s="1" t="s">
        <v>62</v>
      </c>
      <c r="C24" t="s">
        <v>86</v>
      </c>
      <c r="D24" t="s">
        <v>87</v>
      </c>
      <c r="E24">
        <v>5</v>
      </c>
      <c r="F24">
        <v>0</v>
      </c>
      <c r="G24">
        <v>148740</v>
      </c>
      <c r="H24">
        <v>16926.75</v>
      </c>
      <c r="I24">
        <v>174870</v>
      </c>
      <c r="J24">
        <v>26425.58</v>
      </c>
      <c r="K24">
        <v>149882.64000000001</v>
      </c>
      <c r="L24">
        <v>175000</v>
      </c>
    </row>
    <row r="25" spans="1:12" x14ac:dyDescent="0.2">
      <c r="A25" s="1">
        <v>23</v>
      </c>
      <c r="B25" s="1" t="s">
        <v>62</v>
      </c>
      <c r="C25" t="s">
        <v>90</v>
      </c>
      <c r="D25" t="s">
        <v>91</v>
      </c>
      <c r="E25">
        <v>2</v>
      </c>
      <c r="F25">
        <v>229570</v>
      </c>
      <c r="G25">
        <v>57015</v>
      </c>
      <c r="H25">
        <v>8941.5</v>
      </c>
      <c r="I25">
        <v>138975</v>
      </c>
      <c r="J25">
        <v>13164.95</v>
      </c>
      <c r="K25">
        <v>87476.88</v>
      </c>
      <c r="L25">
        <v>75000</v>
      </c>
    </row>
    <row r="26" spans="1:12" x14ac:dyDescent="0.2">
      <c r="A26" s="1">
        <v>24</v>
      </c>
      <c r="B26" s="1" t="s">
        <v>62</v>
      </c>
      <c r="C26" t="s">
        <v>94</v>
      </c>
      <c r="D26" t="s">
        <v>95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  <c r="B27" s="1" t="s">
        <v>62</v>
      </c>
      <c r="C27" t="s">
        <v>100</v>
      </c>
      <c r="D27" t="s">
        <v>101</v>
      </c>
      <c r="E27">
        <v>3</v>
      </c>
      <c r="F27">
        <v>393735</v>
      </c>
      <c r="G27">
        <v>172492.5</v>
      </c>
      <c r="H27">
        <v>29519</v>
      </c>
      <c r="I27">
        <v>143715.01</v>
      </c>
      <c r="J27">
        <v>53988.26</v>
      </c>
      <c r="K27">
        <v>91996.36</v>
      </c>
      <c r="L27">
        <v>105000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  <c r="B32" s="1" t="s">
        <v>62</v>
      </c>
      <c r="C32" t="s">
        <v>112</v>
      </c>
      <c r="D32" t="s">
        <v>113</v>
      </c>
      <c r="E32">
        <v>3</v>
      </c>
      <c r="F32">
        <v>433575</v>
      </c>
      <c r="G32">
        <v>158355</v>
      </c>
      <c r="H32">
        <v>15109</v>
      </c>
      <c r="I32">
        <v>233465</v>
      </c>
      <c r="J32">
        <v>29526.240000000002</v>
      </c>
      <c r="K32">
        <v>101388.73</v>
      </c>
      <c r="L32">
        <v>105000</v>
      </c>
    </row>
    <row r="33" spans="1:12" x14ac:dyDescent="0.2">
      <c r="A33" s="1">
        <v>31</v>
      </c>
      <c r="B33" s="1" t="s">
        <v>62</v>
      </c>
      <c r="C33" t="s">
        <v>116</v>
      </c>
      <c r="D33" t="s">
        <v>117</v>
      </c>
      <c r="E33">
        <v>5</v>
      </c>
      <c r="F33">
        <v>511100</v>
      </c>
      <c r="G33">
        <v>189396</v>
      </c>
      <c r="H33">
        <v>22842</v>
      </c>
      <c r="I33">
        <v>190876.99</v>
      </c>
      <c r="J33">
        <v>59997.120000000003</v>
      </c>
      <c r="K33">
        <v>146494.69</v>
      </c>
      <c r="L33">
        <v>175000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126</v>
      </c>
      <c r="D38" t="s">
        <v>127</v>
      </c>
      <c r="E38">
        <v>1</v>
      </c>
      <c r="F38">
        <v>142595</v>
      </c>
      <c r="G38">
        <v>28071</v>
      </c>
      <c r="H38">
        <v>4752</v>
      </c>
      <c r="I38">
        <v>48305</v>
      </c>
      <c r="J38">
        <v>5718.32</v>
      </c>
      <c r="K38">
        <v>40262.42</v>
      </c>
      <c r="L38">
        <v>37500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  <c r="B18" s="1" t="s">
        <v>62</v>
      </c>
      <c r="C18" t="s">
        <v>74</v>
      </c>
      <c r="D18" t="s">
        <v>75</v>
      </c>
      <c r="E18">
        <v>2</v>
      </c>
      <c r="F18">
        <v>0</v>
      </c>
      <c r="G18">
        <v>0</v>
      </c>
      <c r="H18">
        <v>0</v>
      </c>
      <c r="I18">
        <v>88398</v>
      </c>
      <c r="J18">
        <v>0</v>
      </c>
      <c r="K18">
        <v>0</v>
      </c>
      <c r="L18">
        <v>0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  <c r="B23" s="1" t="s">
        <v>62</v>
      </c>
      <c r="C23" t="s">
        <v>84</v>
      </c>
      <c r="D23" t="s">
        <v>85</v>
      </c>
      <c r="E23">
        <v>2</v>
      </c>
      <c r="F23">
        <v>203220</v>
      </c>
      <c r="G23">
        <v>20451.75</v>
      </c>
      <c r="H23">
        <v>2442.25</v>
      </c>
      <c r="I23">
        <v>90451.75</v>
      </c>
      <c r="J23">
        <v>5805.36</v>
      </c>
      <c r="K23">
        <v>71271.12</v>
      </c>
      <c r="L23">
        <v>75000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96</v>
      </c>
      <c r="D26" t="s">
        <v>97</v>
      </c>
      <c r="E26">
        <v>5</v>
      </c>
      <c r="F26">
        <v>595240</v>
      </c>
      <c r="G26">
        <v>159453</v>
      </c>
      <c r="H26">
        <v>6631</v>
      </c>
      <c r="I26">
        <v>334247</v>
      </c>
      <c r="J26">
        <v>32788.94</v>
      </c>
      <c r="K26">
        <v>148358.10999999999</v>
      </c>
      <c r="L26">
        <v>175000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2" x14ac:dyDescent="0.2">
      <c r="A33" s="1">
        <v>31</v>
      </c>
    </row>
    <row r="34" spans="1:12" x14ac:dyDescent="0.2">
      <c r="A34" s="1">
        <v>32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62</v>
      </c>
      <c r="C38" t="s">
        <v>128</v>
      </c>
      <c r="D38" t="s">
        <v>129</v>
      </c>
      <c r="E38">
        <v>5</v>
      </c>
      <c r="F38">
        <v>525070</v>
      </c>
      <c r="G38">
        <v>42506</v>
      </c>
      <c r="H38">
        <v>20210.5</v>
      </c>
      <c r="I38">
        <v>362256.7</v>
      </c>
      <c r="J38">
        <v>21179.94</v>
      </c>
      <c r="K38">
        <v>182221.2</v>
      </c>
      <c r="L38">
        <v>175000</v>
      </c>
    </row>
    <row r="39" spans="1:12" x14ac:dyDescent="0.2">
      <c r="A39" s="1">
        <v>37</v>
      </c>
    </row>
    <row r="40" spans="1:12" x14ac:dyDescent="0.2">
      <c r="A40" s="1">
        <v>38</v>
      </c>
    </row>
    <row r="41" spans="1:12" x14ac:dyDescent="0.2">
      <c r="A41" s="1">
        <v>39</v>
      </c>
    </row>
    <row r="42" spans="1:12" x14ac:dyDescent="0.2">
      <c r="A42" s="1">
        <v>40</v>
      </c>
    </row>
    <row r="43" spans="1:12" x14ac:dyDescent="0.2">
      <c r="A43" s="1">
        <v>41</v>
      </c>
    </row>
    <row r="44" spans="1:12" x14ac:dyDescent="0.2">
      <c r="A44" s="1">
        <v>42</v>
      </c>
    </row>
    <row r="45" spans="1:12" x14ac:dyDescent="0.2">
      <c r="A45" s="1">
        <v>43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2015-05-17T07:01:49Z</dcterms:modified>
</cp:coreProperties>
</file>