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v Model" sheetId="1" r:id="rId3"/>
    <sheet state="visible" name="Notes" sheetId="2" r:id="rId4"/>
    <sheet state="visible" name="Ideas" sheetId="3" r:id="rId5"/>
    <sheet state="visible" name="Sheet1" sheetId="4" r:id="rId6"/>
  </sheets>
  <definedNames/>
  <calcPr/>
</workbook>
</file>

<file path=xl/sharedStrings.xml><?xml version="1.0" encoding="utf-8"?>
<sst xmlns="http://schemas.openxmlformats.org/spreadsheetml/2006/main" count="102" uniqueCount="81">
  <si>
    <t>FB Costs:</t>
  </si>
  <si>
    <t>Future Costs:</t>
  </si>
  <si>
    <t>CPM</t>
  </si>
  <si>
    <t>(CPM)</t>
  </si>
  <si>
    <t>(Ad targeting people who are LOOKING for events, everyone sees it. Always there for the day.</t>
  </si>
  <si>
    <t>CPC</t>
  </si>
  <si>
    <t>(CPC)</t>
  </si>
  <si>
    <t>CPA</t>
  </si>
  <si>
    <t>(per app DL for us)</t>
  </si>
  <si>
    <t>(CPA)</t>
  </si>
  <si>
    <t>EventBrite costs:</t>
  </si>
  <si>
    <t>Transaction</t>
  </si>
  <si>
    <t>$0.99 + 2.5%</t>
  </si>
  <si>
    <t>* Our sponsored events $/user is set at $0.025, which is 4.6X cost of FB's, which we believe is reasonable for 2 reasons. First, users on our app are specifically looking for events to potentially go to. In other words, all "ads" are extremely relevant to the user. Second, the sponsored banner will continue to remain for every user throughout the entire day and is on the "home" page of our app, which means it will be seen much more frequently than 1 time.</t>
  </si>
  <si>
    <t>* Boosted event on user list is $0.05 per user, roughly 9.2X cost of FB's CPM because it is event matched directly to the user based on skills and interests and is on the user's list for 14 days</t>
  </si>
  <si>
    <t>* Our transaction cost is a flat $1.00 fee, which is cheaper than EventBrite</t>
  </si>
  <si>
    <t>All events just happening on campus are in the DB free</t>
  </si>
  <si>
    <t>Universal Subscription:</t>
  </si>
  <si>
    <t>Agnes can suggest to companies which campuses to visit based on the number of students with the skills and interests they are looking for</t>
  </si>
  <si>
    <t>Indiv. Campus Subscription:</t>
  </si>
  <si>
    <t>Sponsored event (do we want $/click, $/view, $/add to calendar, $/share) -- minimum weight threshold</t>
  </si>
  <si>
    <t>Sponsored company - at the top of the matched companies page</t>
  </si>
  <si>
    <t>See all student orgs (we can help them get in touch too, 3 free messages -- $ for more)</t>
  </si>
  <si>
    <t>Search students based on skills and interests and send a bulk message</t>
  </si>
  <si>
    <t>(10 free, $ after that)</t>
  </si>
  <si>
    <t>Company name on "All companies" list</t>
  </si>
  <si>
    <t xml:space="preserve">Company gets matched (like campus groups) to particular students based on a given student's skills and interests </t>
  </si>
  <si>
    <t>Event ticket transactions:</t>
  </si>
  <si>
    <t>For students</t>
  </si>
  <si>
    <t>Or have a deal with eventbrite/ticketmaster/another site to have ALL our ticket links go to their ticketed events (ex. a ticketmaster deal would mean if the same event is on 2 websites, Ticketmaster would get the business. -- Things to keep in mind: don't piss off companies that we don't have a replacement for -- if we NEED eventbrite, only have the deal where Ticketmaster gets prioritized over Ticketfly or vise-versa)</t>
  </si>
  <si>
    <t>For student groups?</t>
  </si>
  <si>
    <t>Sponsored group, small banner at top of group page? -- bidding system for each day?</t>
  </si>
  <si>
    <t>For individuals with ideas/projects</t>
  </si>
  <si>
    <t>Bid to be highlighted on the "home" people page with your idea for direct responses? bidding starts at $1 daily? up to 3 people shown at a time?</t>
  </si>
  <si>
    <t>For industry</t>
  </si>
  <si>
    <t>Selling insight learned in reports from our large data sets</t>
  </si>
  <si>
    <t>For local businesses (e.g. CTB)</t>
  </si>
  <si>
    <t>1 event, $5 (or $/click, $/view, $/add to calendar, $/share)</t>
  </si>
  <si>
    <t>Monthly subscription for $30 - 30 events</t>
  </si>
  <si>
    <t>For individual users</t>
  </si>
  <si>
    <t>pay to turn off sponsored events (price that we'd get from having an avg. user = $20/yr?)</t>
  </si>
  <si>
    <t>2016 - 2017 ESTIMATIONS:</t>
  </si>
  <si>
    <t>Month /
Category</t>
  </si>
  <si>
    <t>August</t>
  </si>
  <si>
    <t>September</t>
  </si>
  <si>
    <t>October</t>
  </si>
  <si>
    <t>November</t>
  </si>
  <si>
    <t>December</t>
  </si>
  <si>
    <t>January</t>
  </si>
  <si>
    <t>February</t>
  </si>
  <si>
    <t>March</t>
  </si>
  <si>
    <t>April</t>
  </si>
  <si>
    <t>May</t>
  </si>
  <si>
    <t>June</t>
  </si>
  <si>
    <t>July</t>
  </si>
  <si>
    <t>TOTAL</t>
  </si>
  <si>
    <t># Campuses</t>
  </si>
  <si>
    <t># Users / campus</t>
  </si>
  <si>
    <t># Sponsored Events / campus</t>
  </si>
  <si>
    <t>Sponsored Event ($/"user")</t>
  </si>
  <si>
    <t># of External Orgs viewable to users</t>
  </si>
  <si>
    <t>$ / Ext. Org. -- matched</t>
  </si>
  <si>
    <t># Events boosted on user list (normalized to equiv. # of users)</t>
  </si>
  <si>
    <t>Boosted Event on list ($/user)</t>
  </si>
  <si>
    <t xml:space="preserve">Rev. Estimate = </t>
  </si>
  <si>
    <t>2017 - 2018 ESTIMATIONS continuing campuses:</t>
  </si>
  <si>
    <t># Campuses Continuing</t>
  </si>
  <si>
    <t># of Ext. Orgs in Groups page</t>
  </si>
  <si>
    <t>% students * transaction</t>
  </si>
  <si>
    <t>$ / Transaction</t>
  </si>
  <si>
    <t>Rev. from 2 continuing campuses (year 2) + Rev. from 6 new campuses (3x 2016-2017 estimate):</t>
  </si>
  <si>
    <t>TOTAL 2017 - 2018 ESTIMATIONS =</t>
  </si>
  <si>
    <t>* Note: Features for matching students to External Organizations in Groups page, Boosting events on matched users' event lists, and transaction fees are not built as of Fall 2016 and are not incorporated in 2017-2018 estimations for new campuses, but could be immediately relevant on new campuses</t>
  </si>
  <si>
    <t>valuation (MM)</t>
  </si>
  <si>
    <t>campuses</t>
  </si>
  <si>
    <t>#sponsored/day</t>
  </si>
  <si>
    <t>#campuses</t>
  </si>
  <si>
    <t>#days</t>
  </si>
  <si>
    <t>$/event</t>
  </si>
  <si>
    <t>MatchedSpons.</t>
  </si>
  <si>
    <t>Transactions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</si>
</sst>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000"/>
    <numFmt numFmtId="166" formatCode="&quot;$&quot;#,##0"/>
  </numFmts>
  <fonts count="8">
    <font>
      <sz val="10.0"/>
      <color rgb="FF000000"/>
      <name val="Arial"/>
    </font>
    <font/>
    <font>
      <b/>
    </font>
    <font>
      <b/>
      <color rgb="FF000000"/>
      <name val="Arial"/>
    </font>
    <font>
      <color rgb="FF6AA84F"/>
    </font>
    <font>
      <color rgb="FF93C47D"/>
      <name val="Arial"/>
    </font>
    <font>
      <sz val="10.0"/>
      <name val="Arial"/>
    </font>
    <font>
      <name val="Arial"/>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D9EAD3"/>
        <bgColor rgb="FFD9EAD3"/>
      </patternFill>
    </fill>
  </fills>
  <borders count="8">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2" fontId="3" numFmtId="0" xfId="0" applyAlignment="1" applyFill="1" applyFont="1">
      <alignment horizontal="righ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horizontal="right" readingOrder="0"/>
    </xf>
    <xf borderId="0" fillId="0" fontId="1" numFmtId="0" xfId="0" applyAlignment="1" applyFont="1">
      <alignment readingOrder="0" shrinkToFit="0" wrapText="1"/>
    </xf>
    <xf borderId="0" fillId="0" fontId="1" numFmtId="166" xfId="0" applyAlignment="1" applyFont="1" applyNumberFormat="1">
      <alignment readingOrder="0"/>
    </xf>
    <xf borderId="0" fillId="0" fontId="1" numFmtId="0" xfId="0" applyAlignment="1" applyFont="1">
      <alignment readingOrder="0" shrinkToFit="0" wrapText="0"/>
    </xf>
    <xf borderId="0" fillId="0" fontId="1" numFmtId="0" xfId="0" applyAlignment="1" applyFont="1">
      <alignment readingOrder="0"/>
    </xf>
    <xf borderId="0" fillId="0" fontId="4" numFmtId="0" xfId="0" applyAlignment="1" applyFont="1">
      <alignment readingOrder="0"/>
    </xf>
    <xf borderId="0" fillId="2" fontId="5" numFmtId="0" xfId="0" applyAlignment="1" applyFont="1">
      <alignment readingOrder="0"/>
    </xf>
    <xf borderId="0" fillId="0" fontId="1" numFmtId="0" xfId="0" applyAlignment="1" applyFont="1">
      <alignment horizontal="center" readingOrder="0" vertical="center"/>
    </xf>
    <xf borderId="0" fillId="0" fontId="1" numFmtId="0" xfId="0" applyAlignment="1" applyFont="1">
      <alignment horizontal="center" readingOrder="0"/>
    </xf>
    <xf borderId="0" fillId="3" fontId="1" numFmtId="0" xfId="0" applyAlignment="1" applyFill="1" applyFont="1">
      <alignment readingOrder="0"/>
    </xf>
    <xf borderId="0" fillId="3" fontId="1" numFmtId="0" xfId="0" applyAlignment="1" applyFont="1">
      <alignment horizontal="center" readingOrder="0"/>
    </xf>
    <xf borderId="0" fillId="3" fontId="1" numFmtId="165" xfId="0" applyAlignment="1" applyFont="1" applyNumberFormat="1">
      <alignment horizontal="center" readingOrder="0"/>
    </xf>
    <xf borderId="0" fillId="4" fontId="1" numFmtId="3" xfId="0" applyAlignment="1" applyFill="1" applyFont="1" applyNumberFormat="1">
      <alignment readingOrder="0"/>
    </xf>
    <xf borderId="0" fillId="4" fontId="1" numFmtId="3" xfId="0" applyAlignment="1" applyFont="1" applyNumberFormat="1">
      <alignment horizontal="center" readingOrder="0"/>
    </xf>
    <xf borderId="0" fillId="0" fontId="1" numFmtId="3" xfId="0" applyFont="1" applyNumberFormat="1"/>
    <xf borderId="0" fillId="4" fontId="1" numFmtId="0" xfId="0" applyAlignment="1" applyFont="1">
      <alignment readingOrder="0"/>
    </xf>
    <xf borderId="0" fillId="4" fontId="1" numFmtId="166" xfId="0" applyAlignment="1" applyFont="1" applyNumberFormat="1">
      <alignment horizontal="center" readingOrder="0"/>
    </xf>
    <xf borderId="0" fillId="5" fontId="1" numFmtId="0" xfId="0" applyAlignment="1" applyFill="1" applyFont="1">
      <alignment readingOrder="0"/>
    </xf>
    <xf borderId="0" fillId="5" fontId="1" numFmtId="0" xfId="0" applyAlignment="1" applyFont="1">
      <alignment horizontal="center" readingOrder="0"/>
    </xf>
    <xf borderId="0" fillId="5" fontId="1" numFmtId="164" xfId="0" applyAlignment="1" applyFont="1" applyNumberFormat="1">
      <alignment readingOrder="0"/>
    </xf>
    <xf borderId="0" fillId="5" fontId="1" numFmtId="164" xfId="0" applyAlignment="1" applyFont="1" applyNumberFormat="1">
      <alignment horizontal="center" readingOrder="0"/>
    </xf>
    <xf borderId="0" fillId="0" fontId="1" numFmtId="164" xfId="0" applyFont="1" applyNumberFormat="1"/>
    <xf borderId="1" fillId="0" fontId="1" numFmtId="164" xfId="0" applyAlignment="1" applyBorder="1" applyFont="1" applyNumberFormat="1">
      <alignment readingOrder="0"/>
    </xf>
    <xf borderId="1" fillId="0" fontId="1" numFmtId="164" xfId="0" applyAlignment="1" applyBorder="1" applyFont="1" applyNumberFormat="1">
      <alignment horizontal="center"/>
    </xf>
    <xf borderId="1" fillId="6" fontId="1" numFmtId="164" xfId="0" applyBorder="1" applyFill="1" applyFont="1" applyNumberFormat="1"/>
    <xf borderId="0" fillId="0" fontId="1" numFmtId="0" xfId="0" applyAlignment="1" applyFont="1">
      <alignment horizontal="center"/>
    </xf>
    <xf borderId="0" fillId="0" fontId="1" numFmtId="9" xfId="0" applyAlignment="1" applyFont="1" applyNumberFormat="1">
      <alignment horizontal="center" readingOrder="0"/>
    </xf>
    <xf borderId="0" fillId="0" fontId="1" numFmtId="164" xfId="0" applyAlignment="1" applyFont="1" applyNumberFormat="1">
      <alignment horizontal="center" readingOrder="0"/>
    </xf>
    <xf borderId="1" fillId="0" fontId="6" numFmtId="164" xfId="0" applyAlignment="1" applyBorder="1" applyFont="1" applyNumberFormat="1">
      <alignment readingOrder="0"/>
    </xf>
    <xf borderId="1" fillId="2" fontId="0" numFmtId="164" xfId="0" applyBorder="1" applyFont="1" applyNumberFormat="1"/>
    <xf borderId="0" fillId="2" fontId="0" numFmtId="164" xfId="0" applyFont="1" applyNumberFormat="1"/>
    <xf borderId="0" fillId="0" fontId="6" numFmtId="0" xfId="0" applyFont="1"/>
    <xf borderId="0" fillId="0" fontId="1" numFmtId="0" xfId="0" applyAlignment="1" applyFont="1">
      <alignment horizontal="left" readingOrder="0"/>
    </xf>
    <xf borderId="2" fillId="6" fontId="1" numFmtId="0" xfId="0" applyAlignment="1" applyBorder="1" applyFont="1">
      <alignment horizontal="left" readingOrder="0"/>
    </xf>
    <xf borderId="3" fillId="6" fontId="1" numFmtId="0" xfId="0" applyAlignment="1" applyBorder="1" applyFont="1">
      <alignment horizontal="center"/>
    </xf>
    <xf borderId="4" fillId="6" fontId="1" numFmtId="164" xfId="0" applyAlignment="1" applyBorder="1" applyFont="1" applyNumberFormat="1">
      <alignment horizontal="center"/>
    </xf>
    <xf borderId="0" fillId="0" fontId="1" numFmtId="0" xfId="0" applyAlignment="1" applyFont="1">
      <alignment horizontal="left" readingOrder="0" shrinkToFit="0" wrapText="1"/>
    </xf>
    <xf borderId="0" fillId="0" fontId="7" numFmtId="0" xfId="0" applyAlignment="1" applyFont="1">
      <alignment vertical="bottom"/>
    </xf>
    <xf borderId="0" fillId="0" fontId="7" numFmtId="0" xfId="0" applyAlignment="1" applyFont="1">
      <alignment horizontal="right" vertical="bottom"/>
    </xf>
    <xf borderId="0" fillId="0" fontId="7" numFmtId="164" xfId="0" applyAlignment="1" applyFont="1" applyNumberFormat="1">
      <alignment horizontal="right" vertical="bottom"/>
    </xf>
    <xf borderId="0" fillId="0" fontId="7" numFmtId="164" xfId="0" applyAlignment="1" applyFont="1" applyNumberFormat="1">
      <alignment vertical="bottom"/>
    </xf>
    <xf borderId="5" fillId="0" fontId="7" numFmtId="0" xfId="0" applyAlignment="1" applyBorder="1" applyFont="1">
      <alignment vertical="bottom"/>
    </xf>
    <xf borderId="6" fillId="0" fontId="7" numFmtId="0" xfId="0" applyAlignment="1" applyBorder="1" applyFont="1">
      <alignment vertical="bottom"/>
    </xf>
    <xf borderId="7" fillId="0" fontId="7" numFmtId="164"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86"/>
    <col customWidth="1" min="2" max="3" width="10.14"/>
    <col customWidth="1" min="4" max="4" width="9.57"/>
    <col customWidth="1" min="5" max="5" width="10.29"/>
    <col customWidth="1" min="6" max="6" width="10.71"/>
    <col customWidth="1" min="7" max="7" width="9.0"/>
    <col customWidth="1" min="8" max="8" width="11.29"/>
    <col customWidth="1" min="9" max="9" width="10.0"/>
    <col customWidth="1" min="10" max="10" width="10.57"/>
    <col customWidth="1" min="11" max="11" width="11.14"/>
    <col customWidth="1" min="12" max="12" width="11.0"/>
    <col customWidth="1" min="13" max="13" width="11.71"/>
  </cols>
  <sheetData>
    <row r="1">
      <c r="A1" s="2" t="s">
        <v>41</v>
      </c>
    </row>
    <row r="2">
      <c r="A2" s="1" t="s">
        <v>42</v>
      </c>
      <c r="B2" s="14" t="s">
        <v>43</v>
      </c>
      <c r="C2" s="14" t="s">
        <v>44</v>
      </c>
      <c r="D2" s="14" t="s">
        <v>45</v>
      </c>
      <c r="E2" s="14" t="s">
        <v>46</v>
      </c>
      <c r="F2" s="14" t="s">
        <v>47</v>
      </c>
      <c r="G2" s="14" t="s">
        <v>48</v>
      </c>
      <c r="H2" s="14" t="s">
        <v>49</v>
      </c>
      <c r="I2" s="14" t="s">
        <v>50</v>
      </c>
      <c r="J2" s="14" t="s">
        <v>51</v>
      </c>
      <c r="K2" s="14" t="s">
        <v>52</v>
      </c>
      <c r="L2" s="14" t="s">
        <v>53</v>
      </c>
      <c r="M2" s="14" t="s">
        <v>54</v>
      </c>
      <c r="N2" s="14" t="s">
        <v>55</v>
      </c>
    </row>
    <row r="3" ht="11.25" customHeight="1"/>
    <row r="4">
      <c r="A4" s="1" t="s">
        <v>56</v>
      </c>
      <c r="B4" s="15">
        <v>2.0</v>
      </c>
      <c r="C4" s="15">
        <v>2.0</v>
      </c>
      <c r="D4" s="15">
        <v>2.0</v>
      </c>
      <c r="E4" s="15">
        <v>2.0</v>
      </c>
      <c r="F4" s="15">
        <v>2.0</v>
      </c>
      <c r="G4" s="15">
        <v>2.0</v>
      </c>
      <c r="H4" s="15">
        <v>2.0</v>
      </c>
      <c r="I4" s="15">
        <v>2.0</v>
      </c>
      <c r="J4" s="15">
        <v>2.0</v>
      </c>
      <c r="K4" s="15">
        <v>2.0</v>
      </c>
      <c r="L4" s="15">
        <v>2.0</v>
      </c>
      <c r="M4" s="15">
        <v>2.0</v>
      </c>
    </row>
    <row r="5">
      <c r="A5" s="1" t="s">
        <v>57</v>
      </c>
      <c r="B5" s="15">
        <v>100.0</v>
      </c>
      <c r="C5" s="15">
        <v>350.0</v>
      </c>
      <c r="D5" s="15">
        <v>1000.0</v>
      </c>
      <c r="E5" s="15">
        <v>2000.0</v>
      </c>
      <c r="F5" s="15">
        <v>3500.0</v>
      </c>
      <c r="G5" s="15">
        <v>4000.0</v>
      </c>
      <c r="H5" s="15">
        <v>6000.0</v>
      </c>
      <c r="I5" s="15">
        <v>6000.0</v>
      </c>
      <c r="J5" s="15">
        <v>6000.0</v>
      </c>
      <c r="K5" s="15">
        <v>6000.0</v>
      </c>
      <c r="L5" s="15">
        <v>6000.0</v>
      </c>
      <c r="M5" s="15">
        <v>6000.0</v>
      </c>
    </row>
    <row r="6">
      <c r="A6" s="16" t="s">
        <v>58</v>
      </c>
      <c r="B6" s="17">
        <v>0.0</v>
      </c>
      <c r="C6" s="17">
        <v>5.0</v>
      </c>
      <c r="D6" s="17">
        <v>5.0</v>
      </c>
      <c r="E6" s="17">
        <v>10.0</v>
      </c>
      <c r="F6" s="17">
        <v>15.0</v>
      </c>
      <c r="G6" s="17">
        <v>5.0</v>
      </c>
      <c r="H6" s="17">
        <v>20.0</v>
      </c>
      <c r="I6" s="17">
        <v>25.0</v>
      </c>
      <c r="J6" s="17">
        <v>25.0</v>
      </c>
      <c r="K6" s="17">
        <v>10.0</v>
      </c>
      <c r="L6" s="17">
        <v>0.0</v>
      </c>
      <c r="M6" s="17">
        <v>0.0</v>
      </c>
    </row>
    <row r="7">
      <c r="A7" s="16" t="s">
        <v>59</v>
      </c>
      <c r="B7" s="18">
        <v>0.025</v>
      </c>
      <c r="C7" s="18">
        <f t="shared" ref="C7:M7" si="1">$B$7</f>
        <v>0.025</v>
      </c>
      <c r="D7" s="18">
        <f t="shared" si="1"/>
        <v>0.025</v>
      </c>
      <c r="E7" s="18">
        <f t="shared" si="1"/>
        <v>0.025</v>
      </c>
      <c r="F7" s="18">
        <f t="shared" si="1"/>
        <v>0.025</v>
      </c>
      <c r="G7" s="18">
        <f t="shared" si="1"/>
        <v>0.025</v>
      </c>
      <c r="H7" s="18">
        <f t="shared" si="1"/>
        <v>0.025</v>
      </c>
      <c r="I7" s="18">
        <f t="shared" si="1"/>
        <v>0.025</v>
      </c>
      <c r="J7" s="18">
        <f t="shared" si="1"/>
        <v>0.025</v>
      </c>
      <c r="K7" s="18">
        <f t="shared" si="1"/>
        <v>0.025</v>
      </c>
      <c r="L7" s="18">
        <f t="shared" si="1"/>
        <v>0.025</v>
      </c>
      <c r="M7" s="18">
        <f t="shared" si="1"/>
        <v>0.025</v>
      </c>
    </row>
    <row r="8">
      <c r="A8" s="19" t="s">
        <v>60</v>
      </c>
      <c r="B8" s="20">
        <v>0.0</v>
      </c>
      <c r="C8" s="20">
        <v>0.0</v>
      </c>
      <c r="D8" s="20">
        <v>0.0</v>
      </c>
      <c r="E8" s="20">
        <v>5.0</v>
      </c>
      <c r="F8" s="20">
        <v>15.0</v>
      </c>
      <c r="G8" s="20">
        <v>35.0</v>
      </c>
      <c r="H8" s="20">
        <v>50.0</v>
      </c>
      <c r="I8" s="20">
        <v>60.0</v>
      </c>
      <c r="J8" s="20">
        <v>60.0</v>
      </c>
      <c r="K8" s="20">
        <v>50.0</v>
      </c>
      <c r="L8" s="20">
        <v>40.0</v>
      </c>
      <c r="M8" s="20">
        <v>40.0</v>
      </c>
      <c r="N8" s="21"/>
      <c r="O8" s="21"/>
      <c r="P8" s="21"/>
      <c r="Q8" s="21"/>
      <c r="R8" s="21"/>
      <c r="S8" s="21"/>
      <c r="T8" s="21"/>
      <c r="U8" s="21"/>
      <c r="V8" s="21"/>
      <c r="W8" s="21"/>
      <c r="X8" s="21"/>
      <c r="Y8" s="21"/>
      <c r="Z8" s="21"/>
      <c r="AA8" s="21"/>
    </row>
    <row r="9">
      <c r="A9" s="22" t="s">
        <v>61</v>
      </c>
      <c r="B9" s="23">
        <v>15.0</v>
      </c>
      <c r="C9" s="23">
        <f t="shared" ref="C9:M9" si="2">$B$9</f>
        <v>15</v>
      </c>
      <c r="D9" s="23">
        <f t="shared" si="2"/>
        <v>15</v>
      </c>
      <c r="E9" s="23">
        <f t="shared" si="2"/>
        <v>15</v>
      </c>
      <c r="F9" s="23">
        <f t="shared" si="2"/>
        <v>15</v>
      </c>
      <c r="G9" s="23">
        <f t="shared" si="2"/>
        <v>15</v>
      </c>
      <c r="H9" s="23">
        <f t="shared" si="2"/>
        <v>15</v>
      </c>
      <c r="I9" s="23">
        <f t="shared" si="2"/>
        <v>15</v>
      </c>
      <c r="J9" s="23">
        <f t="shared" si="2"/>
        <v>15</v>
      </c>
      <c r="K9" s="23">
        <f t="shared" si="2"/>
        <v>15</v>
      </c>
      <c r="L9" s="23">
        <f t="shared" si="2"/>
        <v>15</v>
      </c>
      <c r="M9" s="23">
        <f t="shared" si="2"/>
        <v>15</v>
      </c>
    </row>
    <row r="10">
      <c r="A10" s="24" t="s">
        <v>62</v>
      </c>
      <c r="B10" s="25">
        <v>0.0</v>
      </c>
      <c r="C10" s="25">
        <v>0.0</v>
      </c>
      <c r="D10" s="25">
        <v>0.0</v>
      </c>
      <c r="E10" s="25">
        <v>0.0</v>
      </c>
      <c r="F10" s="25">
        <v>0.0</v>
      </c>
      <c r="G10" s="25">
        <v>0.0</v>
      </c>
      <c r="H10" s="25">
        <v>5.0</v>
      </c>
      <c r="I10" s="25">
        <v>5.0</v>
      </c>
      <c r="J10" s="25">
        <v>10.0</v>
      </c>
      <c r="K10" s="25">
        <v>10.0</v>
      </c>
      <c r="L10" s="25">
        <v>0.0</v>
      </c>
      <c r="M10" s="25">
        <v>0.0</v>
      </c>
    </row>
    <row r="11">
      <c r="A11" s="26" t="s">
        <v>63</v>
      </c>
      <c r="B11" s="27">
        <v>0.05</v>
      </c>
      <c r="C11" s="27">
        <f t="shared" ref="C11:M11" si="3">$B$11</f>
        <v>0.05</v>
      </c>
      <c r="D11" s="27">
        <f t="shared" si="3"/>
        <v>0.05</v>
      </c>
      <c r="E11" s="27">
        <f t="shared" si="3"/>
        <v>0.05</v>
      </c>
      <c r="F11" s="27">
        <f t="shared" si="3"/>
        <v>0.05</v>
      </c>
      <c r="G11" s="27">
        <f t="shared" si="3"/>
        <v>0.05</v>
      </c>
      <c r="H11" s="27">
        <f t="shared" si="3"/>
        <v>0.05</v>
      </c>
      <c r="I11" s="27">
        <f t="shared" si="3"/>
        <v>0.05</v>
      </c>
      <c r="J11" s="27">
        <f t="shared" si="3"/>
        <v>0.05</v>
      </c>
      <c r="K11" s="27">
        <f t="shared" si="3"/>
        <v>0.05</v>
      </c>
      <c r="L11" s="27">
        <f t="shared" si="3"/>
        <v>0.05</v>
      </c>
      <c r="M11" s="27">
        <f t="shared" si="3"/>
        <v>0.05</v>
      </c>
      <c r="N11" s="28"/>
      <c r="O11" s="28"/>
      <c r="P11" s="28"/>
      <c r="Q11" s="28"/>
      <c r="R11" s="28"/>
      <c r="S11" s="28"/>
      <c r="T11" s="28"/>
      <c r="U11" s="28"/>
      <c r="V11" s="28"/>
      <c r="W11" s="28"/>
      <c r="X11" s="28"/>
      <c r="Y11" s="28"/>
      <c r="Z11" s="28"/>
      <c r="AA11" s="28"/>
    </row>
    <row r="12">
      <c r="A12" s="29" t="s">
        <v>64</v>
      </c>
      <c r="B12" s="30">
        <f t="shared" ref="B12:M12" si="4">B4*((B6*B5*B7)+(B8*B9)+(B10*B5*B11))</f>
        <v>0</v>
      </c>
      <c r="C12" s="30">
        <f t="shared" si="4"/>
        <v>87.5</v>
      </c>
      <c r="D12" s="30">
        <f t="shared" si="4"/>
        <v>250</v>
      </c>
      <c r="E12" s="30">
        <f t="shared" si="4"/>
        <v>1150</v>
      </c>
      <c r="F12" s="30">
        <f t="shared" si="4"/>
        <v>3075</v>
      </c>
      <c r="G12" s="30">
        <f t="shared" si="4"/>
        <v>2050</v>
      </c>
      <c r="H12" s="30">
        <f t="shared" si="4"/>
        <v>10500</v>
      </c>
      <c r="I12" s="30">
        <f t="shared" si="4"/>
        <v>12300</v>
      </c>
      <c r="J12" s="30">
        <f t="shared" si="4"/>
        <v>15300</v>
      </c>
      <c r="K12" s="30">
        <f t="shared" si="4"/>
        <v>10500</v>
      </c>
      <c r="L12" s="30">
        <f t="shared" si="4"/>
        <v>1200</v>
      </c>
      <c r="M12" s="30">
        <f t="shared" si="4"/>
        <v>1200</v>
      </c>
      <c r="N12" s="31">
        <f>SUM(C12:M12)</f>
        <v>57612.5</v>
      </c>
      <c r="O12" s="28"/>
      <c r="P12" s="28"/>
      <c r="Q12" s="28"/>
      <c r="R12" s="28"/>
      <c r="S12" s="28"/>
      <c r="T12" s="28"/>
      <c r="U12" s="28"/>
      <c r="V12" s="28"/>
      <c r="W12" s="28"/>
      <c r="X12" s="28"/>
      <c r="Y12" s="28"/>
      <c r="Z12" s="28"/>
      <c r="AA12" s="28"/>
    </row>
    <row r="13">
      <c r="B13" s="32"/>
      <c r="C13" s="32"/>
      <c r="D13" s="32"/>
      <c r="E13" s="32"/>
      <c r="F13" s="32"/>
      <c r="G13" s="32"/>
      <c r="H13" s="32"/>
      <c r="I13" s="32"/>
      <c r="J13" s="32"/>
      <c r="K13" s="32"/>
      <c r="L13" s="32"/>
      <c r="M13" s="32"/>
    </row>
    <row r="14">
      <c r="B14" s="32"/>
      <c r="C14" s="32"/>
      <c r="D14" s="32"/>
      <c r="E14" s="32"/>
      <c r="F14" s="32"/>
      <c r="G14" s="32"/>
      <c r="H14" s="32"/>
      <c r="I14" s="32"/>
      <c r="J14" s="32"/>
      <c r="K14" s="32"/>
      <c r="L14" s="32"/>
      <c r="M14" s="32"/>
    </row>
    <row r="15">
      <c r="B15" s="32"/>
      <c r="C15" s="32"/>
      <c r="D15" s="32"/>
      <c r="E15" s="32"/>
      <c r="F15" s="32"/>
      <c r="G15" s="32"/>
      <c r="H15" s="32"/>
      <c r="I15" s="32"/>
      <c r="J15" s="32"/>
      <c r="K15" s="32"/>
      <c r="L15" s="32"/>
      <c r="M15" s="32"/>
    </row>
    <row r="16">
      <c r="A16" s="2" t="s">
        <v>65</v>
      </c>
      <c r="B16" s="32"/>
      <c r="C16" s="32"/>
      <c r="D16" s="32"/>
      <c r="E16" s="32"/>
      <c r="F16" s="32"/>
      <c r="G16" s="32"/>
      <c r="H16" s="32"/>
      <c r="I16" s="32"/>
      <c r="J16" s="32"/>
      <c r="K16" s="32"/>
      <c r="L16" s="32"/>
      <c r="M16" s="32"/>
    </row>
    <row r="17">
      <c r="A17" s="1" t="s">
        <v>42</v>
      </c>
      <c r="B17" s="14" t="s">
        <v>43</v>
      </c>
      <c r="C17" s="14" t="s">
        <v>44</v>
      </c>
      <c r="D17" s="14" t="s">
        <v>45</v>
      </c>
      <c r="E17" s="14" t="s">
        <v>46</v>
      </c>
      <c r="F17" s="14" t="s">
        <v>47</v>
      </c>
      <c r="G17" s="14" t="s">
        <v>48</v>
      </c>
      <c r="H17" s="14" t="s">
        <v>49</v>
      </c>
      <c r="I17" s="14" t="s">
        <v>50</v>
      </c>
      <c r="J17" s="14" t="s">
        <v>51</v>
      </c>
      <c r="K17" s="14" t="s">
        <v>52</v>
      </c>
      <c r="L17" s="14" t="s">
        <v>53</v>
      </c>
      <c r="M17" s="14" t="s">
        <v>54</v>
      </c>
      <c r="N17" s="14" t="s">
        <v>55</v>
      </c>
    </row>
    <row r="19">
      <c r="A19" s="1" t="s">
        <v>66</v>
      </c>
      <c r="B19" s="15">
        <v>2.0</v>
      </c>
      <c r="C19" s="15">
        <v>2.0</v>
      </c>
      <c r="D19" s="15">
        <v>2.0</v>
      </c>
      <c r="E19" s="15">
        <v>2.0</v>
      </c>
      <c r="F19" s="15">
        <v>2.0</v>
      </c>
      <c r="G19" s="15">
        <v>2.0</v>
      </c>
      <c r="H19" s="15">
        <v>2.0</v>
      </c>
      <c r="I19" s="15">
        <v>2.0</v>
      </c>
      <c r="J19" s="15">
        <v>2.0</v>
      </c>
      <c r="K19" s="15">
        <v>2.0</v>
      </c>
      <c r="L19" s="15">
        <v>2.0</v>
      </c>
      <c r="M19" s="15">
        <v>2.0</v>
      </c>
    </row>
    <row r="20">
      <c r="A20" s="1" t="s">
        <v>57</v>
      </c>
      <c r="B20" s="15">
        <v>5000.0</v>
      </c>
      <c r="C20" s="15">
        <v>6000.0</v>
      </c>
      <c r="D20" s="15">
        <v>7000.0</v>
      </c>
      <c r="E20" s="15">
        <v>7000.0</v>
      </c>
      <c r="F20" s="15">
        <v>7000.0</v>
      </c>
      <c r="G20" s="15">
        <v>7000.0</v>
      </c>
      <c r="H20" s="15">
        <v>7000.0</v>
      </c>
      <c r="I20" s="15">
        <v>7000.0</v>
      </c>
      <c r="J20" s="15">
        <v>7000.0</v>
      </c>
      <c r="K20" s="15">
        <v>7000.0</v>
      </c>
      <c r="L20" s="15">
        <v>7000.0</v>
      </c>
      <c r="M20" s="15">
        <v>7000.0</v>
      </c>
    </row>
    <row r="21">
      <c r="A21" s="16" t="s">
        <v>58</v>
      </c>
      <c r="B21" s="17">
        <v>0.0</v>
      </c>
      <c r="C21" s="17">
        <v>5.0</v>
      </c>
      <c r="D21" s="17">
        <v>5.0</v>
      </c>
      <c r="E21" s="17">
        <v>10.0</v>
      </c>
      <c r="F21" s="17">
        <v>15.0</v>
      </c>
      <c r="G21" s="17">
        <v>5.0</v>
      </c>
      <c r="H21" s="17">
        <v>20.0</v>
      </c>
      <c r="I21" s="17">
        <v>25.0</v>
      </c>
      <c r="J21" s="17">
        <v>25.0</v>
      </c>
      <c r="K21" s="17">
        <v>10.0</v>
      </c>
      <c r="L21" s="17">
        <v>0.0</v>
      </c>
      <c r="M21" s="17">
        <v>0.0</v>
      </c>
    </row>
    <row r="22">
      <c r="A22" s="16" t="s">
        <v>59</v>
      </c>
      <c r="B22" s="18">
        <f t="shared" ref="B22:M22" si="5">$B$7</f>
        <v>0.025</v>
      </c>
      <c r="C22" s="18">
        <f t="shared" si="5"/>
        <v>0.025</v>
      </c>
      <c r="D22" s="18">
        <f t="shared" si="5"/>
        <v>0.025</v>
      </c>
      <c r="E22" s="18">
        <f t="shared" si="5"/>
        <v>0.025</v>
      </c>
      <c r="F22" s="18">
        <f t="shared" si="5"/>
        <v>0.025</v>
      </c>
      <c r="G22" s="18">
        <f t="shared" si="5"/>
        <v>0.025</v>
      </c>
      <c r="H22" s="18">
        <f t="shared" si="5"/>
        <v>0.025</v>
      </c>
      <c r="I22" s="18">
        <f t="shared" si="5"/>
        <v>0.025</v>
      </c>
      <c r="J22" s="18">
        <f t="shared" si="5"/>
        <v>0.025</v>
      </c>
      <c r="K22" s="18">
        <f t="shared" si="5"/>
        <v>0.025</v>
      </c>
      <c r="L22" s="18">
        <f t="shared" si="5"/>
        <v>0.025</v>
      </c>
      <c r="M22" s="18">
        <f t="shared" si="5"/>
        <v>0.025</v>
      </c>
    </row>
    <row r="23">
      <c r="A23" s="19" t="s">
        <v>67</v>
      </c>
      <c r="B23" s="20">
        <v>0.0</v>
      </c>
      <c r="C23" s="20">
        <v>0.0</v>
      </c>
      <c r="D23" s="20">
        <v>0.0</v>
      </c>
      <c r="E23" s="20">
        <v>5.0</v>
      </c>
      <c r="F23" s="20">
        <v>15.0</v>
      </c>
      <c r="G23" s="20">
        <v>35.0</v>
      </c>
      <c r="H23" s="20">
        <v>50.0</v>
      </c>
      <c r="I23" s="20">
        <v>60.0</v>
      </c>
      <c r="J23" s="20">
        <v>60.0</v>
      </c>
      <c r="K23" s="20">
        <v>50.0</v>
      </c>
      <c r="L23" s="20">
        <v>40.0</v>
      </c>
      <c r="M23" s="20">
        <v>40.0</v>
      </c>
      <c r="N23" s="21"/>
    </row>
    <row r="24">
      <c r="A24" s="22" t="s">
        <v>61</v>
      </c>
      <c r="B24" s="23">
        <f t="shared" ref="B24:M24" si="6">$B$9</f>
        <v>15</v>
      </c>
      <c r="C24" s="23">
        <f t="shared" si="6"/>
        <v>15</v>
      </c>
      <c r="D24" s="23">
        <f t="shared" si="6"/>
        <v>15</v>
      </c>
      <c r="E24" s="23">
        <f t="shared" si="6"/>
        <v>15</v>
      </c>
      <c r="F24" s="23">
        <f t="shared" si="6"/>
        <v>15</v>
      </c>
      <c r="G24" s="23">
        <f t="shared" si="6"/>
        <v>15</v>
      </c>
      <c r="H24" s="23">
        <f t="shared" si="6"/>
        <v>15</v>
      </c>
      <c r="I24" s="23">
        <f t="shared" si="6"/>
        <v>15</v>
      </c>
      <c r="J24" s="23">
        <f t="shared" si="6"/>
        <v>15</v>
      </c>
      <c r="K24" s="23">
        <f t="shared" si="6"/>
        <v>15</v>
      </c>
      <c r="L24" s="23">
        <f t="shared" si="6"/>
        <v>15</v>
      </c>
      <c r="M24" s="23">
        <f t="shared" si="6"/>
        <v>15</v>
      </c>
    </row>
    <row r="25">
      <c r="A25" s="24" t="s">
        <v>62</v>
      </c>
      <c r="B25" s="25">
        <v>0.0</v>
      </c>
      <c r="C25" s="25">
        <v>0.0</v>
      </c>
      <c r="D25" s="25">
        <v>0.0</v>
      </c>
      <c r="E25" s="25">
        <v>0.0</v>
      </c>
      <c r="F25" s="25">
        <v>0.0</v>
      </c>
      <c r="G25" s="25">
        <v>0.0</v>
      </c>
      <c r="H25" s="25">
        <v>5.0</v>
      </c>
      <c r="I25" s="25">
        <v>5.0</v>
      </c>
      <c r="J25" s="25">
        <v>10.0</v>
      </c>
      <c r="K25" s="25">
        <v>10.0</v>
      </c>
      <c r="L25" s="25">
        <v>0.0</v>
      </c>
      <c r="M25" s="25">
        <v>0.0</v>
      </c>
    </row>
    <row r="26">
      <c r="A26" s="26" t="s">
        <v>63</v>
      </c>
      <c r="B26" s="27">
        <f t="shared" ref="B26:M26" si="7">$B$11</f>
        <v>0.05</v>
      </c>
      <c r="C26" s="27">
        <f t="shared" si="7"/>
        <v>0.05</v>
      </c>
      <c r="D26" s="27">
        <f t="shared" si="7"/>
        <v>0.05</v>
      </c>
      <c r="E26" s="27">
        <f t="shared" si="7"/>
        <v>0.05</v>
      </c>
      <c r="F26" s="27">
        <f t="shared" si="7"/>
        <v>0.05</v>
      </c>
      <c r="G26" s="27">
        <f t="shared" si="7"/>
        <v>0.05</v>
      </c>
      <c r="H26" s="27">
        <f t="shared" si="7"/>
        <v>0.05</v>
      </c>
      <c r="I26" s="27">
        <f t="shared" si="7"/>
        <v>0.05</v>
      </c>
      <c r="J26" s="27">
        <f t="shared" si="7"/>
        <v>0.05</v>
      </c>
      <c r="K26" s="27">
        <f t="shared" si="7"/>
        <v>0.05</v>
      </c>
      <c r="L26" s="27">
        <f t="shared" si="7"/>
        <v>0.05</v>
      </c>
      <c r="M26" s="27">
        <f t="shared" si="7"/>
        <v>0.05</v>
      </c>
      <c r="N26" s="28"/>
    </row>
    <row r="27">
      <c r="A27" s="3" t="s">
        <v>68</v>
      </c>
      <c r="B27" s="33">
        <v>0.2</v>
      </c>
      <c r="C27" s="33">
        <v>0.2</v>
      </c>
      <c r="D27" s="33">
        <v>0.2</v>
      </c>
      <c r="E27" s="33">
        <v>0.2</v>
      </c>
      <c r="F27" s="33">
        <v>0.2</v>
      </c>
      <c r="G27" s="33">
        <v>0.2</v>
      </c>
      <c r="H27" s="33">
        <v>0.2</v>
      </c>
      <c r="I27" s="33">
        <v>0.2</v>
      </c>
      <c r="J27" s="33">
        <v>0.2</v>
      </c>
      <c r="K27" s="33">
        <v>0.2</v>
      </c>
      <c r="L27" s="33">
        <v>0.2</v>
      </c>
      <c r="M27" s="33">
        <v>0.2</v>
      </c>
      <c r="N27" s="28"/>
    </row>
    <row r="28">
      <c r="A28" s="3" t="s">
        <v>69</v>
      </c>
      <c r="B28" s="34">
        <v>1.0</v>
      </c>
      <c r="C28" s="34">
        <v>1.0</v>
      </c>
      <c r="D28" s="34">
        <v>1.0</v>
      </c>
      <c r="E28" s="34">
        <v>1.0</v>
      </c>
      <c r="F28" s="34">
        <v>1.0</v>
      </c>
      <c r="G28" s="34">
        <v>1.0</v>
      </c>
      <c r="H28" s="34">
        <v>1.0</v>
      </c>
      <c r="I28" s="34">
        <v>1.0</v>
      </c>
      <c r="J28" s="34">
        <v>1.0</v>
      </c>
      <c r="K28" s="34">
        <v>1.0</v>
      </c>
      <c r="L28" s="34">
        <v>1.0</v>
      </c>
      <c r="M28" s="34">
        <v>1.0</v>
      </c>
      <c r="N28" s="28"/>
    </row>
    <row r="29">
      <c r="A29" s="35" t="s">
        <v>64</v>
      </c>
      <c r="B29" s="36">
        <f t="shared" ref="B29:M29" si="8">B19*((B20*B21*B22)+(B23*B24)+(B25*B20*B26))+(B19*(B20*B27*B28))</f>
        <v>2000</v>
      </c>
      <c r="C29" s="36">
        <f t="shared" si="8"/>
        <v>3900</v>
      </c>
      <c r="D29" s="36">
        <f t="shared" si="8"/>
        <v>4550</v>
      </c>
      <c r="E29" s="36">
        <f t="shared" si="8"/>
        <v>6450</v>
      </c>
      <c r="F29" s="36">
        <f t="shared" si="8"/>
        <v>8500</v>
      </c>
      <c r="G29" s="36">
        <f t="shared" si="8"/>
        <v>5600</v>
      </c>
      <c r="H29" s="36">
        <f t="shared" si="8"/>
        <v>14800</v>
      </c>
      <c r="I29" s="36">
        <f t="shared" si="8"/>
        <v>16850</v>
      </c>
      <c r="J29" s="36">
        <f t="shared" si="8"/>
        <v>20350</v>
      </c>
      <c r="K29" s="36">
        <f t="shared" si="8"/>
        <v>14800</v>
      </c>
      <c r="L29" s="36">
        <f t="shared" si="8"/>
        <v>4000</v>
      </c>
      <c r="M29" s="36">
        <f t="shared" si="8"/>
        <v>4000</v>
      </c>
      <c r="N29" s="37">
        <f>SUM(B29:M29)</f>
        <v>105800</v>
      </c>
      <c r="O29" s="38"/>
      <c r="P29" s="38"/>
      <c r="Q29" s="38"/>
      <c r="R29" s="38"/>
      <c r="S29" s="38"/>
      <c r="T29" s="38"/>
      <c r="U29" s="38"/>
      <c r="V29" s="38"/>
      <c r="W29" s="38"/>
      <c r="X29" s="38"/>
      <c r="Y29" s="38"/>
      <c r="Z29" s="38"/>
      <c r="AA29" s="38"/>
    </row>
    <row r="30">
      <c r="B30" s="32"/>
      <c r="C30" s="32"/>
      <c r="D30" s="32"/>
      <c r="E30" s="32"/>
      <c r="F30" s="32"/>
      <c r="G30" s="32"/>
      <c r="H30" s="32"/>
      <c r="I30" s="32"/>
      <c r="J30" s="32"/>
      <c r="K30" s="32"/>
      <c r="L30" s="32"/>
      <c r="M30" s="32"/>
    </row>
    <row r="31">
      <c r="B31" s="39" t="s">
        <v>70</v>
      </c>
      <c r="K31" s="40" t="s">
        <v>71</v>
      </c>
      <c r="L31" s="41"/>
      <c r="M31" s="41"/>
      <c r="N31" s="42">
        <f>N29+3*(N12)</f>
        <v>278637.5</v>
      </c>
    </row>
    <row r="32">
      <c r="B32" s="32"/>
      <c r="C32" s="32"/>
      <c r="D32" s="32"/>
      <c r="E32" s="43" t="s">
        <v>72</v>
      </c>
      <c r="K32" s="32"/>
      <c r="L32" s="32"/>
      <c r="M32" s="32"/>
    </row>
    <row r="33">
      <c r="B33" s="32"/>
      <c r="C33" s="32"/>
      <c r="D33" s="32"/>
      <c r="K33" s="32"/>
      <c r="L33" s="32"/>
      <c r="M33" s="32"/>
    </row>
    <row r="34">
      <c r="B34" s="32"/>
      <c r="C34" s="32"/>
      <c r="D34" s="32"/>
      <c r="K34" s="32"/>
      <c r="L34" s="32"/>
      <c r="M34" s="32"/>
    </row>
    <row r="35">
      <c r="B35" s="32"/>
      <c r="C35" s="32"/>
      <c r="D35" s="32"/>
      <c r="K35" s="32"/>
      <c r="L35" s="32"/>
      <c r="M35" s="32"/>
    </row>
    <row r="36">
      <c r="B36" s="32"/>
      <c r="C36" s="32"/>
      <c r="D36" s="32"/>
      <c r="E36" s="32"/>
      <c r="F36" s="32"/>
      <c r="G36" s="32"/>
      <c r="H36" s="32"/>
      <c r="I36" s="32"/>
      <c r="J36" s="32"/>
      <c r="K36" s="32"/>
      <c r="L36" s="32"/>
      <c r="M36" s="32"/>
    </row>
  </sheetData>
  <mergeCells count="30">
    <mergeCell ref="A2:A3"/>
    <mergeCell ref="B2:B3"/>
    <mergeCell ref="C2:C3"/>
    <mergeCell ref="D2:D3"/>
    <mergeCell ref="E2:E3"/>
    <mergeCell ref="H2:H3"/>
    <mergeCell ref="I2:I3"/>
    <mergeCell ref="J2:J3"/>
    <mergeCell ref="K2:K3"/>
    <mergeCell ref="N2:N3"/>
    <mergeCell ref="L2:L3"/>
    <mergeCell ref="M2:M3"/>
    <mergeCell ref="I17:I18"/>
    <mergeCell ref="J17:J18"/>
    <mergeCell ref="E32:J35"/>
    <mergeCell ref="B31:J31"/>
    <mergeCell ref="G17:G18"/>
    <mergeCell ref="H17:H18"/>
    <mergeCell ref="A17:A18"/>
    <mergeCell ref="C17:C18"/>
    <mergeCell ref="D17:D18"/>
    <mergeCell ref="B17:B18"/>
    <mergeCell ref="E17:E18"/>
    <mergeCell ref="G2:G3"/>
    <mergeCell ref="F17:F18"/>
    <mergeCell ref="F2:F3"/>
    <mergeCell ref="L17:L18"/>
    <mergeCell ref="M17:M18"/>
    <mergeCell ref="N17:N18"/>
    <mergeCell ref="K17:K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57"/>
    <col customWidth="1" min="2" max="2" width="10.29"/>
    <col customWidth="1" min="3" max="3" width="11.57"/>
    <col customWidth="1" min="4" max="4" width="18.29"/>
    <col customWidth="1" min="5" max="5" width="6.29"/>
    <col customWidth="1" min="6" max="6" width="17.57"/>
  </cols>
  <sheetData>
    <row r="1">
      <c r="A1" s="1" t="s">
        <v>0</v>
      </c>
      <c r="B1" s="1">
        <v>2.0</v>
      </c>
      <c r="D1" s="2" t="s">
        <v>1</v>
      </c>
    </row>
    <row r="2">
      <c r="A2" s="2" t="s">
        <v>2</v>
      </c>
      <c r="B2" s="3">
        <v>5.45</v>
      </c>
      <c r="D2" s="4" t="s">
        <v>3</v>
      </c>
      <c r="E2" s="5">
        <v>25.0</v>
      </c>
      <c r="F2" s="1" t="s">
        <v>4</v>
      </c>
    </row>
    <row r="3">
      <c r="A3" s="2" t="s">
        <v>5</v>
      </c>
      <c r="B3" s="6">
        <v>0.274</v>
      </c>
      <c r="D3" s="7" t="s">
        <v>6</v>
      </c>
      <c r="E3" s="3">
        <v>0.4</v>
      </c>
    </row>
    <row r="4">
      <c r="A4" s="2" t="s">
        <v>7</v>
      </c>
      <c r="B4" s="5">
        <v>2.42</v>
      </c>
      <c r="C4" s="8" t="s">
        <v>8</v>
      </c>
      <c r="D4" s="7" t="s">
        <v>9</v>
      </c>
      <c r="E4" s="3">
        <v>1.5</v>
      </c>
    </row>
    <row r="5">
      <c r="A5" s="4"/>
      <c r="B5" s="9"/>
      <c r="D5" s="1"/>
    </row>
    <row r="6">
      <c r="A6" s="1" t="s">
        <v>10</v>
      </c>
    </row>
    <row r="7">
      <c r="A7" s="2" t="s">
        <v>11</v>
      </c>
      <c r="B7" s="1" t="s">
        <v>12</v>
      </c>
    </row>
    <row r="9">
      <c r="A9" s="8" t="s">
        <v>13</v>
      </c>
    </row>
    <row r="11" ht="9.75" customHeight="1"/>
    <row r="13">
      <c r="A13" s="10" t="s">
        <v>14</v>
      </c>
    </row>
    <row r="14">
      <c r="A14" s="10"/>
      <c r="B14" s="10"/>
      <c r="C14" s="10"/>
      <c r="D14" s="10"/>
      <c r="E14" s="10"/>
      <c r="F14" s="10"/>
      <c r="G14" s="10"/>
      <c r="H14" s="10"/>
      <c r="I14" s="10"/>
      <c r="J14" s="10"/>
    </row>
    <row r="15">
      <c r="A15" s="10" t="s">
        <v>15</v>
      </c>
      <c r="B15" s="10"/>
      <c r="C15" s="10"/>
      <c r="D15" s="10"/>
      <c r="E15" s="10"/>
      <c r="F15" s="10"/>
      <c r="G15" s="10"/>
      <c r="H15" s="10"/>
      <c r="I15" s="10"/>
      <c r="J15" s="10"/>
    </row>
    <row r="22">
      <c r="B22" s="1"/>
    </row>
  </sheetData>
  <mergeCells count="3">
    <mergeCell ref="C4:C5"/>
    <mergeCell ref="A9:J11"/>
    <mergeCell ref="A13:L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29"/>
    <col customWidth="1" min="2" max="2" width="15.43"/>
  </cols>
  <sheetData>
    <row r="1">
      <c r="A1" s="11" t="s">
        <v>16</v>
      </c>
    </row>
    <row r="2">
      <c r="A2" s="2"/>
    </row>
    <row r="3">
      <c r="A3" s="2" t="s">
        <v>17</v>
      </c>
    </row>
    <row r="4">
      <c r="A4" s="12" t="s">
        <v>18</v>
      </c>
    </row>
    <row r="6">
      <c r="A6" s="2" t="s">
        <v>19</v>
      </c>
    </row>
    <row r="7">
      <c r="A7" s="12" t="s">
        <v>20</v>
      </c>
    </row>
    <row r="8">
      <c r="A8" s="12" t="s">
        <v>21</v>
      </c>
    </row>
    <row r="9">
      <c r="A9" s="12" t="s">
        <v>22</v>
      </c>
    </row>
    <row r="10">
      <c r="A10" s="1" t="s">
        <v>23</v>
      </c>
      <c r="E10" s="13" t="s">
        <v>24</v>
      </c>
    </row>
    <row r="11">
      <c r="A11" s="1" t="s">
        <v>25</v>
      </c>
    </row>
    <row r="12">
      <c r="A12" s="1" t="s">
        <v>26</v>
      </c>
    </row>
    <row r="14">
      <c r="A14" s="2" t="s">
        <v>27</v>
      </c>
    </row>
    <row r="15">
      <c r="A15" s="12" t="s">
        <v>28</v>
      </c>
    </row>
    <row r="16">
      <c r="A16" s="12" t="s">
        <v>29</v>
      </c>
    </row>
    <row r="18">
      <c r="A18" s="2" t="s">
        <v>30</v>
      </c>
    </row>
    <row r="19">
      <c r="A19" s="12" t="s">
        <v>31</v>
      </c>
    </row>
    <row r="21">
      <c r="A21" s="2" t="s">
        <v>32</v>
      </c>
    </row>
    <row r="22">
      <c r="A22" s="12" t="s">
        <v>33</v>
      </c>
    </row>
    <row r="24">
      <c r="A24" s="2" t="s">
        <v>34</v>
      </c>
    </row>
    <row r="25">
      <c r="A25" s="1" t="s">
        <v>35</v>
      </c>
    </row>
    <row r="27">
      <c r="A27" s="2" t="s">
        <v>36</v>
      </c>
    </row>
    <row r="28">
      <c r="A28" s="1" t="s">
        <v>37</v>
      </c>
    </row>
    <row r="29">
      <c r="A29" s="1" t="s">
        <v>38</v>
      </c>
    </row>
    <row r="31">
      <c r="A31" s="2" t="s">
        <v>39</v>
      </c>
    </row>
    <row r="32">
      <c r="A32" s="1" t="s">
        <v>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4"/>
      <c r="B1" s="44"/>
      <c r="C1" s="44"/>
      <c r="D1" s="44"/>
      <c r="E1" s="44"/>
      <c r="F1" s="44"/>
      <c r="G1" s="44"/>
      <c r="H1" s="44"/>
      <c r="I1" s="44"/>
    </row>
    <row r="2">
      <c r="A2" s="44"/>
      <c r="B2" s="45">
        <v>1.0</v>
      </c>
      <c r="C2" s="45">
        <v>2.0</v>
      </c>
      <c r="D2" s="45">
        <v>3.0</v>
      </c>
      <c r="E2" s="45">
        <v>4.0</v>
      </c>
      <c r="F2" s="45">
        <v>5.0</v>
      </c>
      <c r="G2" s="45">
        <v>6.0</v>
      </c>
      <c r="H2" s="45">
        <v>7.0</v>
      </c>
      <c r="I2" s="45">
        <v>8.0</v>
      </c>
    </row>
    <row r="3">
      <c r="A3" s="44" t="s">
        <v>73</v>
      </c>
      <c r="B3" s="45">
        <v>5.0</v>
      </c>
      <c r="C3" s="45">
        <f t="shared" ref="C3:F3" si="1">B3+(B3*0.8)</f>
        <v>9</v>
      </c>
      <c r="D3" s="45">
        <f t="shared" si="1"/>
        <v>16.2</v>
      </c>
      <c r="E3" s="45">
        <f t="shared" si="1"/>
        <v>29.16</v>
      </c>
      <c r="F3" s="45">
        <f t="shared" si="1"/>
        <v>52.488</v>
      </c>
      <c r="G3" s="44"/>
      <c r="H3" s="44"/>
      <c r="I3" s="44"/>
    </row>
    <row r="4">
      <c r="A4" s="44" t="s">
        <v>74</v>
      </c>
      <c r="B4" s="45">
        <v>2.0</v>
      </c>
      <c r="C4" s="45">
        <v>8.0</v>
      </c>
      <c r="D4" s="45">
        <v>60.0</v>
      </c>
      <c r="E4" s="45">
        <v>100.0</v>
      </c>
      <c r="F4" s="45">
        <v>350.0</v>
      </c>
      <c r="G4" s="44"/>
      <c r="H4" s="44"/>
      <c r="I4" s="44"/>
    </row>
    <row r="5">
      <c r="A5" s="44"/>
      <c r="B5" s="44"/>
      <c r="C5" s="44"/>
      <c r="D5" s="44"/>
      <c r="E5" s="44"/>
      <c r="F5" s="44"/>
      <c r="G5" s="44"/>
      <c r="H5" s="44"/>
      <c r="I5" s="44"/>
    </row>
    <row r="6">
      <c r="A6" s="44"/>
      <c r="B6" s="44"/>
      <c r="C6" s="44"/>
      <c r="D6" s="44"/>
      <c r="E6" s="44"/>
      <c r="F6" s="44"/>
      <c r="G6" s="44"/>
      <c r="H6" s="44"/>
      <c r="I6" s="44"/>
    </row>
    <row r="7">
      <c r="A7" s="44"/>
      <c r="B7" s="44"/>
      <c r="C7" s="44" t="s">
        <v>75</v>
      </c>
      <c r="D7" s="44" t="s">
        <v>76</v>
      </c>
      <c r="E7" s="44" t="s">
        <v>77</v>
      </c>
      <c r="F7" s="44" t="s">
        <v>78</v>
      </c>
      <c r="G7" s="44"/>
      <c r="H7" s="44"/>
      <c r="I7" s="44"/>
    </row>
    <row r="8">
      <c r="A8" s="44"/>
      <c r="B8" s="44"/>
      <c r="C8" s="45">
        <v>1.0</v>
      </c>
      <c r="D8" s="45">
        <v>85.0</v>
      </c>
      <c r="E8" s="45">
        <v>240.0</v>
      </c>
      <c r="F8" s="45">
        <v>200.0</v>
      </c>
      <c r="G8" s="46">
        <f>C8*D8*E8*F8</f>
        <v>4080000</v>
      </c>
      <c r="H8" s="44"/>
      <c r="I8" s="44"/>
    </row>
    <row r="9">
      <c r="A9" s="44"/>
      <c r="B9" s="44"/>
      <c r="C9" s="44"/>
      <c r="D9" s="44"/>
      <c r="E9" s="44"/>
      <c r="F9" s="44"/>
      <c r="G9" s="47"/>
      <c r="H9" s="44"/>
      <c r="I9" s="44"/>
    </row>
    <row r="10">
      <c r="A10" s="44"/>
      <c r="B10" s="44"/>
      <c r="C10" s="44" t="s">
        <v>79</v>
      </c>
      <c r="D10" s="44"/>
      <c r="E10" s="44"/>
      <c r="F10" s="44"/>
      <c r="G10" s="47"/>
      <c r="H10" s="44"/>
      <c r="I10" s="44"/>
    </row>
    <row r="11">
      <c r="A11" s="44"/>
      <c r="B11" s="44"/>
      <c r="C11" s="45">
        <v>20.0</v>
      </c>
      <c r="D11" s="45">
        <v>85.0</v>
      </c>
      <c r="E11" s="45">
        <v>240.0</v>
      </c>
      <c r="F11" s="45">
        <v>10.0</v>
      </c>
      <c r="G11" s="46">
        <f>C11*D11*E11*F11</f>
        <v>4080000</v>
      </c>
      <c r="H11" s="46">
        <f>G11/D11</f>
        <v>48000</v>
      </c>
      <c r="I11" s="44"/>
    </row>
    <row r="12">
      <c r="A12" s="44"/>
      <c r="B12" s="44"/>
      <c r="C12" s="44"/>
      <c r="D12" s="44"/>
      <c r="E12" s="44"/>
      <c r="F12" s="44"/>
      <c r="G12" s="44"/>
      <c r="H12" s="44"/>
      <c r="I12" s="44"/>
    </row>
    <row r="13">
      <c r="A13" s="44"/>
      <c r="B13" s="44"/>
      <c r="C13" s="44" t="s">
        <v>80</v>
      </c>
      <c r="D13" s="44"/>
      <c r="E13" s="44"/>
      <c r="F13" s="44"/>
      <c r="G13" s="44"/>
      <c r="H13" s="44"/>
      <c r="I13" s="44"/>
    </row>
    <row r="14">
      <c r="A14" s="44"/>
      <c r="B14" s="44"/>
      <c r="C14" s="45">
        <v>100.0</v>
      </c>
      <c r="D14" s="45">
        <v>340.0</v>
      </c>
      <c r="E14" s="45">
        <v>240.0</v>
      </c>
      <c r="F14" s="45">
        <f>10*0.02</f>
        <v>0.2</v>
      </c>
      <c r="G14" s="46">
        <f>C14*D14*E14*F14</f>
        <v>1632000</v>
      </c>
      <c r="H14" s="44"/>
      <c r="I14" s="44"/>
    </row>
    <row r="15">
      <c r="A15" s="44"/>
      <c r="B15" s="44"/>
      <c r="C15" s="44"/>
      <c r="D15" s="44"/>
      <c r="E15" s="44"/>
      <c r="F15" s="44"/>
      <c r="G15" s="48"/>
      <c r="H15" s="44"/>
      <c r="I15" s="44"/>
    </row>
    <row r="16">
      <c r="A16" s="44"/>
      <c r="B16" s="44"/>
      <c r="C16" s="44"/>
      <c r="D16" s="44"/>
      <c r="E16" s="44"/>
      <c r="F16" s="49"/>
      <c r="G16" s="50">
        <f>SUM(G8:G11)</f>
        <v>8160000</v>
      </c>
      <c r="H16" s="44"/>
      <c r="I16" s="44"/>
    </row>
    <row r="17">
      <c r="A17" s="44"/>
      <c r="B17" s="44"/>
      <c r="C17" s="44"/>
      <c r="D17" s="44"/>
      <c r="E17" s="44"/>
      <c r="F17" s="44"/>
      <c r="G17" s="44"/>
      <c r="H17" s="44"/>
      <c r="I17" s="44"/>
    </row>
    <row r="18">
      <c r="A18" s="44"/>
      <c r="B18" s="44"/>
      <c r="C18" s="44"/>
      <c r="D18" s="44"/>
      <c r="E18" s="44"/>
      <c r="F18" s="44"/>
      <c r="G18" s="44"/>
      <c r="H18" s="44"/>
      <c r="I18" s="44"/>
    </row>
  </sheetData>
  <drawing r:id="rId1"/>
</worksheet>
</file>