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" sheetId="1" r:id="rId3"/>
    <sheet state="visible" name="Concert" sheetId="2" r:id="rId4"/>
    <sheet state="visible" name="Giveaways" sheetId="3" r:id="rId5"/>
    <sheet state="visible" name="Print Ads" sheetId="4" r:id="rId6"/>
    <sheet state="visible" name="Students" sheetId="5" r:id="rId7"/>
  </sheets>
  <definedNames/>
  <calcPr/>
</workbook>
</file>

<file path=xl/sharedStrings.xml><?xml version="1.0" encoding="utf-8"?>
<sst xmlns="http://schemas.openxmlformats.org/spreadsheetml/2006/main" count="137" uniqueCount="103">
  <si>
    <t>Estimate</t>
  </si>
  <si>
    <t>Total Expense</t>
  </si>
  <si>
    <t>Schedule (as of July):</t>
  </si>
  <si>
    <t>Item</t>
  </si>
  <si>
    <t>https://docs.google.com/spreadsheets/d/1E3wcOGVopxFaikGuIlMfA5PrySXFcGrfLgo0Xgm5RyM/edit#gid=0</t>
  </si>
  <si>
    <t>Design consulting</t>
  </si>
  <si>
    <t>Installment Item</t>
  </si>
  <si>
    <t>Installment Cost</t>
  </si>
  <si>
    <t>Pay Type</t>
  </si>
  <si>
    <t>Date Due</t>
  </si>
  <si>
    <t>Target Audience</t>
  </si>
  <si>
    <t>Concert at GW</t>
  </si>
  <si>
    <t>Things:</t>
  </si>
  <si>
    <t>Quantity</t>
  </si>
  <si>
    <t>Cost/Unit</t>
  </si>
  <si>
    <t xml:space="preserve">Total Cost </t>
  </si>
  <si>
    <t>URL</t>
  </si>
  <si>
    <t>General</t>
  </si>
  <si>
    <t>Cost</t>
  </si>
  <si>
    <t>Design Consulting</t>
  </si>
  <si>
    <t>Invoice - electronic</t>
  </si>
  <si>
    <t>Aug. 1-6</t>
  </si>
  <si>
    <t>Social Media</t>
  </si>
  <si>
    <t>Clipper Lighters</t>
  </si>
  <si>
    <t>Email Marketing</t>
  </si>
  <si>
    <t>Veserium Contract</t>
  </si>
  <si>
    <t>Invoice - check</t>
  </si>
  <si>
    <t>Send on Aug. 6</t>
  </si>
  <si>
    <t>GW Venue</t>
  </si>
  <si>
    <t>Performance Equipment</t>
  </si>
  <si>
    <t>Print Advertising</t>
  </si>
  <si>
    <t>Performance Personel</t>
  </si>
  <si>
    <t>Giveaways</t>
  </si>
  <si>
    <t>Promantus Credit Card?</t>
  </si>
  <si>
    <t>Bought on Aug. 6</t>
  </si>
  <si>
    <t>Student Ambassadors</t>
  </si>
  <si>
    <t>Key Chain Bottle Openers</t>
  </si>
  <si>
    <t>Hotel Costs</t>
  </si>
  <si>
    <t>Check/E-transfer</t>
  </si>
  <si>
    <t>Aug. 6-15</t>
  </si>
  <si>
    <t>($150/night x 2 nights)</t>
  </si>
  <si>
    <t>Stickers - just head</t>
  </si>
  <si>
    <t>Flight Costs</t>
  </si>
  <si>
    <t>Check (likely)</t>
  </si>
  <si>
    <t>($500/flight x 2 flights)</t>
  </si>
  <si>
    <t>Stickers - head + name</t>
  </si>
  <si>
    <t>In-city Travel Costs</t>
  </si>
  <si>
    <t>(SUV for 2 days + gas)</t>
  </si>
  <si>
    <t>Phone Card holders</t>
  </si>
  <si>
    <t>Chapstick</t>
  </si>
  <si>
    <t>Ping Pong Balls</t>
  </si>
  <si>
    <t>Shot Glasses</t>
  </si>
  <si>
    <t>Expense form paid back by Promantus in Sept.</t>
  </si>
  <si>
    <t>TOTAL</t>
  </si>
  <si>
    <t># of hours</t>
  </si>
  <si>
    <t>Cost/item/hr</t>
  </si>
  <si>
    <t>Total</t>
  </si>
  <si>
    <t>Police</t>
  </si>
  <si>
    <t>AV Technician</t>
  </si>
  <si>
    <t>Student Support Staff</t>
  </si>
  <si>
    <t>Cost/item</t>
  </si>
  <si>
    <t>Projector &amp; Screen</t>
  </si>
  <si>
    <t>18" Subwoofers</t>
  </si>
  <si>
    <t>??</t>
  </si>
  <si>
    <t>Quantity/House</t>
  </si>
  <si>
    <t>Microphone</t>
  </si>
  <si>
    <t>Total Cost ($/unit * 98)</t>
  </si>
  <si>
    <t>Greek</t>
  </si>
  <si>
    <t>Stage Monitors</t>
  </si>
  <si>
    <t>Pipe and Drape?</t>
  </si>
  <si>
    <t>Smoke Machine?</t>
  </si>
  <si>
    <t>TOTAL/HOUSE</t>
  </si>
  <si>
    <t>Old Projection</t>
  </si>
  <si>
    <t>NUMBER OF HOUSES</t>
  </si>
  <si>
    <t>January</t>
  </si>
  <si>
    <t>(7frats, 7sors, 5mglc)</t>
  </si>
  <si>
    <t>TOTAL TOTAL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</si>
  <si>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</si>
  <si>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</si>
  <si>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</si>
  <si>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</si>
  <si>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</si>
  <si>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</si>
  <si>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</si>
  <si>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</si>
  <si>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</si>
  <si>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</si>
  <si>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</si>
  <si>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 Consulting Firm</t>
  </si>
  <si>
    <t>TOTAL:</t>
  </si>
  <si>
    <t>Igloo experience</t>
  </si>
  <si>
    <t>Social Media Marketing</t>
  </si>
  <si>
    <t>Giveaway Incentives</t>
  </si>
  <si>
    <t>Number</t>
  </si>
  <si>
    <t>Poster</t>
  </si>
  <si>
    <t>Flier</t>
  </si>
  <si>
    <t>Misc.</t>
  </si>
  <si>
    <t>Students</t>
  </si>
  <si>
    <t>Hours/Time</t>
  </si>
  <si>
    <t>Times/Wk</t>
  </si>
  <si>
    <t># of Weeks</t>
  </si>
  <si>
    <t>$/hr</t>
  </si>
  <si>
    <t># of campuses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</si>
</sst>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mm d"/>
    <numFmt numFmtId="166" formatCode="mmm. d"/>
    <numFmt numFmtId="167" formatCode="&quot;$&quot;#,##0"/>
  </numFmts>
  <fonts count="17">
    <font>
      <sz val="10.0"/>
      <color rgb="FF000000"/>
      <name val="Arial"/>
    </font>
    <font>
      <b/>
      <sz val="10.0"/>
    </font>
    <font>
      <sz val="10.0"/>
    </font>
    <font>
      <sz val="10.0"/>
      <name val="Arial"/>
    </font>
    <font>
      <u/>
      <color rgb="FF0000FF"/>
    </font>
    <font>
      <b/>
      <sz val="10.0"/>
      <color rgb="FF000000"/>
      <name val="Arial"/>
    </font>
    <font>
      <b/>
      <name val="Arial"/>
    </font>
    <font>
      <b/>
      <color rgb="FFFFFFFF"/>
      <name val="Arial"/>
    </font>
    <font>
      <name val="Arial"/>
    </font>
    <font>
      <strike/>
      <name val="Arial"/>
    </font>
    <font/>
    <font>
      <b/>
      <sz val="10.0"/>
      <name val="Arial"/>
    </font>
    <font>
      <sz val="10.0"/>
      <color rgb="FF999999"/>
      <name val="Arial"/>
    </font>
    <font>
      <strike/>
      <sz val="10.0"/>
      <color rgb="FF999999"/>
      <name val="Arial"/>
    </font>
    <font>
      <b/>
      <sz val="10.0"/>
      <color rgb="FF999999"/>
      <name val="Arial"/>
    </font>
    <font>
      <b/>
      <color rgb="FFFFFFFF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3" numFmtId="0" xfId="0" applyFont="1"/>
    <xf borderId="1" fillId="0" fontId="0" numFmtId="0" xfId="0" applyAlignment="1" applyBorder="1" applyFont="1">
      <alignment readingOrder="0"/>
    </xf>
    <xf borderId="2" fillId="0" fontId="0" numFmtId="164" xfId="0" applyAlignment="1" applyBorder="1" applyFont="1" applyNumberFormat="1">
      <alignment horizontal="right" readingOrder="0"/>
    </xf>
    <xf borderId="2" fillId="0" fontId="3" numFmtId="164" xfId="0" applyBorder="1" applyFont="1" applyNumberFormat="1"/>
    <xf borderId="0" fillId="0" fontId="3" numFmtId="164" xfId="0" applyFont="1" applyNumberFormat="1"/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horizontal="right" vertical="bottom"/>
    </xf>
    <xf borderId="0" fillId="2" fontId="6" numFmtId="0" xfId="0" applyAlignment="1" applyFill="1" applyFont="1">
      <alignment vertical="bottom"/>
    </xf>
    <xf borderId="3" fillId="0" fontId="0" numFmtId="0" xfId="0" applyAlignment="1" applyBorder="1" applyFont="1">
      <alignment readingOrder="0"/>
    </xf>
    <xf borderId="0" fillId="2" fontId="6" numFmtId="164" xfId="0" applyAlignment="1" applyFont="1" applyNumberFormat="1">
      <alignment vertical="bottom"/>
    </xf>
    <xf borderId="0" fillId="3" fontId="7" numFmtId="0" xfId="0" applyAlignment="1" applyFill="1" applyFont="1">
      <alignment vertical="bottom"/>
    </xf>
    <xf borderId="0" fillId="0" fontId="0" numFmtId="164" xfId="0" applyAlignment="1" applyFont="1" applyNumberFormat="1">
      <alignment horizontal="right"/>
    </xf>
    <xf borderId="0" fillId="3" fontId="7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vertical="bottom"/>
    </xf>
    <xf borderId="3" fillId="0" fontId="0" numFmtId="0" xfId="0" applyAlignment="1" applyBorder="1" applyFont="1">
      <alignment horizontal="left" readingOrder="0" vertical="bottom"/>
    </xf>
    <xf borderId="0" fillId="0" fontId="0" numFmtId="164" xfId="0" applyAlignment="1" applyFont="1" applyNumberFormat="1">
      <alignment horizontal="right" readingOrder="0" vertical="bottom"/>
    </xf>
    <xf borderId="0" fillId="0" fontId="0" numFmtId="164" xfId="0" applyAlignment="1" applyFont="1" applyNumberFormat="1">
      <alignment horizontal="right" vertical="bottom"/>
    </xf>
    <xf borderId="0" fillId="3" fontId="8" numFmtId="0" xfId="0" applyAlignment="1" applyFont="1">
      <alignment vertical="bottom"/>
    </xf>
    <xf borderId="0" fillId="0" fontId="0" numFmtId="164" xfId="0" applyAlignment="1" applyFont="1" applyNumberFormat="1">
      <alignment horizontal="left" readingOrder="0" vertical="bottom"/>
    </xf>
    <xf borderId="0" fillId="0" fontId="8" numFmtId="164" xfId="0" applyAlignment="1" applyFont="1" applyNumberFormat="1">
      <alignment horizontal="right" vertical="bottom"/>
    </xf>
    <xf borderId="0" fillId="0" fontId="0" numFmtId="0" xfId="0" applyAlignment="1" applyFont="1">
      <alignment horizontal="left" readingOrder="0" vertical="bottom"/>
    </xf>
    <xf borderId="0" fillId="0" fontId="0" numFmtId="164" xfId="0" applyAlignment="1" applyFont="1" applyNumberFormat="1">
      <alignment horizontal="right" vertical="bottom"/>
    </xf>
    <xf borderId="0" fillId="0" fontId="8" numFmtId="164" xfId="0" applyAlignment="1" applyFont="1" applyNumberFormat="1">
      <alignment vertical="bottom"/>
    </xf>
    <xf borderId="0" fillId="0" fontId="3" numFmtId="0" xfId="0" applyAlignment="1" applyFont="1">
      <alignment horizontal="left" readingOrder="0"/>
    </xf>
    <xf borderId="0" fillId="0" fontId="8" numFmtId="164" xfId="0" applyAlignment="1" applyFont="1" applyNumberFormat="1">
      <alignment vertical="bottom"/>
    </xf>
    <xf borderId="0" fillId="0" fontId="8" numFmtId="164" xfId="0" applyAlignment="1" applyFont="1" applyNumberFormat="1">
      <alignment horizontal="right" vertical="bottom"/>
    </xf>
    <xf borderId="0" fillId="0" fontId="0" numFmtId="165" xfId="0" applyAlignment="1" applyFont="1" applyNumberFormat="1">
      <alignment horizontal="left" readingOrder="0" vertical="bottom"/>
    </xf>
    <xf borderId="3" fillId="0" fontId="3" numFmtId="0" xfId="0" applyAlignment="1" applyBorder="1" applyFont="1">
      <alignment readingOrder="0"/>
    </xf>
    <xf borderId="0" fillId="4" fontId="3" numFmtId="164" xfId="0" applyFill="1" applyFont="1" applyNumberFormat="1"/>
    <xf borderId="0" fillId="0" fontId="9" numFmtId="0" xfId="0" applyAlignment="1" applyFont="1">
      <alignment vertical="bottom"/>
    </xf>
    <xf borderId="4" fillId="0" fontId="10" numFmtId="164" xfId="0" applyBorder="1" applyFont="1" applyNumberFormat="1"/>
    <xf borderId="0" fillId="0" fontId="8" numFmtId="0" xfId="0" applyAlignment="1" applyFont="1">
      <alignment horizontal="right" vertical="bottom"/>
    </xf>
    <xf borderId="0" fillId="0" fontId="8" numFmtId="164" xfId="0" applyAlignment="1" applyFont="1" applyNumberFormat="1">
      <alignment horizontal="center" vertical="bottom"/>
    </xf>
    <xf borderId="5" fillId="0" fontId="11" numFmtId="0" xfId="0" applyAlignment="1" applyBorder="1" applyFont="1">
      <alignment horizontal="right" readingOrder="0"/>
    </xf>
    <xf borderId="0" fillId="0" fontId="8" numFmtId="0" xfId="0" applyAlignment="1" applyFont="1">
      <alignment readingOrder="0" vertical="bottom"/>
    </xf>
    <xf borderId="0" fillId="0" fontId="8" numFmtId="164" xfId="0" applyAlignment="1" applyFont="1" applyNumberFormat="1">
      <alignment readingOrder="0" vertical="bottom"/>
    </xf>
    <xf borderId="6" fillId="0" fontId="11" numFmtId="164" xfId="0" applyBorder="1" applyFont="1" applyNumberFormat="1"/>
    <xf borderId="6" fillId="0" fontId="3" numFmtId="0" xfId="0" applyBorder="1" applyFont="1"/>
    <xf borderId="6" fillId="0" fontId="8" numFmtId="0" xfId="0" applyAlignment="1" applyBorder="1" applyFont="1">
      <alignment vertical="bottom"/>
    </xf>
    <xf borderId="0" fillId="0" fontId="0" numFmtId="166" xfId="0" applyAlignment="1" applyFont="1" applyNumberFormat="1">
      <alignment horizontal="left" readingOrder="0" vertical="bottom"/>
    </xf>
    <xf borderId="0" fillId="0" fontId="11" numFmtId="0" xfId="0" applyFont="1"/>
    <xf borderId="0" fillId="0" fontId="2" numFmtId="0" xfId="0" applyAlignment="1" applyFont="1">
      <alignment horizontal="left"/>
    </xf>
    <xf borderId="6" fillId="0" fontId="8" numFmtId="164" xfId="0" applyAlignment="1" applyBorder="1" applyFont="1" applyNumberFormat="1">
      <alignment vertical="bottom"/>
    </xf>
    <xf borderId="6" fillId="0" fontId="8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7" fillId="0" fontId="0" numFmtId="0" xfId="0" applyAlignment="1" applyBorder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12" numFmtId="0" xfId="0" applyFont="1"/>
    <xf borderId="0" fillId="0" fontId="12" numFmtId="164" xfId="0" applyFont="1" applyNumberFormat="1"/>
    <xf borderId="0" fillId="0" fontId="10" numFmtId="0" xfId="0" applyAlignment="1" applyFont="1">
      <alignment readingOrder="0"/>
    </xf>
    <xf borderId="0" fillId="0" fontId="13" numFmtId="164" xfId="0" applyAlignment="1" applyFont="1" applyNumberFormat="1">
      <alignment horizontal="right"/>
    </xf>
    <xf borderId="0" fillId="0" fontId="10" numFmtId="164" xfId="0" applyFont="1" applyNumberFormat="1"/>
    <xf borderId="7" fillId="0" fontId="12" numFmtId="164" xfId="0" applyBorder="1" applyFont="1" applyNumberFormat="1"/>
    <xf borderId="0" fillId="0" fontId="14" numFmtId="164" xfId="0" applyAlignment="1" applyFont="1" applyNumberFormat="1">
      <alignment horizontal="right" vertical="bottom"/>
    </xf>
    <xf borderId="0" fillId="0" fontId="12" numFmtId="0" xfId="0" applyAlignment="1" applyFont="1">
      <alignment shrinkToFit="0" wrapText="1"/>
    </xf>
    <xf borderId="0" fillId="0" fontId="12" numFmtId="164" xfId="0" applyAlignment="1" applyFont="1" applyNumberFormat="1">
      <alignment horizontal="right"/>
    </xf>
    <xf borderId="0" fillId="0" fontId="14" numFmtId="164" xfId="0" applyAlignment="1" applyFont="1" applyNumberFormat="1">
      <alignment horizontal="right"/>
    </xf>
    <xf borderId="7" fillId="0" fontId="13" numFmtId="164" xfId="0" applyAlignment="1" applyBorder="1" applyFont="1" applyNumberFormat="1">
      <alignment horizontal="right"/>
    </xf>
    <xf borderId="6" fillId="0" fontId="14" numFmtId="164" xfId="0" applyAlignment="1" applyBorder="1" applyFont="1" applyNumberFormat="1">
      <alignment horizontal="right" vertical="bottom"/>
    </xf>
    <xf borderId="0" fillId="3" fontId="15" numFmtId="0" xfId="0" applyAlignment="1" applyFont="1">
      <alignment readingOrder="0"/>
    </xf>
    <xf borderId="0" fillId="3" fontId="15" numFmtId="0" xfId="0" applyFont="1"/>
    <xf borderId="0" fillId="0" fontId="14" numFmtId="0" xfId="0" applyAlignment="1" applyFont="1">
      <alignment horizontal="right" vertical="bottom"/>
    </xf>
    <xf borderId="0" fillId="0" fontId="10" numFmtId="167" xfId="0" applyAlignment="1" applyFont="1" applyNumberFormat="1">
      <alignment readingOrder="0"/>
    </xf>
    <xf borderId="0" fillId="0" fontId="14" numFmtId="164" xfId="0" applyAlignment="1" applyFont="1" applyNumberFormat="1">
      <alignment horizontal="right" vertical="bottom"/>
    </xf>
    <xf borderId="0" fillId="0" fontId="16" numFmtId="0" xfId="0" applyAlignment="1" applyFont="1">
      <alignment horizontal="right" readingOrder="0"/>
    </xf>
    <xf borderId="0" fillId="0" fontId="10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3wcOGVopxFaikGuIlMfA5PrySXFcGrfLgo0Xgm5RyM/ed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3" max="3" width="6.43"/>
    <col customWidth="1" min="6" max="6" width="17.71"/>
    <col customWidth="1" min="7" max="7" width="14.43"/>
    <col customWidth="1" min="8" max="8" width="22.29"/>
    <col customWidth="1" min="9" max="9" width="15.43"/>
  </cols>
  <sheetData>
    <row r="1">
      <c r="A1" s="1" t="s">
        <v>0</v>
      </c>
      <c r="B1" s="2" t="s">
        <v>1</v>
      </c>
      <c r="C1" s="3"/>
      <c r="D1" s="3"/>
      <c r="F1" s="1" t="s">
        <v>2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>
        <v>1500.0</v>
      </c>
      <c r="C2" s="7"/>
      <c r="D2" s="7"/>
      <c r="E2" s="8"/>
      <c r="F2" s="9" t="s">
        <v>6</v>
      </c>
      <c r="G2" s="1" t="s">
        <v>7</v>
      </c>
      <c r="H2" s="1" t="s">
        <v>8</v>
      </c>
      <c r="I2" s="1" t="s">
        <v>9</v>
      </c>
      <c r="J2" s="8"/>
      <c r="K2" s="8"/>
      <c r="L2" s="8"/>
      <c r="M2" s="8"/>
      <c r="N2" s="1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3" t="s">
        <v>11</v>
      </c>
      <c r="B3" s="16">
        <f>Concert!B9</f>
        <v>7021.6</v>
      </c>
      <c r="C3" s="8"/>
      <c r="D3" s="8"/>
      <c r="E3" s="8"/>
      <c r="F3" s="18" t="s">
        <v>19</v>
      </c>
      <c r="G3" s="19">
        <v>1500.0</v>
      </c>
      <c r="H3" s="20" t="s">
        <v>20</v>
      </c>
      <c r="I3" s="19" t="s">
        <v>21</v>
      </c>
      <c r="J3" s="19"/>
      <c r="K3" s="8"/>
      <c r="L3" s="8"/>
      <c r="M3" s="8"/>
      <c r="N3" s="11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2" t="s">
        <v>22</v>
      </c>
      <c r="B4" s="23">
        <v>1500.0</v>
      </c>
      <c r="C4" s="24"/>
      <c r="D4" s="24"/>
      <c r="E4" s="24"/>
      <c r="F4" s="26" t="s">
        <v>24</v>
      </c>
      <c r="G4" s="23">
        <v>7500.0</v>
      </c>
      <c r="H4" s="20" t="s">
        <v>26</v>
      </c>
      <c r="I4" s="28" t="s">
        <v>27</v>
      </c>
      <c r="J4" s="23"/>
      <c r="K4" s="24"/>
      <c r="L4" s="24"/>
      <c r="M4" s="24"/>
      <c r="N4" s="2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2" t="s">
        <v>30</v>
      </c>
      <c r="B5" s="23">
        <f>'Print Ads'!C5</f>
        <v>1050</v>
      </c>
      <c r="C5" s="24"/>
      <c r="D5" s="24"/>
      <c r="E5" s="24"/>
      <c r="F5" s="31" t="s">
        <v>32</v>
      </c>
      <c r="G5" s="19">
        <v>22500.0</v>
      </c>
      <c r="H5" s="19" t="s">
        <v>33</v>
      </c>
      <c r="I5" s="20" t="s">
        <v>34</v>
      </c>
      <c r="J5" s="23"/>
      <c r="K5" s="24"/>
      <c r="L5" s="24"/>
      <c r="M5" s="24"/>
      <c r="N5" s="1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2" t="s">
        <v>35</v>
      </c>
      <c r="B6" s="23">
        <f>Students!G2</f>
        <v>1920</v>
      </c>
      <c r="C6" s="24"/>
      <c r="D6" s="24"/>
      <c r="E6" s="24"/>
      <c r="F6" s="18" t="s">
        <v>11</v>
      </c>
      <c r="G6" s="19">
        <v>1350.0</v>
      </c>
      <c r="H6" s="20" t="s">
        <v>38</v>
      </c>
      <c r="I6" s="19" t="s">
        <v>39</v>
      </c>
      <c r="J6" s="23"/>
      <c r="K6" s="24"/>
      <c r="L6" s="24"/>
      <c r="M6" s="24"/>
      <c r="N6" s="2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2" t="s">
        <v>24</v>
      </c>
      <c r="B7" s="23">
        <v>7500.0</v>
      </c>
      <c r="C7" s="24"/>
      <c r="D7" s="24"/>
      <c r="E7" s="24"/>
      <c r="F7" s="26" t="s">
        <v>11</v>
      </c>
      <c r="G7" s="23">
        <v>2700.0</v>
      </c>
      <c r="H7" s="20" t="s">
        <v>43</v>
      </c>
      <c r="I7" s="34">
        <v>43342.0</v>
      </c>
      <c r="J7" s="23"/>
      <c r="K7" s="24"/>
      <c r="L7" s="24"/>
      <c r="M7" s="24"/>
      <c r="N7" s="2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5" t="s">
        <v>32</v>
      </c>
      <c r="B8" s="36">
        <f>Giveaways!E23</f>
        <v>10877.61364</v>
      </c>
      <c r="C8" s="4"/>
      <c r="D8" s="4"/>
      <c r="E8" s="4"/>
      <c r="F8" s="26" t="s">
        <v>11</v>
      </c>
      <c r="G8" s="23">
        <f>B3-G6-G7</f>
        <v>2971.6</v>
      </c>
      <c r="H8" s="26" t="s">
        <v>52</v>
      </c>
      <c r="I8" s="3"/>
      <c r="J8" s="19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1" t="s">
        <v>53</v>
      </c>
      <c r="B9" s="44">
        <f>SUM(B2:B8)</f>
        <v>31369.21364</v>
      </c>
      <c r="C9" s="45"/>
      <c r="D9" s="45"/>
      <c r="E9" s="4"/>
      <c r="F9" s="26" t="s">
        <v>30</v>
      </c>
      <c r="G9" s="23">
        <v>1050.0</v>
      </c>
      <c r="H9" s="26" t="s">
        <v>52</v>
      </c>
      <c r="I9" s="47"/>
      <c r="J9" s="4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/>
      <c r="B10" s="3"/>
      <c r="C10" s="3"/>
      <c r="D10" s="3"/>
      <c r="E10" s="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4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/>
      <c r="B16" s="4"/>
      <c r="C16" s="4"/>
      <c r="D16" s="4"/>
      <c r="E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2" t="s">
        <v>72</v>
      </c>
      <c r="B19" s="54" t="s">
        <v>74</v>
      </c>
      <c r="C19" s="54" t="s">
        <v>77</v>
      </c>
      <c r="D19" s="54" t="s">
        <v>78</v>
      </c>
      <c r="E19" s="54" t="s">
        <v>79</v>
      </c>
      <c r="F19" s="54" t="s">
        <v>80</v>
      </c>
      <c r="G19" s="54" t="s">
        <v>81</v>
      </c>
      <c r="H19" s="54" t="s">
        <v>82</v>
      </c>
      <c r="I19" s="54" t="s">
        <v>83</v>
      </c>
      <c r="J19" s="54" t="s">
        <v>84</v>
      </c>
      <c r="K19" s="54" t="s">
        <v>85</v>
      </c>
      <c r="L19" s="54" t="s">
        <v>86</v>
      </c>
      <c r="M19" s="55" t="s">
        <v>87</v>
      </c>
      <c r="N19" s="54" t="s">
        <v>53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7" t="s">
        <v>88</v>
      </c>
      <c r="B20" s="58"/>
      <c r="C20" s="58"/>
      <c r="D20" s="58"/>
      <c r="E20" s="58"/>
      <c r="F20" s="58"/>
      <c r="G20" s="60">
        <v>20000.0</v>
      </c>
      <c r="H20" s="60">
        <v>20000.0</v>
      </c>
      <c r="I20" s="60">
        <v>20000.0</v>
      </c>
      <c r="J20" s="60">
        <v>10000.0</v>
      </c>
      <c r="K20" s="58"/>
      <c r="L20" s="58"/>
      <c r="M20" s="62"/>
      <c r="N20" s="63">
        <f t="shared" ref="N20:N23" si="1">SUM(B20:M20)</f>
        <v>70000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4" t="s">
        <v>90</v>
      </c>
      <c r="B21" s="58"/>
      <c r="C21" s="58"/>
      <c r="D21" s="58"/>
      <c r="E21" s="65"/>
      <c r="F21" s="60">
        <v>2000.0</v>
      </c>
      <c r="G21" s="60">
        <v>2000.0</v>
      </c>
      <c r="H21" s="60">
        <v>2000.0</v>
      </c>
      <c r="I21" s="60">
        <v>5000.0</v>
      </c>
      <c r="J21" s="58"/>
      <c r="K21" s="58"/>
      <c r="L21" s="58"/>
      <c r="M21" s="62"/>
      <c r="N21" s="66">
        <f t="shared" si="1"/>
        <v>11000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7" t="s">
        <v>91</v>
      </c>
      <c r="B22" s="58"/>
      <c r="C22" s="58"/>
      <c r="D22" s="58"/>
      <c r="E22" s="58"/>
      <c r="F22" s="58"/>
      <c r="G22" s="58"/>
      <c r="H22" s="58"/>
      <c r="I22" s="60">
        <v>6000.0</v>
      </c>
      <c r="J22" s="58"/>
      <c r="K22" s="58"/>
      <c r="L22" s="58"/>
      <c r="M22" s="62"/>
      <c r="N22" s="63">
        <f t="shared" si="1"/>
        <v>6000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7" t="s">
        <v>92</v>
      </c>
      <c r="B23" s="58"/>
      <c r="C23" s="58"/>
      <c r="D23" s="58"/>
      <c r="E23" s="58"/>
      <c r="F23" s="58"/>
      <c r="G23" s="58"/>
      <c r="H23" s="58"/>
      <c r="I23" s="60">
        <v>6000.0</v>
      </c>
      <c r="J23" s="60">
        <v>3000.0</v>
      </c>
      <c r="K23" s="60">
        <v>0.0</v>
      </c>
      <c r="L23" s="60">
        <v>0.0</v>
      </c>
      <c r="M23" s="67">
        <v>0.0</v>
      </c>
      <c r="N23" s="68">
        <f t="shared" si="1"/>
        <v>9000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1" t="s">
        <v>53</v>
      </c>
      <c r="B24" s="73">
        <f t="shared" ref="B24:N24" si="2">SUM(B20:B23)</f>
        <v>0</v>
      </c>
      <c r="C24" s="73">
        <f t="shared" si="2"/>
        <v>0</v>
      </c>
      <c r="D24" s="73">
        <f t="shared" si="2"/>
        <v>0</v>
      </c>
      <c r="E24" s="73">
        <f t="shared" si="2"/>
        <v>0</v>
      </c>
      <c r="F24" s="73">
        <f t="shared" si="2"/>
        <v>2000</v>
      </c>
      <c r="G24" s="73">
        <f t="shared" si="2"/>
        <v>22000</v>
      </c>
      <c r="H24" s="73">
        <f t="shared" si="2"/>
        <v>22000</v>
      </c>
      <c r="I24" s="73">
        <f t="shared" si="2"/>
        <v>37000</v>
      </c>
      <c r="J24" s="73">
        <f t="shared" si="2"/>
        <v>13000</v>
      </c>
      <c r="K24" s="73">
        <f t="shared" si="2"/>
        <v>0</v>
      </c>
      <c r="L24" s="73">
        <f t="shared" si="2"/>
        <v>0</v>
      </c>
      <c r="M24" s="73">
        <f t="shared" si="2"/>
        <v>0</v>
      </c>
      <c r="N24" s="73">
        <f t="shared" si="2"/>
        <v>96000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</cols>
  <sheetData>
    <row r="1">
      <c r="A1" s="15" t="s">
        <v>3</v>
      </c>
      <c r="B1" s="17" t="s">
        <v>18</v>
      </c>
      <c r="C1" s="25"/>
    </row>
    <row r="2">
      <c r="A2" s="21" t="s">
        <v>25</v>
      </c>
      <c r="B2" s="27">
        <v>1350.0</v>
      </c>
      <c r="C2" s="21"/>
    </row>
    <row r="3">
      <c r="A3" s="21" t="s">
        <v>28</v>
      </c>
      <c r="B3" s="27">
        <v>2000.0</v>
      </c>
      <c r="C3" s="21"/>
    </row>
    <row r="4">
      <c r="A4" s="21" t="s">
        <v>29</v>
      </c>
      <c r="B4" s="27">
        <f>D31</f>
        <v>1580</v>
      </c>
      <c r="C4" s="21"/>
    </row>
    <row r="5">
      <c r="A5" s="21" t="s">
        <v>31</v>
      </c>
      <c r="B5" s="27">
        <f>E20</f>
        <v>691.6</v>
      </c>
      <c r="C5" s="21"/>
    </row>
    <row r="6">
      <c r="A6" s="21" t="s">
        <v>37</v>
      </c>
      <c r="B6" s="27">
        <f>150*2</f>
        <v>300</v>
      </c>
      <c r="C6" s="21" t="s">
        <v>40</v>
      </c>
    </row>
    <row r="7">
      <c r="A7" s="21" t="s">
        <v>42</v>
      </c>
      <c r="B7" s="27">
        <f>500*2</f>
        <v>1000</v>
      </c>
      <c r="C7" s="21" t="s">
        <v>44</v>
      </c>
    </row>
    <row r="8">
      <c r="A8" s="21" t="s">
        <v>46</v>
      </c>
      <c r="B8" s="27">
        <v>100.0</v>
      </c>
      <c r="C8" s="21" t="s">
        <v>47</v>
      </c>
    </row>
    <row r="9">
      <c r="B9" s="38">
        <f>SUM(B2:B8)</f>
        <v>7021.6</v>
      </c>
    </row>
    <row r="15">
      <c r="A15" s="15" t="s">
        <v>3</v>
      </c>
      <c r="B15" s="15" t="s">
        <v>13</v>
      </c>
      <c r="C15" s="15" t="s">
        <v>54</v>
      </c>
      <c r="D15" s="15" t="s">
        <v>55</v>
      </c>
      <c r="E15" s="15" t="s">
        <v>56</v>
      </c>
    </row>
    <row r="16">
      <c r="A16" s="21" t="s">
        <v>57</v>
      </c>
      <c r="B16" s="39">
        <v>2.0</v>
      </c>
      <c r="C16" s="39">
        <v>2.0</v>
      </c>
      <c r="D16" s="27">
        <v>47.9</v>
      </c>
      <c r="E16" s="27">
        <f t="shared" ref="E16:E18" si="1">B16*C16*D16</f>
        <v>191.6</v>
      </c>
    </row>
    <row r="17">
      <c r="A17" s="21" t="s">
        <v>58</v>
      </c>
      <c r="B17" s="39">
        <v>1.0</v>
      </c>
      <c r="C17" s="39">
        <v>4.0</v>
      </c>
      <c r="D17" s="27">
        <v>75.0</v>
      </c>
      <c r="E17" s="27">
        <f t="shared" si="1"/>
        <v>300</v>
      </c>
    </row>
    <row r="18">
      <c r="A18" s="21" t="s">
        <v>59</v>
      </c>
      <c r="B18" s="39">
        <v>2.0</v>
      </c>
      <c r="C18" s="39">
        <v>5.0</v>
      </c>
      <c r="D18" s="27">
        <v>20.0</v>
      </c>
      <c r="E18" s="27">
        <f t="shared" si="1"/>
        <v>200</v>
      </c>
    </row>
    <row r="19">
      <c r="A19" s="21"/>
      <c r="B19" s="21"/>
      <c r="C19" s="21"/>
      <c r="D19" s="21"/>
      <c r="E19" s="21"/>
    </row>
    <row r="20">
      <c r="A20" s="39" t="s">
        <v>53</v>
      </c>
      <c r="B20" s="21"/>
      <c r="C20" s="21"/>
      <c r="D20" s="21"/>
      <c r="E20" s="27">
        <f>SUM(E16:E18)</f>
        <v>691.6</v>
      </c>
    </row>
    <row r="23">
      <c r="A23" s="15" t="s">
        <v>3</v>
      </c>
      <c r="B23" s="15" t="s">
        <v>13</v>
      </c>
      <c r="C23" s="15" t="s">
        <v>60</v>
      </c>
      <c r="D23" s="15" t="s">
        <v>56</v>
      </c>
    </row>
    <row r="24">
      <c r="A24" s="21" t="s">
        <v>61</v>
      </c>
      <c r="B24" s="39">
        <v>1.0</v>
      </c>
      <c r="C24" s="27">
        <v>600.0</v>
      </c>
      <c r="D24" s="27">
        <f>B24*C24</f>
        <v>600</v>
      </c>
    </row>
    <row r="25">
      <c r="A25" s="21" t="s">
        <v>62</v>
      </c>
      <c r="B25" s="39">
        <v>2.0</v>
      </c>
      <c r="C25" s="39" t="s">
        <v>63</v>
      </c>
      <c r="D25" s="27">
        <v>400.0</v>
      </c>
    </row>
    <row r="26">
      <c r="A26" s="21" t="s">
        <v>65</v>
      </c>
      <c r="B26" s="39">
        <v>1.0</v>
      </c>
      <c r="C26" s="39">
        <v>30.0</v>
      </c>
      <c r="D26" s="27">
        <f t="shared" ref="D26:D27" si="2">B26*C26</f>
        <v>30</v>
      </c>
    </row>
    <row r="27">
      <c r="A27" s="21" t="s">
        <v>68</v>
      </c>
      <c r="B27" s="39">
        <v>2.0</v>
      </c>
      <c r="C27" s="27">
        <v>150.0</v>
      </c>
      <c r="D27" s="27">
        <f t="shared" si="2"/>
        <v>300</v>
      </c>
    </row>
    <row r="28">
      <c r="A28" s="21" t="s">
        <v>69</v>
      </c>
      <c r="B28" s="39" t="s">
        <v>63</v>
      </c>
      <c r="C28" s="27">
        <v>25.0</v>
      </c>
      <c r="D28" s="30"/>
    </row>
    <row r="29">
      <c r="A29" s="21" t="s">
        <v>70</v>
      </c>
      <c r="B29" s="21"/>
      <c r="C29" s="42">
        <v>250.0</v>
      </c>
      <c r="D29" s="43">
        <v>250.0</v>
      </c>
    </row>
    <row r="30">
      <c r="A30" s="39"/>
      <c r="B30" s="21"/>
      <c r="C30" s="21"/>
      <c r="D30" s="30"/>
    </row>
    <row r="31">
      <c r="A31" s="39" t="s">
        <v>53</v>
      </c>
      <c r="B31" s="21"/>
      <c r="C31" s="21"/>
      <c r="D31" s="27">
        <f>SUM(D24:D29)</f>
        <v>1580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10" t="s">
        <v>4</v>
      </c>
    </row>
    <row r="2">
      <c r="A2" s="12" t="s">
        <v>10</v>
      </c>
      <c r="B2" s="12" t="s">
        <v>12</v>
      </c>
      <c r="C2" s="12" t="s">
        <v>13</v>
      </c>
      <c r="D2" s="14" t="s">
        <v>14</v>
      </c>
      <c r="E2" s="12" t="s">
        <v>15</v>
      </c>
      <c r="F2" s="12"/>
      <c r="G2" s="12" t="s">
        <v>16</v>
      </c>
    </row>
    <row r="3">
      <c r="A3" s="21" t="s">
        <v>17</v>
      </c>
      <c r="B3" s="21" t="s">
        <v>23</v>
      </c>
      <c r="C3" s="21">
        <v>2112.0</v>
      </c>
      <c r="D3" s="30">
        <f>2384/2112</f>
        <v>1.128787879</v>
      </c>
      <c r="E3" s="27">
        <f t="shared" ref="E3:E10" si="1">C3*D3</f>
        <v>2384</v>
      </c>
      <c r="F3" s="21"/>
      <c r="G3" s="21"/>
    </row>
    <row r="4">
      <c r="A4" s="21"/>
      <c r="B4" s="21" t="s">
        <v>36</v>
      </c>
      <c r="C4" s="21">
        <v>1500.0</v>
      </c>
      <c r="D4" s="32">
        <v>0.66</v>
      </c>
      <c r="E4" s="33">
        <f t="shared" si="1"/>
        <v>990</v>
      </c>
      <c r="F4" s="21"/>
      <c r="G4" s="21"/>
    </row>
    <row r="5">
      <c r="A5" s="21"/>
      <c r="B5" s="21" t="s">
        <v>41</v>
      </c>
      <c r="C5" s="21">
        <v>1500.0</v>
      </c>
      <c r="D5" s="30">
        <f t="shared" ref="D5:D6" si="2">510/2000</f>
        <v>0.255</v>
      </c>
      <c r="E5" s="27">
        <f t="shared" si="1"/>
        <v>382.5</v>
      </c>
      <c r="F5" s="21"/>
      <c r="G5" s="21"/>
    </row>
    <row r="6">
      <c r="A6" s="30"/>
      <c r="B6" s="21" t="s">
        <v>45</v>
      </c>
      <c r="C6" s="21">
        <v>1500.0</v>
      </c>
      <c r="D6" s="30">
        <f t="shared" si="2"/>
        <v>0.255</v>
      </c>
      <c r="E6" s="27">
        <f t="shared" si="1"/>
        <v>382.5</v>
      </c>
      <c r="F6" s="21"/>
      <c r="G6" s="21"/>
    </row>
    <row r="7">
      <c r="A7" s="21"/>
      <c r="B7" s="21" t="s">
        <v>48</v>
      </c>
      <c r="C7" s="21">
        <v>1500.0</v>
      </c>
      <c r="D7" s="32">
        <v>1.08</v>
      </c>
      <c r="E7" s="33">
        <f t="shared" si="1"/>
        <v>1620</v>
      </c>
      <c r="F7" s="21"/>
      <c r="G7" s="21"/>
    </row>
    <row r="8">
      <c r="A8" s="21"/>
      <c r="B8" s="21" t="s">
        <v>49</v>
      </c>
      <c r="C8" s="21">
        <v>1000.0</v>
      </c>
      <c r="D8" s="30">
        <v>0.64</v>
      </c>
      <c r="E8" s="27">
        <f t="shared" si="1"/>
        <v>640</v>
      </c>
      <c r="F8" s="21"/>
      <c r="G8" s="21"/>
    </row>
    <row r="9">
      <c r="A9" s="21"/>
      <c r="B9" s="21" t="s">
        <v>50</v>
      </c>
      <c r="C9" s="21">
        <v>500.0</v>
      </c>
      <c r="D9" s="30">
        <f>350/500</f>
        <v>0.7</v>
      </c>
      <c r="E9" s="27">
        <f t="shared" si="1"/>
        <v>350</v>
      </c>
      <c r="F9" s="21"/>
      <c r="G9" s="21"/>
    </row>
    <row r="10">
      <c r="A10" s="21"/>
      <c r="B10" s="37" t="s">
        <v>51</v>
      </c>
      <c r="C10" s="37">
        <v>5.0</v>
      </c>
      <c r="D10" s="30"/>
      <c r="E10" s="27">
        <f t="shared" si="1"/>
        <v>0</v>
      </c>
      <c r="F10" s="21"/>
      <c r="G10" s="21"/>
    </row>
    <row r="11">
      <c r="A11" s="39" t="s">
        <v>53</v>
      </c>
      <c r="B11" s="37"/>
      <c r="C11" s="37"/>
      <c r="D11" s="30"/>
      <c r="E11" s="40">
        <f>SUM(E3:E10)</f>
        <v>6749</v>
      </c>
      <c r="F11" s="21"/>
      <c r="G11" s="21"/>
    </row>
    <row r="12">
      <c r="A12" s="12" t="s">
        <v>10</v>
      </c>
      <c r="B12" s="12" t="s">
        <v>12</v>
      </c>
      <c r="C12" s="12" t="s">
        <v>64</v>
      </c>
      <c r="D12" s="12" t="s">
        <v>14</v>
      </c>
      <c r="E12" s="12" t="s">
        <v>66</v>
      </c>
      <c r="F12" s="12"/>
      <c r="G12" s="12" t="s">
        <v>16</v>
      </c>
    </row>
    <row r="13">
      <c r="A13" s="21" t="s">
        <v>67</v>
      </c>
      <c r="B13" s="21" t="s">
        <v>23</v>
      </c>
      <c r="C13" s="21">
        <v>15.0</v>
      </c>
      <c r="D13" s="30">
        <f>2384/2112</f>
        <v>1.128787879</v>
      </c>
      <c r="E13" s="27">
        <f t="shared" ref="E13:E18" si="3">C13*D13</f>
        <v>16.93181818</v>
      </c>
      <c r="F13" s="21"/>
      <c r="G13" s="21"/>
    </row>
    <row r="14">
      <c r="A14" s="21"/>
      <c r="B14" s="21" t="s">
        <v>36</v>
      </c>
      <c r="C14" s="21">
        <v>15.0</v>
      </c>
      <c r="D14" s="32">
        <v>0.66</v>
      </c>
      <c r="E14" s="33">
        <f t="shared" si="3"/>
        <v>9.9</v>
      </c>
      <c r="F14" s="21"/>
      <c r="G14" s="21"/>
    </row>
    <row r="15">
      <c r="A15" s="21"/>
      <c r="B15" s="21" t="s">
        <v>41</v>
      </c>
      <c r="C15" s="21">
        <v>50.0</v>
      </c>
      <c r="D15" s="30">
        <f t="shared" ref="D15:D16" si="4">510/2000</f>
        <v>0.255</v>
      </c>
      <c r="E15" s="27">
        <f t="shared" si="3"/>
        <v>12.75</v>
      </c>
      <c r="F15" s="21"/>
      <c r="G15" s="21"/>
    </row>
    <row r="16">
      <c r="A16" s="21"/>
      <c r="B16" s="21" t="s">
        <v>45</v>
      </c>
      <c r="C16" s="21">
        <v>50.0</v>
      </c>
      <c r="D16" s="30">
        <f t="shared" si="4"/>
        <v>0.255</v>
      </c>
      <c r="E16" s="27">
        <f t="shared" si="3"/>
        <v>12.75</v>
      </c>
      <c r="F16" s="21"/>
      <c r="G16" s="21"/>
    </row>
    <row r="17">
      <c r="A17" s="21"/>
      <c r="B17" s="21" t="s">
        <v>49</v>
      </c>
      <c r="C17" s="21">
        <v>15.0</v>
      </c>
      <c r="D17" s="30">
        <v>0.64</v>
      </c>
      <c r="E17" s="27">
        <f t="shared" si="3"/>
        <v>9.6</v>
      </c>
      <c r="F17" s="21"/>
      <c r="G17" s="21"/>
    </row>
    <row r="18">
      <c r="A18" s="21"/>
      <c r="B18" s="46" t="s">
        <v>50</v>
      </c>
      <c r="C18" s="46">
        <v>15.0</v>
      </c>
      <c r="D18" s="50">
        <f>350/500</f>
        <v>0.7</v>
      </c>
      <c r="E18" s="51">
        <f t="shared" si="3"/>
        <v>10.5</v>
      </c>
      <c r="F18" s="21"/>
      <c r="G18" s="21"/>
    </row>
    <row r="19">
      <c r="A19" s="21"/>
      <c r="B19" s="39" t="s">
        <v>71</v>
      </c>
      <c r="C19" s="21"/>
      <c r="D19" s="21"/>
      <c r="E19" s="27">
        <f>SUM(E13:E18)</f>
        <v>72.43181818</v>
      </c>
      <c r="F19" s="21"/>
      <c r="G19" s="21"/>
    </row>
    <row r="20">
      <c r="A20" s="21"/>
      <c r="B20" s="39" t="s">
        <v>73</v>
      </c>
      <c r="C20" s="53">
        <v>57.0</v>
      </c>
      <c r="D20" s="30" t="s">
        <v>75</v>
      </c>
      <c r="E20" s="21"/>
      <c r="F20" s="21"/>
      <c r="G20" s="21"/>
    </row>
    <row r="21">
      <c r="A21" s="21"/>
      <c r="B21" s="39" t="s">
        <v>76</v>
      </c>
      <c r="C21" s="53"/>
      <c r="D21" s="30"/>
      <c r="E21" s="56">
        <f>E19*C20</f>
        <v>4128.613636</v>
      </c>
      <c r="F21" s="21"/>
      <c r="G21" s="21"/>
    </row>
    <row r="23">
      <c r="A23" s="59" t="s">
        <v>53</v>
      </c>
      <c r="B23" s="59" t="s">
        <v>53</v>
      </c>
      <c r="C23" s="59" t="s">
        <v>89</v>
      </c>
      <c r="E23" s="61">
        <f>E11+E21</f>
        <v>10877.61364</v>
      </c>
    </row>
  </sheetData>
  <hyperlinks>
    <hyperlink r:id="rId1" location="gid=0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9" t="s">
        <v>3</v>
      </c>
      <c r="B1" s="69" t="s">
        <v>93</v>
      </c>
      <c r="C1" s="69" t="s">
        <v>18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59" t="s">
        <v>94</v>
      </c>
      <c r="B2" s="59">
        <v>100.0</v>
      </c>
      <c r="C2" s="72">
        <v>100.0</v>
      </c>
    </row>
    <row r="3">
      <c r="A3" s="59" t="s">
        <v>95</v>
      </c>
      <c r="B3" s="59">
        <v>6000.0</v>
      </c>
      <c r="C3" s="72">
        <v>450.0</v>
      </c>
    </row>
    <row r="4">
      <c r="A4" s="59" t="s">
        <v>96</v>
      </c>
      <c r="C4" s="72">
        <v>500.0</v>
      </c>
    </row>
    <row r="5">
      <c r="A5" s="74" t="s">
        <v>53</v>
      </c>
      <c r="C5" s="75">
        <f>SUM(C2:C4)</f>
        <v>1050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9" t="s">
        <v>97</v>
      </c>
      <c r="B1" s="59" t="s">
        <v>98</v>
      </c>
      <c r="C1" s="59" t="s">
        <v>99</v>
      </c>
      <c r="D1" s="59" t="s">
        <v>100</v>
      </c>
      <c r="E1" s="59" t="s">
        <v>101</v>
      </c>
      <c r="F1" s="59" t="s">
        <v>102</v>
      </c>
      <c r="G1" s="59" t="s">
        <v>56</v>
      </c>
    </row>
    <row r="2">
      <c r="A2" s="59">
        <v>2.0</v>
      </c>
      <c r="B2" s="59">
        <v>2.0</v>
      </c>
      <c r="C2" s="59">
        <v>2.0</v>
      </c>
      <c r="D2" s="59">
        <v>4.0</v>
      </c>
      <c r="E2" s="59">
        <v>15.0</v>
      </c>
      <c r="F2" s="59">
        <v>4.0</v>
      </c>
      <c r="G2">
        <f>A2*B2*C2*D2*E2*F2</f>
        <v>1920</v>
      </c>
    </row>
  </sheetData>
  <drawing r:id="rId1"/>
</worksheet>
</file>