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propietario\Desktop\"/>
    </mc:Choice>
  </mc:AlternateContent>
  <xr:revisionPtr revIDLastSave="0" documentId="13_ncr:1_{BEC1C636-7073-4B56-B798-30C3727328A0}" xr6:coauthVersionLast="47" xr6:coauthVersionMax="47" xr10:uidLastSave="{00000000-0000-0000-0000-000000000000}"/>
  <bookViews>
    <workbookView xWindow="-120" yWindow="-120" windowWidth="20730" windowHeight="11160" tabRatio="610" xr2:uid="{00000000-000D-0000-FFFF-FFFF00000000}"/>
  </bookViews>
  <sheets>
    <sheet name="VIMIVA" sheetId="14" r:id="rId1"/>
    <sheet name="FODA" sheetId="11" r:id="rId2"/>
    <sheet name="FACTORES" sheetId="5" r:id="rId3"/>
    <sheet name="ESTRATEGIAS " sheetId="12" r:id="rId4"/>
    <sheet name="DASHBOARD" sheetId="1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3" l="1"/>
  <c r="H5" i="13"/>
  <c r="E9" i="5"/>
  <c r="I9" i="5"/>
  <c r="D9" i="5" l="1"/>
  <c r="D10" i="5"/>
  <c r="D11" i="5"/>
  <c r="I26" i="5" l="1"/>
  <c r="E10" i="5" l="1"/>
  <c r="E10" i="12" l="1"/>
  <c r="K4" i="11"/>
  <c r="H4" i="5" s="1"/>
  <c r="J4" i="12" s="1"/>
  <c r="H2" i="13"/>
  <c r="J3" i="12"/>
  <c r="J5" i="12"/>
  <c r="J2" i="12"/>
  <c r="K3" i="11"/>
  <c r="H3" i="5" s="1"/>
  <c r="K5" i="11"/>
  <c r="H5" i="5" s="1"/>
  <c r="K2" i="11"/>
  <c r="H2" i="5" s="1"/>
  <c r="I23" i="5" l="1"/>
  <c r="I24" i="5"/>
  <c r="I25" i="5"/>
  <c r="I27" i="5"/>
  <c r="I28" i="5"/>
  <c r="I29" i="5"/>
  <c r="I30" i="5"/>
  <c r="I31" i="5"/>
  <c r="I22" i="5"/>
  <c r="I15" i="5"/>
  <c r="I16" i="5"/>
  <c r="I17" i="5"/>
  <c r="I18" i="5"/>
  <c r="I14" i="5"/>
  <c r="I10" i="5"/>
  <c r="I11" i="5"/>
  <c r="I12" i="5"/>
  <c r="I13" i="5"/>
  <c r="L23" i="13"/>
  <c r="L21" i="13"/>
  <c r="L22" i="13"/>
  <c r="D28" i="5"/>
  <c r="E28" i="5"/>
  <c r="D29" i="5"/>
  <c r="E29" i="5"/>
  <c r="D30" i="5"/>
  <c r="E30" i="5"/>
  <c r="D31" i="5"/>
  <c r="E31" i="5"/>
  <c r="E27" i="5"/>
  <c r="D27" i="5"/>
  <c r="D23" i="5"/>
  <c r="E23" i="5"/>
  <c r="D24" i="5"/>
  <c r="E24" i="5"/>
  <c r="D25" i="5"/>
  <c r="E25" i="5"/>
  <c r="D26" i="5"/>
  <c r="E26" i="5"/>
  <c r="E22" i="5"/>
  <c r="D22" i="5"/>
  <c r="D15" i="5"/>
  <c r="E15" i="5"/>
  <c r="D16" i="5"/>
  <c r="E16" i="5"/>
  <c r="D17" i="5"/>
  <c r="E17" i="5"/>
  <c r="D18" i="5"/>
  <c r="E18" i="5"/>
  <c r="E14" i="5"/>
  <c r="D14" i="5"/>
  <c r="E11" i="5"/>
  <c r="D12" i="5"/>
  <c r="E12" i="5"/>
  <c r="D13" i="5"/>
  <c r="E13" i="5"/>
  <c r="B23" i="12"/>
  <c r="C23" i="12"/>
  <c r="B24" i="12"/>
  <c r="C24" i="12"/>
  <c r="B25" i="12"/>
  <c r="C25" i="12"/>
  <c r="B26" i="12"/>
  <c r="C26" i="12"/>
  <c r="C22" i="12"/>
  <c r="B22" i="12"/>
  <c r="E11" i="12"/>
  <c r="E12" i="12"/>
  <c r="E13" i="12"/>
  <c r="E14" i="12"/>
  <c r="D10" i="12"/>
  <c r="B17" i="12"/>
  <c r="B18" i="12"/>
  <c r="B19" i="12"/>
  <c r="B20" i="12"/>
  <c r="B16" i="12"/>
  <c r="C19" i="12"/>
  <c r="C17" i="12"/>
  <c r="C18" i="12"/>
  <c r="C20" i="12"/>
  <c r="C16" i="12"/>
  <c r="L22" i="5" l="1"/>
  <c r="H21" i="13" s="1"/>
  <c r="L24" i="5"/>
  <c r="H23" i="13" s="1"/>
  <c r="L23" i="5"/>
  <c r="H22" i="13" s="1"/>
  <c r="L25" i="5"/>
  <c r="H24" i="13" s="1"/>
  <c r="D27" i="13" l="1"/>
  <c r="E27" i="13" s="1"/>
  <c r="L26" i="5"/>
  <c r="M24" i="5" l="1"/>
  <c r="D23" i="13" s="1"/>
  <c r="M22" i="5"/>
  <c r="D21" i="13" s="1"/>
  <c r="M25" i="5"/>
  <c r="D24" i="13" s="1"/>
  <c r="M23" i="5"/>
  <c r="D2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8" authorId="0" shapeId="0" xr:uid="{6DD0E568-B50A-47A3-AD72-530BA3A3063F}">
      <text>
        <r>
          <rPr>
            <sz val="9"/>
            <color indexed="81"/>
            <rFont val="Tahoma"/>
            <family val="2"/>
          </rPr>
          <t>La visión es una meta de plazo amplio donde se establece la aspiración sobre los logros de una empresa y lo que se desea acerca de su estado futuro. Así, define la ruta a seguir tanto para los directivos como para los empleados.
La visión de una empresa establece su dirección; es decir, responde a la pregunta «¿qué queremos para el futuro?». También responde a «¿cómo llegaremos?».
La visión trata acerca de adónde quiere llegar. Da sentido a los objetivos de corto plazo y mediano plazo, tanto a nivel estratégico como operativo.</t>
        </r>
      </text>
    </comment>
    <comment ref="B15" authorId="0" shapeId="0" xr:uid="{4997D991-66FF-4279-A224-8F981E0FAA00}">
      <text>
        <r>
          <rPr>
            <sz val="9"/>
            <color indexed="81"/>
            <rFont val="Tahoma"/>
            <family val="2"/>
          </rPr>
          <t xml:space="preserve">La misión de una empresa es una herramienta estratégica que sintetiza el propósito de una empresa. Es el objetivo o la propuesta que sirve a la sociedad, así como la base del plan de negocios y de las estrategias operativas. Generalmente incluye una descripción general de la organización, su función y objetivos.
La misión de una empresa declara su finalidad a partir de la pregunta «¿por qué existe este negocio?», por lo que sirve como guía a la hora de tomar decisiones estratégicas. Cumple además con un rol inspirador para los trabajadores, ya que individualmente responde a la pregunta «¿cuál es el valor de mi trabajo aquí?». Esta es la directriz que lleva sus labores particulares hacia los objetivos compartidos. </t>
        </r>
      </text>
    </comment>
    <comment ref="B22" authorId="0" shapeId="0" xr:uid="{0CB57E52-83DC-4951-AF45-B25436062A9C}">
      <text>
        <r>
          <rPr>
            <sz val="9"/>
            <color indexed="81"/>
            <rFont val="Tahoma"/>
            <family val="2"/>
          </rPr>
          <t xml:space="preserve">Los valores corporativos son los principios que orientan las acciones y decisiones laborales. Tienen implicaciones sociales, de desarrollo, en las dinámicas de trabajo y en el servicio al cliente.
Los valores de una empresa son los pilares de la identidad organizativa, en tanto que guían la toma de decisiones y te permiten dar sentido a las acciones del día a día.
Es vital que todos los colaboradores los conozcan para que tengan un referente de cuál camino elegir.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7" authorId="0" shapeId="0" xr:uid="{CA5A2386-E9CD-4CA5-9816-62DB22798E5A}">
      <text>
        <r>
          <rPr>
            <b/>
            <sz val="9"/>
            <color indexed="81"/>
            <rFont val="Tahoma"/>
            <family val="2"/>
          </rPr>
          <t>Estructura de la organización</t>
        </r>
        <r>
          <rPr>
            <sz val="9"/>
            <color indexed="81"/>
            <rFont val="Tahoma"/>
            <family val="2"/>
          </rPr>
          <t xml:space="preserve">
*¿Nuestra organización dispone de un organigrama sencillo, complejo en dónde fluye la información de forma sencilla, compleja?, 
*¿Existen subcontrataciones de ciertos procesos/actividades que se encuentran dentro de nuestro alcance?,
*¿Existen ciertos departamentos o puestos de trabajo para el desarrollo de la actividad?
</t>
        </r>
        <r>
          <rPr>
            <b/>
            <sz val="9"/>
            <color indexed="81"/>
            <rFont val="Tahoma"/>
            <family val="2"/>
          </rPr>
          <t>Competencia y formación</t>
        </r>
        <r>
          <rPr>
            <sz val="9"/>
            <color indexed="81"/>
            <rFont val="Tahoma"/>
            <family val="2"/>
          </rPr>
          <t xml:space="preserve">
*¿Es necesaria formación complementaria para desarrollar ciertos puestos de trabajo?, ¿Está nuestro sector en continuo cambio tecnológico que nos obliga a formarnos continuamente?
</t>
        </r>
        <r>
          <rPr>
            <b/>
            <sz val="9"/>
            <color indexed="81"/>
            <rFont val="Tahoma"/>
            <family val="2"/>
          </rPr>
          <t xml:space="preserve">Política de la organización y de la Calidad
</t>
        </r>
        <r>
          <rPr>
            <sz val="9"/>
            <color indexed="81"/>
            <rFont val="Tahoma"/>
            <family val="2"/>
          </rPr>
          <t xml:space="preserve">¿Existe una misión / visión / política establecida en la organización? (política salarial, promocional, etc)?
</t>
        </r>
        <r>
          <rPr>
            <b/>
            <sz val="9"/>
            <color indexed="81"/>
            <rFont val="Tahoma"/>
            <family val="2"/>
          </rPr>
          <t xml:space="preserve">Objetivos estratégicos de la alta dirección y de la organización
</t>
        </r>
        <r>
          <rPr>
            <sz val="9"/>
            <color indexed="81"/>
            <rFont val="Tahoma"/>
            <family val="2"/>
          </rPr>
          <t xml:space="preserve">¿Existen objetivos estratégicos establecidos? (objetivos de ventas, nuevos mercados, nuevos proyectos, etc)
</t>
        </r>
      </text>
    </comment>
    <comment ref="E7" authorId="0" shapeId="0" xr:uid="{E4C6BB69-374E-456B-BB9D-49471EB37F2F}">
      <text>
        <r>
          <rPr>
            <sz val="9"/>
            <color indexed="81"/>
            <rFont val="Tahoma"/>
            <family val="2"/>
          </rPr>
          <t>¿En qué somos mejores?
¿Cuáles son las ventajas de la empresa?
¿Cuáles son los factores que nos hacen merecedores de esa oportunidad?
¿Cuál es nuestra propuesta de valor?
¿Como está nuestro músculo financiero?
¿Qué puntos fuertes ve el mercado en nosotros?</t>
        </r>
      </text>
    </comment>
    <comment ref="I7" authorId="0" shapeId="0" xr:uid="{3BB0E342-FCB6-416F-9531-F9A9E686B4C1}">
      <text>
        <r>
          <rPr>
            <sz val="9"/>
            <color indexed="81"/>
            <rFont val="Tahoma"/>
            <family val="2"/>
          </rPr>
          <t>¿En qué podemos mejorar?
¿Qué deberíamos dejar de hacer?
¿Qué aspectos negativos ha mencionado el mercado y los clientes?
¿Por qué estamos perdiendo las ventas?
¿En qué nos falta más experiencia?
¿Qué tiene la competencia que no tengamos nosotros y nos esté afectando?</t>
        </r>
      </text>
    </comment>
    <comment ref="B13" authorId="0" shapeId="0" xr:uid="{64E55ABD-371D-4A2D-AAFF-42D570A0688F}">
      <text>
        <r>
          <rPr>
            <b/>
            <sz val="9"/>
            <color indexed="81"/>
            <rFont val="Tahoma"/>
            <family val="2"/>
          </rPr>
          <t xml:space="preserve">Situación legal y regulatoria de nuestro sector
</t>
        </r>
        <r>
          <rPr>
            <sz val="9"/>
            <color indexed="81"/>
            <rFont val="Tahoma"/>
            <family val="2"/>
          </rPr>
          <t xml:space="preserve">¿nuestro sector está mucho/poco/medianamente regulado con normativas, leyes, regulaciones?
</t>
        </r>
        <r>
          <rPr>
            <b/>
            <sz val="9"/>
            <color indexed="81"/>
            <rFont val="Tahoma"/>
            <family val="2"/>
          </rPr>
          <t xml:space="preserve">Entorno competitivo del sector al que nos dedicamos:
</t>
        </r>
        <r>
          <rPr>
            <sz val="9"/>
            <color indexed="81"/>
            <rFont val="Tahoma"/>
            <family val="2"/>
          </rPr>
          <t xml:space="preserve">¿La competencia es poco/mucho/medianamente agresiva frente a política de precios?
</t>
        </r>
        <r>
          <rPr>
            <b/>
            <sz val="9"/>
            <color indexed="81"/>
            <rFont val="Tahoma"/>
            <family val="2"/>
          </rPr>
          <t xml:space="preserve">Percepción y relación que tenemos con nuestros clientes:
</t>
        </r>
        <r>
          <rPr>
            <sz val="9"/>
            <color indexed="81"/>
            <rFont val="Tahoma"/>
            <family val="2"/>
          </rPr>
          <t xml:space="preserve">¿Tenemos establecida una buena comunicación con los clientes? (existen procedimiento y/o protocolos sobre cómo comunicarnos con los clientes: antes, durante y después de la prestación del servicio o la entrega del producto), ¿existe una alta concentración de nuestra facturación en unos pocos clientes de nuestra cartera?
</t>
        </r>
        <r>
          <rPr>
            <b/>
            <sz val="9"/>
            <color indexed="81"/>
            <rFont val="Tahoma"/>
            <family val="2"/>
          </rPr>
          <t xml:space="preserve">Proveedores y relación que tenemos con los mismos:
</t>
        </r>
        <r>
          <rPr>
            <sz val="9"/>
            <color indexed="81"/>
            <rFont val="Tahoma"/>
            <family val="2"/>
          </rPr>
          <t>¿Existe un adecuado control de la calidad del servicio de nuestros proveedores?, ¿Existen proveedores críticos por el tipo de servicio o producto que nos suministran?</t>
        </r>
      </text>
    </comment>
    <comment ref="E13" authorId="0" shapeId="0" xr:uid="{D878E845-8E48-47D8-AD17-E11D26A88E10}">
      <text>
        <r>
          <rPr>
            <sz val="9"/>
            <color indexed="81"/>
            <rFont val="Tahoma"/>
            <family val="2"/>
          </rPr>
          <t>¿Cuáles son las tendencias del mercado a favor?
¿Qué cambios tecnológicos pueden presentar una oportunidad?
¿Qué deberíamos hacer que no hemos hecho y ellos sí?
¿Qué eventos nos permitirán expandir la marca?
¿Cómo se están comportando las personas frente a este tema?
¿Existe alguna fortaleza que podamos explotar?</t>
        </r>
      </text>
    </comment>
    <comment ref="I13" authorId="0" shapeId="0" xr:uid="{9620CD82-9B09-4178-B098-316ED661355F}">
      <text>
        <r>
          <rPr>
            <sz val="9"/>
            <color indexed="81"/>
            <rFont val="Tahoma"/>
            <family val="2"/>
          </rPr>
          <t xml:space="preserve">
¿Cómo está cambiando el panorama del mercado?
¿Qué está haciendo la competencia?
¿Alguna debilidad puede ser una amenaza para la empresa?
¿Están cambiando los estándares de calidad de nuestro producto?
¿Qué obstáculos estamos enfrentando?
¿Cómo nos están afectando las medidas del gobierno?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E15" authorId="0" shapeId="0" xr:uid="{E36BD4F6-F5E6-44E9-854E-413D2B101833}">
      <text/>
    </comment>
    <comment ref="I15" authorId="0" shapeId="0" xr:uid="{C19A2FC5-3486-402E-8EC3-F2CFD3621F13}">
      <text>
        <r>
          <rPr>
            <b/>
            <sz val="14"/>
            <color indexed="81"/>
            <rFont val="Tahoma"/>
            <family val="2"/>
          </rPr>
          <t>JULIO:</t>
        </r>
        <r>
          <rPr>
            <sz val="14"/>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27" authorId="0" shapeId="0" xr:uid="{E0EA99F4-FACD-46D6-9088-0158BBB7286F}">
      <text>
        <r>
          <rPr>
            <b/>
            <sz val="9"/>
            <color indexed="81"/>
            <rFont val="Tahoma"/>
            <family val="2"/>
          </rPr>
          <t>JULIO:</t>
        </r>
        <r>
          <rPr>
            <sz val="9"/>
            <color indexed="81"/>
            <rFont val="Tahoma"/>
            <family val="2"/>
          </rPr>
          <t xml:space="preserve">
El índice de situación representa el % de favorabilidad, es decir en que nivel nuestras fortalezas y oportunidades superan a nuestras debilidades y amenazas. Este índice sirve para evaluar nuestra situación actual y enfocar el cumplimiento de los planes de acción para incrementar dicho índice.</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<sst xmlns="http://schemas.openxmlformats.org/spreadsheetml/2006/main" count="357" uniqueCount="185">
  <si>
    <t>Oportunidades</t>
  </si>
  <si>
    <t>Amenazas</t>
  </si>
  <si>
    <t>Fortalezas</t>
  </si>
  <si>
    <t>Debilidades</t>
  </si>
  <si>
    <t>Valor</t>
  </si>
  <si>
    <t>Mayor regulación gubernamental</t>
  </si>
  <si>
    <t>Barreras para el comercio exterior</t>
  </si>
  <si>
    <t>N°</t>
  </si>
  <si>
    <t>Entrada de nuevos competidores al mercado</t>
  </si>
  <si>
    <t>Sistemas de información más eficientes</t>
  </si>
  <si>
    <t>TIPO</t>
  </si>
  <si>
    <t>Evaluación</t>
  </si>
  <si>
    <t>Factores internos (EFI)</t>
  </si>
  <si>
    <t>Factores externos (EFE)</t>
  </si>
  <si>
    <t>Descripción</t>
  </si>
  <si>
    <t>Importancia</t>
  </si>
  <si>
    <t>Intensidad</t>
  </si>
  <si>
    <t>Tendencia</t>
  </si>
  <si>
    <t>Puntuación</t>
  </si>
  <si>
    <t>Muy importante</t>
  </si>
  <si>
    <t>Sin importancia</t>
  </si>
  <si>
    <t>Importante</t>
  </si>
  <si>
    <t>debil</t>
  </si>
  <si>
    <t>fuerte</t>
  </si>
  <si>
    <t>muy fuerte</t>
  </si>
  <si>
    <t>mantiene</t>
  </si>
  <si>
    <t>mejora</t>
  </si>
  <si>
    <t>empeora</t>
  </si>
  <si>
    <t>Urgencia</t>
  </si>
  <si>
    <t>Nada urgente</t>
  </si>
  <si>
    <t>urgente</t>
  </si>
  <si>
    <t>muy urgente</t>
  </si>
  <si>
    <t>ANÁLISIS FODA</t>
  </si>
  <si>
    <t>MATRIZ FODA</t>
  </si>
  <si>
    <t>ANÁLISIS INTERNO</t>
  </si>
  <si>
    <t>FORTALEZAS</t>
  </si>
  <si>
    <t>DEBILIDADES</t>
  </si>
  <si>
    <t>ANÁLISIS EXTERNO</t>
  </si>
  <si>
    <t>OPORTUNIDADES</t>
  </si>
  <si>
    <t>AMENAZAS</t>
  </si>
  <si>
    <t>Firma:</t>
  </si>
  <si>
    <t>F1</t>
  </si>
  <si>
    <t>F2</t>
  </si>
  <si>
    <t>F3</t>
  </si>
  <si>
    <t>F4</t>
  </si>
  <si>
    <t>F5</t>
  </si>
  <si>
    <t>F</t>
  </si>
  <si>
    <t>D</t>
  </si>
  <si>
    <t>O</t>
  </si>
  <si>
    <t>A</t>
  </si>
  <si>
    <t>D1</t>
  </si>
  <si>
    <t>D2</t>
  </si>
  <si>
    <t>D3</t>
  </si>
  <si>
    <t>D4</t>
  </si>
  <si>
    <t>D5</t>
  </si>
  <si>
    <t>O1</t>
  </si>
  <si>
    <t>O2</t>
  </si>
  <si>
    <t>O3</t>
  </si>
  <si>
    <t>O4</t>
  </si>
  <si>
    <t>O5</t>
  </si>
  <si>
    <t>A1</t>
  </si>
  <si>
    <t>A2</t>
  </si>
  <si>
    <t>A3</t>
  </si>
  <si>
    <t>A4</t>
  </si>
  <si>
    <t>A5</t>
  </si>
  <si>
    <t>AMENAZAS (A)</t>
  </si>
  <si>
    <t>OPORTUNIDADES (O)</t>
  </si>
  <si>
    <t>FORTALEZAS (F)</t>
  </si>
  <si>
    <t>DEBILIDADES (D)</t>
  </si>
  <si>
    <t>FO</t>
  </si>
  <si>
    <t>FA</t>
  </si>
  <si>
    <t>DO</t>
  </si>
  <si>
    <t>DA</t>
  </si>
  <si>
    <t xml:space="preserve">FODA CRUZADO (ESTRATEGIAS) </t>
  </si>
  <si>
    <t>F1:O4</t>
  </si>
  <si>
    <t>F2:02</t>
  </si>
  <si>
    <t>Capacitar a los trabajadores de ventas para aprovechar el incremento del nivel adquisitivo y generar ingresos</t>
  </si>
  <si>
    <t>F3:05</t>
  </si>
  <si>
    <t>Ampliar las líneas de producto para  incrementar la probabilidad de las ventas por internet (Brindar al usuario más opciones de compra)</t>
  </si>
  <si>
    <t>F4:A1</t>
  </si>
  <si>
    <t>ESTRATEGIAS DEFENSIVAS (F-A)
¿Cómo podemos usar una fortaleza para minimizar o neutralizar una amenaza?</t>
  </si>
  <si>
    <t>ESTRATEGIAS OFENSIVAS (F-O)
¿Cómo podemos usar una fortaleza para explotar 
una oportunidad?</t>
  </si>
  <si>
    <t>Aprovechar el compromiso constante de los trabajadores para cumplir con las regulaciones gubernamentales</t>
  </si>
  <si>
    <t>F2:A2</t>
  </si>
  <si>
    <t>F4:A3</t>
  </si>
  <si>
    <t>Situación económica mundial con incertidumbre</t>
  </si>
  <si>
    <t>ESTRATEGIAS DE REORIENTACIÓN (D-O)
 ¿Cómo podemos corregir una debilidad para poder aprovechar una oportunidad?</t>
  </si>
  <si>
    <t>ESTRATEGIAS DE SUPERVIVENCIA (D-A)
¿Cómo vamos a trabajar una debilidad para minimizar 
el efecto de una amenaza?</t>
  </si>
  <si>
    <t>D4:03</t>
  </si>
  <si>
    <t>D3:02</t>
  </si>
  <si>
    <t>D5:A2</t>
  </si>
  <si>
    <t>Implementar programas de capacitación al personal
para que puedan cumplir con las regulaciones estatales</t>
  </si>
  <si>
    <t>Implementar metodologías de mejora de bajo costo y alto rendimiento para minimizar el impacto de la situación económica mundial</t>
  </si>
  <si>
    <t>D1: A4</t>
  </si>
  <si>
    <t>Invertir en politicas de marketing para mantener el liderazgo de la marca y neutralizar la entrada de nuevos competidores</t>
  </si>
  <si>
    <t>Expandir el reconocimiento de marca mediante marketing digital para mininimizar el impacto de la situación económica mundial</t>
  </si>
  <si>
    <t>Incrementar el nivel de inversión en maquinaria moderna para aprovechar la tencología avanzada en la industria</t>
  </si>
  <si>
    <t>En proceso</t>
  </si>
  <si>
    <t>Pendiente</t>
  </si>
  <si>
    <t>Culminado</t>
  </si>
  <si>
    <t>Impacto</t>
  </si>
  <si>
    <t>Poco importante</t>
  </si>
  <si>
    <t>Mala</t>
  </si>
  <si>
    <t>Deficiente</t>
  </si>
  <si>
    <t>Se mantiene</t>
  </si>
  <si>
    <t>Mucha mejora</t>
  </si>
  <si>
    <t>Total importante</t>
  </si>
  <si>
    <t>Promedio</t>
  </si>
  <si>
    <t>Muy debil</t>
  </si>
  <si>
    <t>MUY DESFAVORABLE</t>
  </si>
  <si>
    <t>DESFAVORABLE</t>
  </si>
  <si>
    <t>EQUILIBRIO</t>
  </si>
  <si>
    <t>FAVORABLE</t>
  </si>
  <si>
    <t>MUY FAVORABLE</t>
  </si>
  <si>
    <t>RESUMEN</t>
  </si>
  <si>
    <t>TOTAL</t>
  </si>
  <si>
    <t>Urgente prom.</t>
  </si>
  <si>
    <t>algo urgente</t>
  </si>
  <si>
    <t>no urgente</t>
  </si>
  <si>
    <t>Urgente</t>
  </si>
  <si>
    <t>Visión general de los factores internos y externos</t>
  </si>
  <si>
    <t>%</t>
  </si>
  <si>
    <t>PUNTUACIÓN</t>
  </si>
  <si>
    <t>ESTADO</t>
  </si>
  <si>
    <t>Índice de situación</t>
  </si>
  <si>
    <t>SITUACIÓN</t>
  </si>
  <si>
    <t>MÍNIMO</t>
  </si>
  <si>
    <t>MÁXIMO</t>
  </si>
  <si>
    <t>IS=</t>
  </si>
  <si>
    <t xml:space="preserve"> ((Oportunidades + fuerzas)-(+debilidades +amenazas))/((+fuerzas + oportunidades)+(debildiades+amenazas))x2</t>
  </si>
  <si>
    <t>Tus puntos fuertes son mayores o iguales a tus debilidades, mantén ese buen resultado</t>
  </si>
  <si>
    <t>Tus debilidades son menores o iguales a tus fortalezas, es buena señal, pero no te conformes</t>
  </si>
  <si>
    <t>Tienes más oportunidades que amenazas y eso indica un fururo prometedor, todo lo que necesitas hacer es alinear que fuerzas optimizaran las posibilidades de que realmente ocurran</t>
  </si>
  <si>
    <t>Sus amenazas son menores que sus oportunidades, pero aún así vale la pena analizar sus amenazas más relevantes y crear planes de acción para ellas</t>
  </si>
  <si>
    <t>PORCENTAJE</t>
  </si>
  <si>
    <t>PUNTAJE</t>
  </si>
  <si>
    <t>Diseñar la mayor cantidad de productos innovadores para aprovechar la tencología de maquinaria y equipos en la industria</t>
  </si>
  <si>
    <t>Implementar metodologías lean para aumentar la eficiencia  operativa y aprovechar el incremento adquisitivo de pot. Clientes</t>
  </si>
  <si>
    <t>VISION</t>
  </si>
  <si>
    <t>MISIÓN</t>
  </si>
  <si>
    <t>VALORES CORPORATIVOS</t>
  </si>
  <si>
    <t xml:space="preserve">Código: </t>
  </si>
  <si>
    <t>REG-FOD-001</t>
  </si>
  <si>
    <t xml:space="preserve">Página: </t>
  </si>
  <si>
    <r>
      <t>Versión:</t>
    </r>
    <r>
      <rPr>
        <i/>
        <sz val="11"/>
        <color theme="0" tint="-0.499984740745262"/>
        <rFont val="Calibri"/>
        <family val="2"/>
        <scheme val="minor"/>
      </rPr>
      <t xml:space="preserve"> </t>
    </r>
  </si>
  <si>
    <r>
      <t>Versión:</t>
    </r>
    <r>
      <rPr>
        <i/>
        <sz val="12"/>
        <color theme="0" tint="-0.499984740745262"/>
        <rFont val="Calibri"/>
        <family val="2"/>
        <scheme val="minor"/>
      </rPr>
      <t xml:space="preserve"> </t>
    </r>
  </si>
  <si>
    <t xml:space="preserve">Fecha </t>
  </si>
  <si>
    <t xml:space="preserve">Elaborado por:
</t>
  </si>
  <si>
    <t>Juan Meza</t>
  </si>
  <si>
    <t xml:space="preserve">Revisado por: 
</t>
  </si>
  <si>
    <t>Jorge Rosas</t>
  </si>
  <si>
    <t xml:space="preserve">Aprobado por: 
</t>
  </si>
  <si>
    <t>Carlos Roca</t>
  </si>
  <si>
    <t xml:space="preserve">Cargo:
</t>
  </si>
  <si>
    <t>Analista de Procesos</t>
  </si>
  <si>
    <t>Jefe de Procesos</t>
  </si>
  <si>
    <t>Gerente General</t>
  </si>
  <si>
    <t xml:space="preserve">     
        FACTORES      
       EXTERNOS
FACTORES
 INTERNOS    
</t>
  </si>
  <si>
    <r>
      <t>Versión:</t>
    </r>
    <r>
      <rPr>
        <i/>
        <sz val="16"/>
        <color theme="0" tint="-0.499984740745262"/>
        <rFont val="Calibri"/>
        <family val="2"/>
        <scheme val="minor"/>
      </rPr>
      <t xml:space="preserve"> </t>
    </r>
  </si>
  <si>
    <t>Matriz de Evaluación de Factores externos</t>
  </si>
  <si>
    <t>Matriz de Evaluación de Factores internos</t>
  </si>
  <si>
    <t xml:space="preserve">Diseño, animacion y innovador </t>
  </si>
  <si>
    <t>Trabajar con el estigma con liberacion mental (TAB)</t>
  </si>
  <si>
    <t>App responsive</t>
  </si>
  <si>
    <t>Funcionalidad es dual</t>
  </si>
  <si>
    <t xml:space="preserve">App disruptiva con poca compentencia </t>
  </si>
  <si>
    <t>Llegar al mercado nacional y latinoaméricano (LATAM)</t>
  </si>
  <si>
    <t>Alcance de stakeholders</t>
  </si>
  <si>
    <t xml:space="preserve"> Captación de recursos </t>
  </si>
  <si>
    <t xml:space="preserve">Rotación de Desarrolladores </t>
  </si>
  <si>
    <t>Personal poco capacitado</t>
  </si>
  <si>
    <t xml:space="preserve">El mercado es virgen en aplicaciones de salud mental </t>
  </si>
  <si>
    <t>Contamos con visión integral de salud ESM</t>
  </si>
  <si>
    <t xml:space="preserve">Seguridad y políticas de privacidad </t>
  </si>
  <si>
    <t xml:space="preserve">Las personas están enfocadas en salud integral y bienestar </t>
  </si>
  <si>
    <t xml:space="preserve">La economía del país o déficit </t>
  </si>
  <si>
    <t>Falta de divulgación en salud mental (Ley 1616 del 2013)</t>
  </si>
  <si>
    <t xml:space="preserve">Sistemas  de la información poco eficientes </t>
  </si>
  <si>
    <t xml:space="preserve">Nuevos competidores </t>
  </si>
  <si>
    <t>La divulgación de la salud metal debe ser robusta</t>
  </si>
  <si>
    <t xml:space="preserve">Poca oferta a nível público y privado en atención tecnológica </t>
  </si>
  <si>
    <t>NEUROMOTION</t>
  </si>
  <si>
    <t>Liberar el estigma en salud mental de los pacientes con Trastorno Afectivo Bipolar (TAB) con el apoyo de Neuromotion App a través del rastreador del estado de ánimo en pacientes y disminución del número de recaídas y apoyo a los especialistas en salud mental a tener un monitoreo constante de sus pacientes.</t>
  </si>
  <si>
    <t>Reforzar el conocimiento, los recursos y el apoyo en torno a la salud mental y la estabilización y remisión de los pacientes con Trastorno Afectivo Bipolar (TAB) a través del uso de Neuromotion App donde los pacientes pueden con el uso del diario de estado de ánimo conocer las fluctuaciones de su estado anímico, herramienta esencial en las personas que viven con esta condición, y los especialistas en salud mental poder cooperar en su proceso de una manera más integral.</t>
  </si>
  <si>
    <t>Notabilidad, Excelencia, Unidad, Responsabilidad, Optimismo, Moral, Organización, Talento, Integridad, Obediencia, Nobleza.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</si>
</sst>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4"/>
      <name val="Arial"/>
      <family val="2"/>
    </font>
    <font>
      <sz val="8"/>
      <name val="Calibri"/>
      <family val="2"/>
    </font>
    <font>
      <sz val="11"/>
      <color theme="0"/>
      <name val="Calibri"/>
      <family val="2"/>
      <scheme val="minor"/>
    </font>
    <font>
      <u/>
      <sz val="12"/>
      <color theme="10"/>
      <name val="Verdana"/>
      <family val="2"/>
    </font>
    <font>
      <b/>
      <sz val="11"/>
      <color theme="1"/>
      <name val="Calibri"/>
      <family val="2"/>
      <scheme val="minor"/>
    </font>
    <font>
      <sz val="16"/>
      <color theme="1"/>
      <name val="Calibri"/>
      <family val="2"/>
      <scheme val="minor"/>
    </font>
    <font>
      <sz val="13"/>
      <color theme="1"/>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sz val="14"/>
      <color theme="0"/>
      <name val="Calibri"/>
      <family val="2"/>
      <scheme val="minor"/>
    </font>
    <font>
      <b/>
      <sz val="18"/>
      <color theme="1"/>
      <name val="Calibri"/>
      <family val="2"/>
      <scheme val="minor"/>
    </font>
    <font>
      <sz val="11"/>
      <color theme="1"/>
      <name val="Calibri"/>
      <family val="2"/>
      <scheme val="minor"/>
    </font>
    <font>
      <sz val="14"/>
      <color indexed="81"/>
      <name val="Tahoma"/>
      <family val="2"/>
    </font>
    <font>
      <sz val="9"/>
      <color indexed="81"/>
      <name val="Tahoma"/>
      <family val="2"/>
    </font>
    <font>
      <b/>
      <sz val="14"/>
      <color indexed="81"/>
      <name val="Tahoma"/>
      <family val="2"/>
    </font>
    <font>
      <i/>
      <sz val="16"/>
      <color theme="1"/>
      <name val="Calibri"/>
      <family val="2"/>
      <scheme val="minor"/>
    </font>
    <font>
      <b/>
      <i/>
      <sz val="11"/>
      <color theme="0" tint="-0.499984740745262"/>
      <name val="Calibri"/>
      <family val="2"/>
      <scheme val="minor"/>
    </font>
    <font>
      <i/>
      <sz val="11"/>
      <color theme="0" tint="-0.499984740745262"/>
      <name val="Calibri"/>
      <family val="2"/>
      <scheme val="minor"/>
    </font>
    <font>
      <b/>
      <i/>
      <sz val="12"/>
      <color theme="0" tint="-0.499984740745262"/>
      <name val="Calibri"/>
      <family val="2"/>
      <scheme val="minor"/>
    </font>
    <font>
      <i/>
      <sz val="12"/>
      <color theme="0" tint="-0.499984740745262"/>
      <name val="Calibri"/>
      <family val="2"/>
      <scheme val="minor"/>
    </font>
    <font>
      <b/>
      <i/>
      <sz val="14"/>
      <color theme="0" tint="-0.499984740745262"/>
      <name val="Calibri"/>
      <family val="2"/>
      <scheme val="minor"/>
    </font>
    <font>
      <b/>
      <sz val="14"/>
      <color theme="0" tint="-0.499984740745262"/>
      <name val="Calibri"/>
      <family val="2"/>
      <scheme val="minor"/>
    </font>
    <font>
      <b/>
      <i/>
      <sz val="18"/>
      <color theme="0" tint="-0.499984740745262"/>
      <name val="Calibri"/>
      <family val="2"/>
      <scheme val="minor"/>
    </font>
    <font>
      <b/>
      <i/>
      <sz val="16"/>
      <color theme="0" tint="-0.499984740745262"/>
      <name val="Calibri"/>
      <family val="2"/>
      <scheme val="minor"/>
    </font>
    <font>
      <i/>
      <sz val="16"/>
      <color theme="0" tint="-0.499984740745262"/>
      <name val="Calibri"/>
      <family val="2"/>
      <scheme val="minor"/>
    </font>
    <font>
      <b/>
      <sz val="9"/>
      <color indexed="81"/>
      <name val="Tahoma"/>
      <family val="2"/>
    </font>
    <font>
      <i/>
      <sz val="12"/>
      <color theme="1"/>
      <name val="Calibri"/>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5" tint="-0.249977111117893"/>
        <bgColor indexed="64"/>
      </patternFill>
    </fill>
    <fill>
      <patternFill patternType="solid">
        <fgColor rgb="FF00B05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00000"/>
        <bgColor indexed="64"/>
      </patternFill>
    </fill>
    <fill>
      <patternFill patternType="solid">
        <fgColor theme="4" tint="-0.249977111117893"/>
        <bgColor indexed="64"/>
      </patternFill>
    </fill>
    <fill>
      <patternFill patternType="solid">
        <fgColor theme="9"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alignment vertical="top" wrapText="1"/>
    </xf>
    <xf numFmtId="9" fontId="15" fillId="0" borderId="0" applyFont="0" applyFill="0" applyBorder="0" applyAlignment="0" applyProtection="0"/>
  </cellStyleXfs>
  <cellXfs count="216">
    <xf numFmtId="0" fontId="0" fillId="0" borderId="0" xfId="0"/>
    <xf numFmtId="0" fontId="0" fillId="0" borderId="0" xfId="0" applyAlignment="1">
      <alignment horizontal="center"/>
    </xf>
    <xf numFmtId="0" fontId="6" fillId="0" borderId="0" xfId="0" applyFont="1"/>
    <xf numFmtId="0" fontId="1" fillId="0" borderId="0" xfId="0" applyFont="1" applyAlignment="1">
      <alignment horizontal="left"/>
    </xf>
    <xf numFmtId="0" fontId="0" fillId="0" borderId="1" xfId="0" applyBorder="1" applyAlignment="1">
      <alignment horizontal="center"/>
    </xf>
    <xf numFmtId="0" fontId="0" fillId="0" borderId="1" xfId="0" applyBorder="1"/>
    <xf numFmtId="0" fontId="7" fillId="2" borderId="1" xfId="0" applyFont="1" applyFill="1" applyBorder="1" applyAlignment="1">
      <alignment vertical="center"/>
    </xf>
    <xf numFmtId="0" fontId="3" fillId="3" borderId="1" xfId="0" applyFont="1"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4" fillId="0" borderId="0" xfId="1" applyAlignment="1"/>
    <xf numFmtId="0" fontId="8" fillId="0" borderId="0" xfId="0" applyFont="1" applyAlignment="1">
      <alignment horizontal="center"/>
    </xf>
    <xf numFmtId="0" fontId="5" fillId="11" borderId="2"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 xfId="0" applyFont="1" applyFill="1" applyBorder="1" applyAlignment="1">
      <alignment horizontal="center" vertical="center"/>
    </xf>
    <xf numFmtId="0" fontId="9" fillId="11" borderId="1" xfId="0" applyFont="1" applyFill="1" applyBorder="1" applyAlignment="1">
      <alignment horizontal="center" vertical="center"/>
    </xf>
    <xf numFmtId="0" fontId="4" fillId="0" borderId="0" xfId="1" applyAlignment="1">
      <alignment horizontal="center"/>
    </xf>
    <xf numFmtId="9" fontId="13" fillId="12" borderId="0" xfId="0" applyNumberFormat="1" applyFont="1" applyFill="1" applyAlignment="1">
      <alignment horizontal="center" vertical="center"/>
    </xf>
    <xf numFmtId="0" fontId="9" fillId="0" borderId="0" xfId="0" applyFont="1"/>
    <xf numFmtId="0" fontId="12" fillId="0" borderId="0" xfId="0" applyFont="1"/>
    <xf numFmtId="0" fontId="12" fillId="7" borderId="0" xfId="0" applyFont="1" applyFill="1" applyAlignment="1">
      <alignment vertical="center"/>
    </xf>
    <xf numFmtId="0" fontId="12" fillId="14" borderId="0" xfId="0" applyFont="1" applyFill="1" applyAlignment="1">
      <alignment vertical="center"/>
    </xf>
    <xf numFmtId="0" fontId="12" fillId="15" borderId="0" xfId="0" applyFont="1" applyFill="1" applyAlignment="1">
      <alignment vertical="center"/>
    </xf>
    <xf numFmtId="0" fontId="12" fillId="16" borderId="0" xfId="0" applyFont="1" applyFill="1" applyAlignment="1">
      <alignment vertical="center"/>
    </xf>
    <xf numFmtId="0" fontId="9" fillId="19" borderId="0" xfId="0" applyFont="1" applyFill="1"/>
    <xf numFmtId="0" fontId="0" fillId="19" borderId="0" xfId="0" applyFill="1"/>
    <xf numFmtId="0" fontId="0" fillId="0" borderId="6" xfId="0" applyBorder="1"/>
    <xf numFmtId="0" fontId="0" fillId="0" borderId="8" xfId="0" applyBorder="1"/>
    <xf numFmtId="0" fontId="0" fillId="0" borderId="10" xfId="0" applyBorder="1"/>
    <xf numFmtId="0" fontId="12" fillId="7" borderId="1" xfId="0" applyFont="1" applyFill="1" applyBorder="1" applyAlignment="1">
      <alignment horizontal="center" vertical="center"/>
    </xf>
    <xf numFmtId="0" fontId="11" fillId="0" borderId="0" xfId="0" applyFont="1" applyAlignment="1">
      <alignment horizontal="center" vertical="center"/>
    </xf>
    <xf numFmtId="0" fontId="5" fillId="0" borderId="0" xfId="0" applyFont="1" applyAlignment="1">
      <alignment vertical="center"/>
    </xf>
    <xf numFmtId="0" fontId="0" fillId="11" borderId="8" xfId="0" applyFill="1" applyBorder="1" applyAlignment="1">
      <alignment horizontal="center" vertical="center" wrapText="1"/>
    </xf>
    <xf numFmtId="0" fontId="12" fillId="7" borderId="1" xfId="0" applyFont="1" applyFill="1" applyBorder="1" applyAlignment="1">
      <alignment vertical="center"/>
    </xf>
    <xf numFmtId="0" fontId="12" fillId="0" borderId="1" xfId="0" applyFont="1" applyBorder="1" applyAlignment="1">
      <alignment horizontal="center"/>
    </xf>
    <xf numFmtId="0" fontId="12" fillId="14" borderId="1" xfId="0" applyFont="1" applyFill="1" applyBorder="1" applyAlignment="1">
      <alignment vertical="center"/>
    </xf>
    <xf numFmtId="0" fontId="12" fillId="15" borderId="1" xfId="0" applyFont="1" applyFill="1" applyBorder="1" applyAlignment="1">
      <alignment vertical="center"/>
    </xf>
    <xf numFmtId="0" fontId="12" fillId="16" borderId="1" xfId="0" applyFont="1" applyFill="1" applyBorder="1" applyAlignment="1">
      <alignment vertical="center"/>
    </xf>
    <xf numFmtId="0" fontId="0" fillId="2" borderId="0" xfId="0" applyFill="1"/>
    <xf numFmtId="0" fontId="5" fillId="0" borderId="1" xfId="0" applyFont="1" applyBorder="1" applyAlignment="1">
      <alignment horizontal="center"/>
    </xf>
    <xf numFmtId="9" fontId="0" fillId="0" borderId="1" xfId="2" applyFont="1" applyBorder="1" applyAlignment="1">
      <alignment horizontal="center"/>
    </xf>
    <xf numFmtId="0" fontId="0" fillId="9" borderId="1" xfId="0" applyFill="1" applyBorder="1" applyAlignment="1">
      <alignment vertical="center"/>
    </xf>
    <xf numFmtId="0" fontId="0" fillId="15" borderId="1" xfId="0" applyFill="1" applyBorder="1" applyAlignment="1">
      <alignment vertical="center"/>
    </xf>
    <xf numFmtId="0" fontId="0" fillId="16" borderId="1" xfId="0" applyFill="1" applyBorder="1" applyAlignment="1">
      <alignment vertical="center"/>
    </xf>
    <xf numFmtId="0" fontId="5" fillId="0" borderId="1" xfId="0" applyFont="1" applyBorder="1" applyAlignment="1">
      <alignment horizontal="center" vertical="center"/>
    </xf>
    <xf numFmtId="0" fontId="5" fillId="4" borderId="1" xfId="0" applyFont="1" applyFill="1" applyBorder="1" applyAlignment="1">
      <alignment horizontal="center"/>
    </xf>
    <xf numFmtId="0" fontId="5" fillId="21" borderId="1" xfId="0" applyFont="1" applyFill="1" applyBorder="1" applyAlignment="1">
      <alignment horizontal="center"/>
    </xf>
    <xf numFmtId="0" fontId="5" fillId="22" borderId="1" xfId="0" applyFont="1" applyFill="1" applyBorder="1" applyAlignment="1">
      <alignment horizontal="center"/>
    </xf>
    <xf numFmtId="0" fontId="5" fillId="23" borderId="1" xfId="0" applyFont="1" applyFill="1" applyBorder="1" applyAlignment="1">
      <alignment horizontal="center"/>
    </xf>
    <xf numFmtId="0" fontId="5" fillId="24" borderId="1" xfId="0" applyFont="1" applyFill="1" applyBorder="1" applyAlignment="1">
      <alignment horizontal="center"/>
    </xf>
    <xf numFmtId="9" fontId="5" fillId="0" borderId="1" xfId="0" applyNumberFormat="1" applyFont="1" applyBorder="1" applyAlignment="1">
      <alignment horizontal="center" vertical="center"/>
    </xf>
    <xf numFmtId="0" fontId="5" fillId="21" borderId="15" xfId="0" applyFont="1" applyFill="1" applyBorder="1"/>
    <xf numFmtId="0" fontId="5" fillId="21" borderId="16" xfId="0" applyFont="1" applyFill="1" applyBorder="1"/>
    <xf numFmtId="0" fontId="5" fillId="19" borderId="14" xfId="0" applyFont="1" applyFill="1" applyBorder="1" applyAlignment="1">
      <alignment horizontal="center"/>
    </xf>
    <xf numFmtId="9" fontId="12" fillId="13" borderId="1" xfId="0" applyNumberFormat="1" applyFont="1" applyFill="1" applyBorder="1" applyAlignment="1">
      <alignment horizontal="center" vertical="center"/>
    </xf>
    <xf numFmtId="9" fontId="12" fillId="17" borderId="1" xfId="0" applyNumberFormat="1" applyFont="1" applyFill="1" applyBorder="1" applyAlignment="1">
      <alignment horizontal="center" vertical="center"/>
    </xf>
    <xf numFmtId="9" fontId="12" fillId="18" borderId="1" xfId="0" applyNumberFormat="1" applyFont="1" applyFill="1" applyBorder="1" applyAlignment="1">
      <alignment horizontal="center" vertical="center"/>
    </xf>
    <xf numFmtId="9" fontId="12" fillId="19" borderId="1" xfId="0" applyNumberFormat="1" applyFont="1" applyFill="1" applyBorder="1" applyAlignment="1">
      <alignment horizontal="center" vertical="center"/>
    </xf>
    <xf numFmtId="0" fontId="5" fillId="0" borderId="1" xfId="0" applyFont="1" applyBorder="1" applyAlignment="1">
      <alignment horizontal="left"/>
    </xf>
    <xf numFmtId="0" fontId="0" fillId="9" borderId="1" xfId="0" applyFill="1" applyBorder="1" applyAlignment="1">
      <alignment horizontal="center" vertical="center"/>
    </xf>
    <xf numFmtId="0" fontId="0" fillId="15" borderId="1" xfId="0" applyFill="1" applyBorder="1" applyAlignment="1">
      <alignment horizontal="center" vertical="center"/>
    </xf>
    <xf numFmtId="0" fontId="0" fillId="16" borderId="1" xfId="0" applyFill="1" applyBorder="1" applyAlignment="1">
      <alignment horizontal="center" vertical="center"/>
    </xf>
    <xf numFmtId="0" fontId="9" fillId="11" borderId="1" xfId="0" applyFont="1" applyFill="1" applyBorder="1" applyAlignment="1">
      <alignment horizontal="center" vertical="center" wrapText="1"/>
    </xf>
    <xf numFmtId="0" fontId="0" fillId="11" borderId="1" xfId="0" applyFill="1" applyBorder="1"/>
    <xf numFmtId="0" fontId="0" fillId="11" borderId="1" xfId="0" applyFill="1" applyBorder="1" applyAlignment="1">
      <alignment horizontal="center" vertical="center" wrapText="1"/>
    </xf>
    <xf numFmtId="0" fontId="0" fillId="11" borderId="1" xfId="0" applyFill="1" applyBorder="1" applyAlignment="1">
      <alignment horizontal="left" vertical="center" wrapText="1"/>
    </xf>
    <xf numFmtId="0" fontId="0" fillId="11" borderId="1" xfId="0" applyFill="1" applyBorder="1" applyAlignment="1">
      <alignment horizontal="center"/>
    </xf>
    <xf numFmtId="0" fontId="0" fillId="11" borderId="1" xfId="0" applyFill="1" applyBorder="1" applyAlignment="1">
      <alignment horizontal="left"/>
    </xf>
    <xf numFmtId="0" fontId="0" fillId="13" borderId="1" xfId="0" applyFill="1" applyBorder="1" applyAlignment="1">
      <alignment horizontal="center" vertical="center" wrapText="1"/>
    </xf>
    <xf numFmtId="0" fontId="22" fillId="0" borderId="1" xfId="0" applyFont="1" applyBorder="1" applyAlignment="1">
      <alignment vertical="center"/>
    </xf>
    <xf numFmtId="0" fontId="10" fillId="11" borderId="1" xfId="0" applyFont="1" applyFill="1" applyBorder="1" applyAlignment="1">
      <alignment horizontal="center" vertical="center"/>
    </xf>
    <xf numFmtId="0" fontId="10"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10" fillId="11" borderId="1" xfId="0" applyFont="1" applyFill="1" applyBorder="1" applyAlignment="1">
      <alignment horizontal="left" vertical="center" wrapText="1"/>
    </xf>
    <xf numFmtId="0" fontId="5" fillId="13" borderId="1" xfId="0" applyFont="1" applyFill="1" applyBorder="1" applyAlignment="1">
      <alignment horizontal="center" vertical="center" wrapText="1"/>
    </xf>
    <xf numFmtId="0" fontId="0" fillId="13" borderId="1" xfId="0" applyFill="1" applyBorder="1" applyAlignment="1">
      <alignment horizontal="center"/>
    </xf>
    <xf numFmtId="0" fontId="9" fillId="13"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0" fillId="13" borderId="1" xfId="0" applyFill="1" applyBorder="1" applyAlignment="1">
      <alignment horizontal="center" vertical="center"/>
    </xf>
    <xf numFmtId="0" fontId="10" fillId="13" borderId="1" xfId="0" applyFont="1" applyFill="1" applyBorder="1" applyAlignment="1">
      <alignment vertical="center" wrapText="1"/>
    </xf>
    <xf numFmtId="0" fontId="22" fillId="11" borderId="1" xfId="0" applyFont="1" applyFill="1" applyBorder="1" applyAlignment="1">
      <alignment vertical="center"/>
    </xf>
    <xf numFmtId="0" fontId="20" fillId="11" borderId="1" xfId="0" applyFont="1" applyFill="1" applyBorder="1" applyAlignment="1">
      <alignment horizontal="center" vertical="center"/>
    </xf>
    <xf numFmtId="0" fontId="27" fillId="0" borderId="1" xfId="0" applyFont="1" applyBorder="1" applyAlignment="1">
      <alignment vertical="center"/>
    </xf>
    <xf numFmtId="0" fontId="27" fillId="11" borderId="3" xfId="0" applyFont="1" applyFill="1" applyBorder="1" applyAlignment="1">
      <alignment horizontal="left" vertical="center"/>
    </xf>
    <xf numFmtId="0" fontId="27" fillId="11" borderId="5" xfId="0" applyFont="1" applyFill="1" applyBorder="1" applyAlignment="1">
      <alignment horizontal="left" vertical="center"/>
    </xf>
    <xf numFmtId="14" fontId="20" fillId="11" borderId="1" xfId="0" applyNumberFormat="1" applyFont="1" applyFill="1" applyBorder="1" applyAlignment="1">
      <alignment horizontal="center" vertical="center"/>
    </xf>
    <xf numFmtId="0" fontId="20" fillId="13" borderId="3" xfId="0" applyFont="1" applyFill="1" applyBorder="1" applyAlignment="1">
      <alignment horizontal="center" vertical="center"/>
    </xf>
    <xf numFmtId="0" fontId="20" fillId="13" borderId="5" xfId="0" applyFont="1" applyFill="1" applyBorder="1" applyAlignment="1">
      <alignment horizontal="center" vertical="center"/>
    </xf>
    <xf numFmtId="14" fontId="20" fillId="13" borderId="3" xfId="0" applyNumberFormat="1" applyFont="1" applyFill="1" applyBorder="1" applyAlignment="1">
      <alignment horizontal="center" vertical="center"/>
    </xf>
    <xf numFmtId="14" fontId="20" fillId="13" borderId="5" xfId="0" applyNumberFormat="1" applyFont="1" applyFill="1" applyBorder="1" applyAlignment="1">
      <alignment horizontal="center" vertical="center"/>
    </xf>
    <xf numFmtId="0" fontId="9" fillId="13" borderId="6" xfId="0" applyFont="1" applyFill="1" applyBorder="1" applyAlignment="1">
      <alignment horizontal="center" vertical="center"/>
    </xf>
    <xf numFmtId="0" fontId="9" fillId="13" borderId="7" xfId="0" applyFont="1" applyFill="1" applyBorder="1" applyAlignment="1">
      <alignment horizontal="center" vertical="center"/>
    </xf>
    <xf numFmtId="0" fontId="9" fillId="13" borderId="8" xfId="0" applyFont="1" applyFill="1" applyBorder="1" applyAlignment="1">
      <alignment horizontal="center" vertical="center"/>
    </xf>
    <xf numFmtId="0" fontId="9" fillId="13" borderId="9" xfId="0" applyFont="1" applyFill="1" applyBorder="1" applyAlignment="1">
      <alignment horizontal="center" vertical="center"/>
    </xf>
    <xf numFmtId="0" fontId="9" fillId="13" borderId="10" xfId="0" applyFont="1" applyFill="1" applyBorder="1" applyAlignment="1">
      <alignment horizontal="center" vertical="center"/>
    </xf>
    <xf numFmtId="0" fontId="9" fillId="13" borderId="12" xfId="0" applyFont="1" applyFill="1" applyBorder="1" applyAlignment="1">
      <alignment horizontal="center" vertical="center"/>
    </xf>
    <xf numFmtId="0" fontId="22" fillId="0" borderId="1" xfId="0" applyFont="1" applyBorder="1" applyAlignment="1">
      <alignment horizontal="center" vertical="center"/>
    </xf>
    <xf numFmtId="0" fontId="24" fillId="13" borderId="1" xfId="0" applyFont="1" applyFill="1" applyBorder="1" applyAlignment="1">
      <alignment horizontal="center" vertical="center"/>
    </xf>
    <xf numFmtId="0" fontId="24" fillId="0" borderId="1" xfId="0" applyFont="1" applyBorder="1" applyAlignment="1">
      <alignment horizontal="center" vertical="center"/>
    </xf>
    <xf numFmtId="0" fontId="19" fillId="13" borderId="6" xfId="0" applyFont="1" applyFill="1" applyBorder="1" applyAlignment="1">
      <alignment horizontal="left" vertical="top" wrapText="1"/>
    </xf>
    <xf numFmtId="0" fontId="19" fillId="13" borderId="2" xfId="0" applyFont="1" applyFill="1" applyBorder="1" applyAlignment="1">
      <alignment horizontal="left" vertical="top" wrapText="1"/>
    </xf>
    <xf numFmtId="0" fontId="19" fillId="13" borderId="7" xfId="0" applyFont="1" applyFill="1" applyBorder="1" applyAlignment="1">
      <alignment horizontal="left" vertical="top" wrapText="1"/>
    </xf>
    <xf numFmtId="0" fontId="19" fillId="13" borderId="8" xfId="0" applyFont="1" applyFill="1" applyBorder="1" applyAlignment="1">
      <alignment horizontal="left" vertical="top" wrapText="1"/>
    </xf>
    <xf numFmtId="0" fontId="19" fillId="13" borderId="0" xfId="0" applyFont="1" applyFill="1" applyAlignment="1">
      <alignment horizontal="left" vertical="top" wrapText="1"/>
    </xf>
    <xf numFmtId="0" fontId="19" fillId="13" borderId="9" xfId="0" applyFont="1" applyFill="1" applyBorder="1" applyAlignment="1">
      <alignment horizontal="left" vertical="top" wrapText="1"/>
    </xf>
    <xf numFmtId="0" fontId="19" fillId="13" borderId="10" xfId="0" applyFont="1" applyFill="1" applyBorder="1" applyAlignment="1">
      <alignment horizontal="left" vertical="top" wrapText="1"/>
    </xf>
    <xf numFmtId="0" fontId="19" fillId="13" borderId="11" xfId="0" applyFont="1" applyFill="1" applyBorder="1" applyAlignment="1">
      <alignment horizontal="left" vertical="top" wrapText="1"/>
    </xf>
    <xf numFmtId="0" fontId="19" fillId="13" borderId="12" xfId="0" applyFont="1" applyFill="1" applyBorder="1" applyAlignment="1">
      <alignment horizontal="left" vertical="top" wrapText="1"/>
    </xf>
    <xf numFmtId="0" fontId="9" fillId="0" borderId="0" xfId="0" applyFont="1" applyAlignment="1">
      <alignment horizontal="left" vertical="center"/>
    </xf>
    <xf numFmtId="0" fontId="9" fillId="0" borderId="11" xfId="0" applyFont="1" applyBorder="1" applyAlignment="1">
      <alignment horizontal="left" vertical="center"/>
    </xf>
    <xf numFmtId="0" fontId="22" fillId="0" borderId="3" xfId="0" applyFont="1" applyBorder="1" applyAlignment="1">
      <alignment horizontal="center" vertical="top" wrapText="1"/>
    </xf>
    <xf numFmtId="0" fontId="22" fillId="0" borderId="4" xfId="0" applyFont="1" applyBorder="1" applyAlignment="1">
      <alignment horizontal="center" vertical="top" wrapText="1"/>
    </xf>
    <xf numFmtId="0" fontId="22" fillId="0" borderId="5" xfId="0" applyFont="1" applyBorder="1" applyAlignment="1">
      <alignment horizontal="center" vertical="top" wrapText="1"/>
    </xf>
    <xf numFmtId="0" fontId="22" fillId="0" borderId="1" xfId="0" applyFont="1" applyBorder="1" applyAlignment="1">
      <alignment horizontal="center" vertical="top" wrapText="1"/>
    </xf>
    <xf numFmtId="0" fontId="11" fillId="0" borderId="3" xfId="0" applyFont="1" applyBorder="1" applyAlignment="1">
      <alignment horizontal="center" vertical="top"/>
    </xf>
    <xf numFmtId="0" fontId="11" fillId="0" borderId="4" xfId="0" applyFont="1" applyBorder="1" applyAlignment="1">
      <alignment horizontal="center" vertical="top"/>
    </xf>
    <xf numFmtId="0" fontId="11" fillId="0" borderId="5" xfId="0" applyFont="1" applyBorder="1" applyAlignment="1">
      <alignment horizontal="center" vertical="top"/>
    </xf>
    <xf numFmtId="0" fontId="11" fillId="0" borderId="1" xfId="0" applyFont="1" applyBorder="1" applyAlignment="1">
      <alignment horizontal="center" vertical="top"/>
    </xf>
    <xf numFmtId="0" fontId="22" fillId="13" borderId="3" xfId="0" applyFont="1" applyFill="1" applyBorder="1" applyAlignment="1">
      <alignment horizontal="center" vertical="top"/>
    </xf>
    <xf numFmtId="0" fontId="22" fillId="13" borderId="4" xfId="0" applyFont="1" applyFill="1" applyBorder="1" applyAlignment="1">
      <alignment horizontal="center" vertical="top"/>
    </xf>
    <xf numFmtId="0" fontId="22" fillId="13" borderId="5" xfId="0" applyFont="1" applyFill="1" applyBorder="1" applyAlignment="1">
      <alignment horizontal="center" vertical="top"/>
    </xf>
    <xf numFmtId="0" fontId="22" fillId="13" borderId="1" xfId="0" applyFont="1" applyFill="1" applyBorder="1" applyAlignment="1">
      <alignment horizontal="center" vertical="top"/>
    </xf>
    <xf numFmtId="0" fontId="22" fillId="13" borderId="6" xfId="0" applyFont="1" applyFill="1" applyBorder="1" applyAlignment="1">
      <alignment horizontal="center" vertical="top"/>
    </xf>
    <xf numFmtId="0" fontId="22" fillId="13" borderId="2" xfId="0" applyFont="1" applyFill="1" applyBorder="1" applyAlignment="1">
      <alignment horizontal="center" vertical="top"/>
    </xf>
    <xf numFmtId="0" fontId="22" fillId="13" borderId="7" xfId="0" applyFont="1" applyFill="1" applyBorder="1" applyAlignment="1">
      <alignment horizontal="center" vertical="top"/>
    </xf>
    <xf numFmtId="0" fontId="5" fillId="11"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0" fillId="13" borderId="3" xfId="0" applyFill="1" applyBorder="1" applyAlignment="1">
      <alignment horizontal="left" vertical="center" wrapText="1"/>
    </xf>
    <xf numFmtId="0" fontId="0" fillId="13" borderId="4" xfId="0" applyFill="1" applyBorder="1" applyAlignment="1">
      <alignment horizontal="left" vertical="center" wrapText="1"/>
    </xf>
    <xf numFmtId="0" fontId="0" fillId="13" borderId="5" xfId="0" applyFill="1" applyBorder="1" applyAlignment="1">
      <alignment horizontal="left" vertical="center" wrapText="1"/>
    </xf>
    <xf numFmtId="0" fontId="11" fillId="11" borderId="1" xfId="0" applyFont="1" applyFill="1" applyBorder="1" applyAlignment="1">
      <alignment horizontal="center" vertical="center"/>
    </xf>
    <xf numFmtId="0" fontId="0" fillId="11" borderId="6" xfId="0" applyFill="1" applyBorder="1" applyAlignment="1">
      <alignment horizontal="center"/>
    </xf>
    <xf numFmtId="0" fontId="0" fillId="11" borderId="2" xfId="0" applyFill="1" applyBorder="1" applyAlignment="1">
      <alignment horizontal="center"/>
    </xf>
    <xf numFmtId="0" fontId="0" fillId="11" borderId="8" xfId="0" applyFill="1" applyBorder="1" applyAlignment="1">
      <alignment horizontal="center"/>
    </xf>
    <xf numFmtId="0" fontId="0" fillId="11" borderId="0" xfId="0" applyFill="1" applyAlignment="1">
      <alignment horizontal="center"/>
    </xf>
    <xf numFmtId="0" fontId="0" fillId="11" borderId="10" xfId="0" applyFill="1" applyBorder="1" applyAlignment="1">
      <alignment horizontal="center"/>
    </xf>
    <xf numFmtId="0" fontId="0" fillId="11" borderId="11" xfId="0" applyFill="1" applyBorder="1" applyAlignment="1">
      <alignment horizontal="center"/>
    </xf>
    <xf numFmtId="0" fontId="24" fillId="11" borderId="1" xfId="0" applyFont="1" applyFill="1" applyBorder="1" applyAlignment="1">
      <alignment horizontal="center" vertical="center"/>
    </xf>
    <xf numFmtId="0" fontId="8" fillId="0" borderId="0" xfId="0" applyFont="1" applyAlignment="1">
      <alignment horizontal="center"/>
    </xf>
    <xf numFmtId="0" fontId="0" fillId="13" borderId="1" xfId="0" applyFill="1" applyBorder="1" applyAlignment="1">
      <alignment horizontal="left" vertical="center" wrapText="1"/>
    </xf>
    <xf numFmtId="0" fontId="0" fillId="13" borderId="1" xfId="0" applyFill="1" applyBorder="1" applyAlignment="1">
      <alignment horizontal="left" vertical="center"/>
    </xf>
    <xf numFmtId="0" fontId="20" fillId="11" borderId="3" xfId="0" applyFont="1" applyFill="1" applyBorder="1" applyAlignment="1">
      <alignment horizontal="center" vertical="center"/>
    </xf>
    <xf numFmtId="0" fontId="20" fillId="11" borderId="5" xfId="0" applyFont="1" applyFill="1" applyBorder="1" applyAlignment="1">
      <alignment horizontal="center" vertical="center"/>
    </xf>
    <xf numFmtId="14" fontId="20" fillId="11" borderId="3" xfId="0" applyNumberFormat="1" applyFont="1" applyFill="1" applyBorder="1" applyAlignment="1">
      <alignment horizontal="center" vertical="center"/>
    </xf>
    <xf numFmtId="14" fontId="20" fillId="11" borderId="5" xfId="0" applyNumberFormat="1" applyFont="1" applyFill="1" applyBorder="1" applyAlignment="1">
      <alignment horizontal="center" vertical="center"/>
    </xf>
    <xf numFmtId="0" fontId="0" fillId="11" borderId="17" xfId="0" applyFill="1" applyBorder="1" applyAlignment="1">
      <alignment horizontal="center"/>
    </xf>
    <xf numFmtId="0" fontId="0" fillId="11" borderId="18" xfId="0" applyFill="1" applyBorder="1" applyAlignment="1">
      <alignment horizontal="center"/>
    </xf>
    <xf numFmtId="0" fontId="0" fillId="11" borderId="19" xfId="0" applyFill="1" applyBorder="1" applyAlignment="1">
      <alignment horizontal="center"/>
    </xf>
    <xf numFmtId="0" fontId="25" fillId="11" borderId="6" xfId="0" applyFont="1" applyFill="1" applyBorder="1" applyAlignment="1">
      <alignment horizontal="center" vertical="center"/>
    </xf>
    <xf numFmtId="0" fontId="25" fillId="11" borderId="2" xfId="0" applyFont="1" applyFill="1" applyBorder="1" applyAlignment="1">
      <alignment horizontal="center" vertical="center"/>
    </xf>
    <xf numFmtId="0" fontId="25" fillId="11" borderId="7" xfId="0" applyFont="1" applyFill="1" applyBorder="1" applyAlignment="1">
      <alignment horizontal="center" vertical="center"/>
    </xf>
    <xf numFmtId="0" fontId="25" fillId="11" borderId="10" xfId="0" applyFont="1" applyFill="1" applyBorder="1" applyAlignment="1">
      <alignment horizontal="center" vertical="center"/>
    </xf>
    <xf numFmtId="0" fontId="25" fillId="11" borderId="11" xfId="0" applyFont="1" applyFill="1" applyBorder="1" applyAlignment="1">
      <alignment horizontal="center" vertical="center"/>
    </xf>
    <xf numFmtId="0" fontId="25" fillId="11" borderId="12" xfId="0" applyFont="1" applyFill="1" applyBorder="1" applyAlignment="1">
      <alignment horizontal="center" vertical="center"/>
    </xf>
    <xf numFmtId="0" fontId="20" fillId="11" borderId="1" xfId="0" applyFont="1" applyFill="1" applyBorder="1" applyAlignment="1">
      <alignment horizontal="center" vertical="center"/>
    </xf>
    <xf numFmtId="0" fontId="27" fillId="11" borderId="3" xfId="0" applyFont="1" applyFill="1" applyBorder="1" applyAlignment="1">
      <alignment horizontal="left" vertical="center"/>
    </xf>
    <xf numFmtId="0" fontId="27" fillId="11" borderId="5" xfId="0" applyFont="1" applyFill="1" applyBorder="1" applyAlignment="1">
      <alignment horizontal="left" vertical="center"/>
    </xf>
    <xf numFmtId="14" fontId="27" fillId="11" borderId="3" xfId="0" applyNumberFormat="1" applyFont="1" applyFill="1" applyBorder="1" applyAlignment="1">
      <alignment horizontal="left" vertical="center"/>
    </xf>
    <xf numFmtId="14" fontId="27" fillId="11" borderId="5" xfId="0" applyNumberFormat="1" applyFont="1" applyFill="1" applyBorder="1" applyAlignment="1">
      <alignment horizontal="left" vertical="center"/>
    </xf>
    <xf numFmtId="0" fontId="26" fillId="0" borderId="1" xfId="0" applyFont="1" applyBorder="1" applyAlignment="1">
      <alignment horizontal="center" vertical="center"/>
    </xf>
    <xf numFmtId="0" fontId="14" fillId="0" borderId="0" xfId="0" applyFont="1" applyAlignment="1">
      <alignment horizontal="left"/>
    </xf>
    <xf numFmtId="0" fontId="0" fillId="0" borderId="6"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9" fillId="18" borderId="6" xfId="0" applyFont="1" applyFill="1" applyBorder="1" applyAlignment="1">
      <alignment horizontal="center" vertical="center" wrapText="1"/>
    </xf>
    <xf numFmtId="0" fontId="9" fillId="18" borderId="7" xfId="0" applyFont="1" applyFill="1" applyBorder="1" applyAlignment="1">
      <alignment horizontal="center" vertical="center" wrapText="1"/>
    </xf>
    <xf numFmtId="0" fontId="9" fillId="20" borderId="6" xfId="0" applyFont="1" applyFill="1" applyBorder="1" applyAlignment="1">
      <alignment horizontal="center" vertical="center" wrapText="1"/>
    </xf>
    <xf numFmtId="0" fontId="9" fillId="20" borderId="7" xfId="0" applyFont="1" applyFill="1" applyBorder="1" applyAlignment="1">
      <alignment horizontal="center" vertical="center" wrapText="1"/>
    </xf>
    <xf numFmtId="0" fontId="9" fillId="11" borderId="13" xfId="0" applyFont="1" applyFill="1" applyBorder="1" applyAlignment="1">
      <alignment horizontal="center" wrapText="1"/>
    </xf>
    <xf numFmtId="0" fontId="10" fillId="11" borderId="1" xfId="0" applyFont="1" applyFill="1" applyBorder="1" applyAlignment="1">
      <alignment horizontal="left" vertical="center" wrapText="1"/>
    </xf>
    <xf numFmtId="0" fontId="10" fillId="11" borderId="3" xfId="0" applyFont="1" applyFill="1" applyBorder="1" applyAlignment="1">
      <alignment horizontal="left" vertical="center"/>
    </xf>
    <xf numFmtId="0" fontId="10" fillId="11" borderId="4" xfId="0" applyFont="1" applyFill="1" applyBorder="1" applyAlignment="1">
      <alignment horizontal="left" vertical="center"/>
    </xf>
    <xf numFmtId="0" fontId="10" fillId="11" borderId="5" xfId="0" applyFont="1" applyFill="1" applyBorder="1" applyAlignment="1">
      <alignment horizontal="left" vertical="center"/>
    </xf>
    <xf numFmtId="0" fontId="10" fillId="13" borderId="3" xfId="0" applyFont="1" applyFill="1" applyBorder="1" applyAlignment="1">
      <alignment horizontal="left" vertical="center" wrapText="1"/>
    </xf>
    <xf numFmtId="0" fontId="10" fillId="13" borderId="4" xfId="0" applyFont="1" applyFill="1" applyBorder="1" applyAlignment="1">
      <alignment horizontal="left" vertical="center" wrapText="1"/>
    </xf>
    <xf numFmtId="0" fontId="10" fillId="13" borderId="5" xfId="0" applyFont="1" applyFill="1" applyBorder="1" applyAlignment="1">
      <alignment horizontal="left" vertical="center" wrapText="1"/>
    </xf>
    <xf numFmtId="0" fontId="10" fillId="13" borderId="3"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5" xfId="0" applyFont="1" applyFill="1" applyBorder="1" applyAlignment="1">
      <alignment horizontal="center" vertical="center" wrapText="1"/>
    </xf>
    <xf numFmtId="0" fontId="9" fillId="11" borderId="6" xfId="0" applyFont="1" applyFill="1" applyBorder="1" applyAlignment="1">
      <alignment horizontal="center" wrapText="1"/>
    </xf>
    <xf numFmtId="0" fontId="9" fillId="11" borderId="2" xfId="0" applyFont="1" applyFill="1" applyBorder="1" applyAlignment="1">
      <alignment horizontal="center"/>
    </xf>
    <xf numFmtId="0" fontId="9" fillId="11" borderId="7" xfId="0" applyFont="1" applyFill="1" applyBorder="1" applyAlignment="1">
      <alignment horizontal="center"/>
    </xf>
    <xf numFmtId="0" fontId="9" fillId="0" borderId="6" xfId="0" applyFont="1" applyBorder="1" applyAlignment="1">
      <alignment horizontal="center" wrapText="1"/>
    </xf>
    <xf numFmtId="0" fontId="9" fillId="0" borderId="2" xfId="0" applyFont="1" applyBorder="1" applyAlignment="1">
      <alignment horizontal="center"/>
    </xf>
    <xf numFmtId="0" fontId="9" fillId="0" borderId="7" xfId="0" applyFont="1" applyBorder="1" applyAlignment="1">
      <alignment horizontal="center"/>
    </xf>
    <xf numFmtId="0" fontId="9" fillId="11" borderId="3" xfId="0" applyFont="1" applyFill="1" applyBorder="1" applyAlignment="1">
      <alignment horizontal="center" vertical="center" wrapText="1"/>
    </xf>
    <xf numFmtId="0" fontId="9" fillId="11" borderId="4" xfId="0" applyFont="1" applyFill="1" applyBorder="1" applyAlignment="1">
      <alignment horizontal="center" vertical="center"/>
    </xf>
    <xf numFmtId="0" fontId="9" fillId="11" borderId="5" xfId="0" applyFont="1" applyFill="1" applyBorder="1" applyAlignment="1">
      <alignment horizontal="center" vertical="center"/>
    </xf>
    <xf numFmtId="0" fontId="9" fillId="11" borderId="6" xfId="0" applyFont="1" applyFill="1" applyBorder="1" applyAlignment="1">
      <alignment horizontal="center" vertical="center" wrapText="1"/>
    </xf>
    <xf numFmtId="0" fontId="9" fillId="11" borderId="2" xfId="0" applyFont="1" applyFill="1" applyBorder="1" applyAlignment="1">
      <alignment horizontal="center" vertical="center"/>
    </xf>
    <xf numFmtId="0" fontId="9" fillId="11" borderId="7" xfId="0" applyFont="1" applyFill="1" applyBorder="1" applyAlignment="1">
      <alignment horizontal="center" vertical="center"/>
    </xf>
    <xf numFmtId="0" fontId="9" fillId="14" borderId="1" xfId="0" applyFont="1" applyFill="1" applyBorder="1" applyAlignment="1">
      <alignment horizontal="center" vertical="center" wrapText="1"/>
    </xf>
    <xf numFmtId="0" fontId="10" fillId="13" borderId="1" xfId="0" applyFont="1" applyFill="1" applyBorder="1" applyAlignment="1">
      <alignment horizontal="left" vertical="center" wrapText="1"/>
    </xf>
    <xf numFmtId="0" fontId="9" fillId="10" borderId="1" xfId="0" applyFont="1" applyFill="1" applyBorder="1" applyAlignment="1">
      <alignment horizontal="center" vertical="center" wrapText="1"/>
    </xf>
    <xf numFmtId="0" fontId="22" fillId="11" borderId="3" xfId="0" applyFont="1" applyFill="1" applyBorder="1" applyAlignment="1">
      <alignment horizontal="center" vertical="center"/>
    </xf>
    <xf numFmtId="0" fontId="22" fillId="11" borderId="5" xfId="0" applyFont="1" applyFill="1" applyBorder="1" applyAlignment="1">
      <alignment horizontal="center" vertical="center"/>
    </xf>
    <xf numFmtId="14" fontId="22" fillId="11" borderId="3" xfId="0" applyNumberFormat="1" applyFont="1" applyFill="1" applyBorder="1" applyAlignment="1">
      <alignment horizontal="center" vertical="center"/>
    </xf>
    <xf numFmtId="14" fontId="22" fillId="11" borderId="5" xfId="0" applyNumberFormat="1" applyFont="1" applyFill="1" applyBorder="1" applyAlignment="1">
      <alignment horizontal="center" vertical="center"/>
    </xf>
    <xf numFmtId="0" fontId="3" fillId="4" borderId="0" xfId="0" applyFont="1" applyFill="1" applyAlignment="1">
      <alignment horizontal="center" vertical="center"/>
    </xf>
    <xf numFmtId="0" fontId="30" fillId="13" borderId="6" xfId="0" applyFont="1" applyFill="1" applyBorder="1" applyAlignment="1">
      <alignment horizontal="left" vertical="center" wrapText="1"/>
    </xf>
    <xf numFmtId="0" fontId="19" fillId="13" borderId="2" xfId="0" applyFont="1" applyFill="1" applyBorder="1" applyAlignment="1">
      <alignment horizontal="left" vertical="center" wrapText="1"/>
    </xf>
    <xf numFmtId="0" fontId="19" fillId="13" borderId="7" xfId="0" applyFont="1" applyFill="1" applyBorder="1" applyAlignment="1">
      <alignment horizontal="left" vertical="center" wrapText="1"/>
    </xf>
    <xf numFmtId="0" fontId="19" fillId="13" borderId="8" xfId="0" applyFont="1" applyFill="1" applyBorder="1" applyAlignment="1">
      <alignment horizontal="left" vertical="center" wrapText="1"/>
    </xf>
    <xf numFmtId="0" fontId="19" fillId="13" borderId="0" xfId="0" applyFont="1" applyFill="1" applyAlignment="1">
      <alignment horizontal="left" vertical="center" wrapText="1"/>
    </xf>
    <xf numFmtId="0" fontId="19" fillId="13" borderId="9" xfId="0" applyFont="1" applyFill="1" applyBorder="1" applyAlignment="1">
      <alignment horizontal="left" vertical="center" wrapText="1"/>
    </xf>
    <xf numFmtId="0" fontId="19" fillId="13" borderId="10" xfId="0" applyFont="1" applyFill="1" applyBorder="1" applyAlignment="1">
      <alignment horizontal="left" vertical="center" wrapText="1"/>
    </xf>
    <xf numFmtId="0" fontId="19" fillId="13" borderId="11" xfId="0" applyFont="1" applyFill="1" applyBorder="1" applyAlignment="1">
      <alignment horizontal="left" vertical="center" wrapText="1"/>
    </xf>
    <xf numFmtId="0" fontId="19" fillId="13" borderId="12" xfId="0" applyFont="1" applyFill="1" applyBorder="1" applyAlignment="1">
      <alignment horizontal="left" vertical="center" wrapText="1"/>
    </xf>
  </cellXfs>
  <cellStyles count="3">
    <cellStyle name="Hipervínculo" xfId="1" builtinId="8"/>
    <cellStyle name="Normal" xfId="0" builtinId="0"/>
    <cellStyle name="Porcentaje" xfId="2" builtinId="5"/>
  </cellStyles>
  <dxfs count="0"/>
  <tableStyles count="1" defaultTableStyle="TableStyleMedium2" defaultPivotStyle="PivotStyleLight16">
    <tableStyle name="Invisible" pivot="0" table="0" count="0" xr9:uid="{86985325-B735-4769-ACD2-C4499A880198}"/>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Análisis FODA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4-4238-99D3-27DDB1AFB5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34-4238-99D3-27DDB1AFB5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34-4238-99D3-27DDB1AFB5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34-4238-99D3-27DDB1AFB546}"/>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DASHBOARD!$C$21:$C$24</c:f>
              <c:strCache>
                <c:ptCount val="4"/>
                <c:pt idx="0">
                  <c:v>Fortalezas</c:v>
                </c:pt>
                <c:pt idx="1">
                  <c:v>Debilidades</c:v>
                </c:pt>
                <c:pt idx="2">
                  <c:v>Oportunidades</c:v>
                </c:pt>
                <c:pt idx="3">
                  <c:v>Amenazas</c:v>
                </c:pt>
              </c:strCache>
            </c:strRef>
          </c:cat>
          <c:val>
            <c:numRef>
              <c:f>DASHBOARD!$D$21:$D$24</c:f>
              <c:numCache>
                <c:formatCode>0%</c:formatCode>
                <c:ptCount val="4"/>
                <c:pt idx="0">
                  <c:v>0.38244047619047616</c:v>
                </c:pt>
                <c:pt idx="1">
                  <c:v>0.20386904761904762</c:v>
                </c:pt>
                <c:pt idx="2">
                  <c:v>0.31547619047619047</c:v>
                </c:pt>
                <c:pt idx="3">
                  <c:v>9.8214285714285712E-2</c:v>
                </c:pt>
              </c:numCache>
            </c:numRef>
          </c:val>
          <c:extLst>
            <c:ext xmlns:c16="http://schemas.microsoft.com/office/drawing/2014/chart" uri="{C3380CC4-5D6E-409C-BE32-E72D297353CC}">
              <c16:uniqueId val="{00000000-7FA6-4501-8B6C-F32053ADE4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Estado de Planes de acción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DASHBOARD!$L$20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DASHBOARD!$K$21:$K$23</c:f>
              <c:strCache>
                <c:ptCount val="3"/>
                <c:pt idx="0">
                  <c:v>Pendiente</c:v>
                </c:pt>
                <c:pt idx="1">
                  <c:v>En proceso</c:v>
                </c:pt>
                <c:pt idx="2">
                  <c:v>Culminado</c:v>
                </c:pt>
              </c:strCache>
            </c:strRef>
          </c:cat>
          <c:val>
            <c:numRef>
              <c:f>DASHBOARD!$L$21:$L$23</c:f>
              <c:numCache>
                <c:formatCode>General</c:formatCode>
                <c:ptCount val="3"/>
                <c:pt idx="0">
                  <c:v>0</c:v>
                </c:pt>
                <c:pt idx="1">
                  <c:v>0</c:v>
                </c:pt>
                <c:pt idx="2">
                  <c:v>0</c:v>
                </c:pt>
              </c:numCache>
            </c:numRef>
          </c:val>
          <c:extLst>
            <c:ext xmlns:c16="http://schemas.microsoft.com/office/drawing/2014/chart" uri="{C3380CC4-5D6E-409C-BE32-E72D297353CC}">
              <c16:uniqueId val="{00000000-715B-4456-94D2-74AF348F658B}"/>
            </c:ext>
          </c:extLst>
        </c:ser>
        <c:dLbls>
          <c:showLegendKey val="0"/>
          <c:showVal val="0"/>
          <c:showCatName val="0"/>
          <c:showSerName val="0"/>
          <c:showPercent val="0"/>
          <c:showBubbleSize val="0"/>
        </c:dLbls>
        <c:gapWidth val="219"/>
        <c:overlap val="-27"/>
        <c:axId val="1110040399"/>
        <c:axId val="1338129935"/>
      </c:barChart>
      <c:catAx>
        <c:axId val="11100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38129935"/>
        <c:crosses val="autoZero"/>
        <c:auto val="1"/>
        <c:lblAlgn val="ctr"/>
        <c:lblOffset val="100"/>
        <c:noMultiLvlLbl val="0"/>
      </c:catAx>
      <c:valAx>
        <c:axId val="133812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10040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Gráfico Radar FODA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DASHBOARD!$G$21:$G$24</c:f>
              <c:strCache>
                <c:ptCount val="4"/>
                <c:pt idx="0">
                  <c:v>FORTALEZAS</c:v>
                </c:pt>
                <c:pt idx="1">
                  <c:v>DEBILIDADES</c:v>
                </c:pt>
                <c:pt idx="2">
                  <c:v>OPORTUNIDADES</c:v>
                </c:pt>
                <c:pt idx="3">
                  <c:v>AMENAZAS</c:v>
                </c:pt>
              </c:strCache>
            </c:strRef>
          </c:cat>
          <c:val>
            <c:numRef>
              <c:f>DASHBOARD!$H$21:$H$24</c:f>
              <c:numCache>
                <c:formatCode>General</c:formatCode>
                <c:ptCount val="4"/>
                <c:pt idx="0">
                  <c:v>257</c:v>
                </c:pt>
                <c:pt idx="1">
                  <c:v>137</c:v>
                </c:pt>
                <c:pt idx="2">
                  <c:v>212</c:v>
                </c:pt>
                <c:pt idx="3">
                  <c:v>66</c:v>
                </c:pt>
              </c:numCache>
            </c:numRef>
          </c:val>
          <c:extLst>
            <c:ext xmlns:c16="http://schemas.microsoft.com/office/drawing/2014/chart" uri="{C3380CC4-5D6E-409C-BE32-E72D297353CC}">
              <c16:uniqueId val="{00000000-982C-45F7-9F7D-8E5990717A6E}"/>
            </c:ext>
          </c:extLst>
        </c:ser>
        <c:dLbls>
          <c:showLegendKey val="0"/>
          <c:showVal val="0"/>
          <c:showCatName val="0"/>
          <c:showSerName val="0"/>
          <c:showPercent val="0"/>
          <c:showBubbleSize val="0"/>
        </c:dLbls>
        <c:axId val="1340303055"/>
        <c:axId val="1333763343"/>
      </c:radarChart>
      <c:catAx>
        <c:axId val="134030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33763343"/>
        <c:crosses val="autoZero"/>
        <c:auto val="1"/>
        <c:lblAlgn val="ctr"/>
        <c:lblOffset val="100"/>
        <c:noMultiLvlLbl val="0"/>
      </c:catAx>
      <c:valAx>
        <c:axId val="133376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403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342900</xdr:colOff>
      <xdr:row>8</xdr:row>
      <xdr:rowOff>9525</xdr:rowOff>
    </xdr:from>
    <xdr:to>
      <xdr:col>4</xdr:col>
      <xdr:colOff>342900</xdr:colOff>
      <xdr:row>18</xdr:row>
      <xdr:rowOff>57150</xdr:rowOff>
    </xdr:to>
    <xdr:graphicFrame macro="">
      <xdr:nvGraphicFramePr>
        <xdr:cNvPr id="3" name="Gráfico 2">
          <a:extLst>
            <a:ext uri="{FF2B5EF4-FFF2-40B4-BE49-F238E27FC236}">
              <a16:creationId xmlns:a16="http://schemas.microsoft.com/office/drawing/2014/main" id="{1ED518C1-727A-4F28-9874-CEB07DE7D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7</xdr:row>
      <xdr:rowOff>114299</xdr:rowOff>
    </xdr:from>
    <xdr:to>
      <xdr:col>13</xdr:col>
      <xdr:colOff>323850</xdr:colOff>
      <xdr:row>18</xdr:row>
      <xdr:rowOff>42861</xdr:rowOff>
    </xdr:to>
    <xdr:graphicFrame macro="">
      <xdr:nvGraphicFramePr>
        <xdr:cNvPr id="5" name="Gráfico 4">
          <a:extLst>
            <a:ext uri="{FF2B5EF4-FFF2-40B4-BE49-F238E27FC236}">
              <a16:creationId xmlns:a16="http://schemas.microsoft.com/office/drawing/2014/main" id="{966FBFB3-9434-4FE7-A9A6-A9D1205C5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7</xdr:row>
      <xdr:rowOff>157162</xdr:rowOff>
    </xdr:from>
    <xdr:to>
      <xdr:col>8</xdr:col>
      <xdr:colOff>771525</xdr:colOff>
      <xdr:row>18</xdr:row>
      <xdr:rowOff>38100</xdr:rowOff>
    </xdr:to>
    <xdr:graphicFrame macro="">
      <xdr:nvGraphicFramePr>
        <xdr:cNvPr id="6" name="Gráfico 5">
          <a:extLst>
            <a:ext uri="{FF2B5EF4-FFF2-40B4-BE49-F238E27FC236}">
              <a16:creationId xmlns:a16="http://schemas.microsoft.com/office/drawing/2014/main" id="{E6088D34-434F-4B84-B297-A65D66F78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288603</xdr:colOff>
      <xdr:row>1</xdr:row>
      <xdr:rowOff>4763</xdr:rowOff>
    </xdr:from>
    <xdr:to>
      <xdr:col>1</xdr:col>
      <xdr:colOff>1054419</xdr:colOff>
      <xdr:row>5</xdr:row>
      <xdr:rowOff>8579</xdr:rowOff>
    </xdr:to>
    <xdr:pic>
      <xdr:nvPicPr>
        <xdr:cNvPr id="2" name="Imagen 1">
          <a:extLst>
            <a:ext uri="{FF2B5EF4-FFF2-40B4-BE49-F238E27FC236}">
              <a16:creationId xmlns:a16="http://schemas.microsoft.com/office/drawing/2014/main" id="{FF130082-178A-46C2-85CA-272E72CD782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602928" y="195263"/>
          <a:ext cx="765816" cy="765816"/>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w="31750">
          <a:solidFill>
            <a:schemeClr val="accent6">
              <a:lumMod val="75000"/>
            </a:schemeClr>
          </a:solidFill>
        </a:ln>
      </a:spPr>
      <a:bodyPr vertOverflow="clip" horzOverflow="clip" rtlCol="0" anchor="t"/>
      <a:lstStyle>
        <a:defPPr algn="l">
          <a:defRPr sz="1100"/>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4E44-2269-472C-8B91-D6C137D80DF4}">
  <dimension ref="B2:K26"/>
  <sheetViews>
    <sheetView showGridLines="0" tabSelected="1" zoomScaleNormal="100" workbookViewId="0">
      <selection activeCell="B23" sqref="B23:K26"/>
    </sheetView>
  </sheetViews>
  <sheetFormatPr baseColWidth="10" defaultRowHeight="15" x14ac:dyDescent="0.25"/>
  <cols>
    <col min="1" max="1" width="5.7109375" customWidth="1"/>
    <col min="3" max="3" width="12.28515625" customWidth="1"/>
  </cols>
  <sheetData>
    <row r="2" spans="2:11" ht="19.5" customHeight="1" x14ac:dyDescent="0.25">
      <c r="B2" s="95" t="e" vm="1">
        <v>#VALUE!</v>
      </c>
      <c r="C2" s="96"/>
      <c r="D2" s="102" t="s">
        <v>181</v>
      </c>
      <c r="E2" s="102"/>
      <c r="F2" s="102"/>
      <c r="G2" s="102"/>
      <c r="H2" s="101" t="s">
        <v>141</v>
      </c>
      <c r="I2" s="101"/>
      <c r="J2" s="91" t="s">
        <v>142</v>
      </c>
      <c r="K2" s="92"/>
    </row>
    <row r="3" spans="2:11" ht="19.5" customHeight="1" x14ac:dyDescent="0.25">
      <c r="B3" s="97"/>
      <c r="C3" s="98"/>
      <c r="D3" s="102"/>
      <c r="E3" s="102"/>
      <c r="F3" s="102"/>
      <c r="G3" s="102"/>
      <c r="H3" s="101" t="s">
        <v>145</v>
      </c>
      <c r="I3" s="101"/>
      <c r="J3" s="91">
        <v>1</v>
      </c>
      <c r="K3" s="92"/>
    </row>
    <row r="4" spans="2:11" ht="19.5" customHeight="1" x14ac:dyDescent="0.25">
      <c r="B4" s="97"/>
      <c r="C4" s="98"/>
      <c r="D4" s="103" t="s">
        <v>32</v>
      </c>
      <c r="E4" s="103"/>
      <c r="F4" s="103"/>
      <c r="G4" s="103"/>
      <c r="H4" s="101" t="s">
        <v>143</v>
      </c>
      <c r="I4" s="101"/>
      <c r="J4" s="91">
        <v>1</v>
      </c>
      <c r="K4" s="92"/>
    </row>
    <row r="5" spans="2:11" ht="19.5" customHeight="1" x14ac:dyDescent="0.25">
      <c r="B5" s="99"/>
      <c r="C5" s="100"/>
      <c r="D5" s="103"/>
      <c r="E5" s="103"/>
      <c r="F5" s="103"/>
      <c r="G5" s="103"/>
      <c r="H5" s="101" t="s">
        <v>146</v>
      </c>
      <c r="I5" s="101"/>
      <c r="J5" s="93">
        <v>45357</v>
      </c>
      <c r="K5" s="94"/>
    </row>
    <row r="8" spans="2:11" ht="27" customHeight="1" x14ac:dyDescent="0.25">
      <c r="B8" s="113" t="s">
        <v>138</v>
      </c>
      <c r="C8" s="113"/>
    </row>
    <row r="9" spans="2:11" x14ac:dyDescent="0.25">
      <c r="B9" s="207" t="s">
        <v>182</v>
      </c>
      <c r="C9" s="208"/>
      <c r="D9" s="208"/>
      <c r="E9" s="208"/>
      <c r="F9" s="208"/>
      <c r="G9" s="208"/>
      <c r="H9" s="208"/>
      <c r="I9" s="208"/>
      <c r="J9" s="208"/>
      <c r="K9" s="209"/>
    </row>
    <row r="10" spans="2:11" x14ac:dyDescent="0.25">
      <c r="B10" s="210"/>
      <c r="C10" s="211"/>
      <c r="D10" s="211"/>
      <c r="E10" s="211"/>
      <c r="F10" s="211"/>
      <c r="G10" s="211"/>
      <c r="H10" s="211"/>
      <c r="I10" s="211"/>
      <c r="J10" s="211"/>
      <c r="K10" s="212"/>
    </row>
    <row r="11" spans="2:11" x14ac:dyDescent="0.25">
      <c r="B11" s="210"/>
      <c r="C11" s="211"/>
      <c r="D11" s="211"/>
      <c r="E11" s="211"/>
      <c r="F11" s="211"/>
      <c r="G11" s="211"/>
      <c r="H11" s="211"/>
      <c r="I11" s="211"/>
      <c r="J11" s="211"/>
      <c r="K11" s="212"/>
    </row>
    <row r="12" spans="2:11" x14ac:dyDescent="0.25">
      <c r="B12" s="213"/>
      <c r="C12" s="214"/>
      <c r="D12" s="214"/>
      <c r="E12" s="214"/>
      <c r="F12" s="214"/>
      <c r="G12" s="214"/>
      <c r="H12" s="214"/>
      <c r="I12" s="214"/>
      <c r="J12" s="214"/>
      <c r="K12" s="215"/>
    </row>
    <row r="15" spans="2:11" ht="18.75" x14ac:dyDescent="0.25">
      <c r="B15" s="113" t="s">
        <v>139</v>
      </c>
      <c r="C15" s="113"/>
    </row>
    <row r="16" spans="2:11" ht="15.75" customHeight="1" x14ac:dyDescent="0.25">
      <c r="B16" s="207" t="s">
        <v>183</v>
      </c>
      <c r="C16" s="208"/>
      <c r="D16" s="208"/>
      <c r="E16" s="208"/>
      <c r="F16" s="208"/>
      <c r="G16" s="208"/>
      <c r="H16" s="208"/>
      <c r="I16" s="208"/>
      <c r="J16" s="208"/>
      <c r="K16" s="209"/>
    </row>
    <row r="17" spans="2:11" ht="15.75" customHeight="1" x14ac:dyDescent="0.25">
      <c r="B17" s="210"/>
      <c r="C17" s="211"/>
      <c r="D17" s="211"/>
      <c r="E17" s="211"/>
      <c r="F17" s="211"/>
      <c r="G17" s="211"/>
      <c r="H17" s="211"/>
      <c r="I17" s="211"/>
      <c r="J17" s="211"/>
      <c r="K17" s="212"/>
    </row>
    <row r="18" spans="2:11" ht="15.75" customHeight="1" x14ac:dyDescent="0.25">
      <c r="B18" s="210"/>
      <c r="C18" s="211"/>
      <c r="D18" s="211"/>
      <c r="E18" s="211"/>
      <c r="F18" s="211"/>
      <c r="G18" s="211"/>
      <c r="H18" s="211"/>
      <c r="I18" s="211"/>
      <c r="J18" s="211"/>
      <c r="K18" s="212"/>
    </row>
    <row r="19" spans="2:11" ht="15.75" customHeight="1" x14ac:dyDescent="0.25">
      <c r="B19" s="213"/>
      <c r="C19" s="214"/>
      <c r="D19" s="214"/>
      <c r="E19" s="214"/>
      <c r="F19" s="214"/>
      <c r="G19" s="214"/>
      <c r="H19" s="214"/>
      <c r="I19" s="214"/>
      <c r="J19" s="214"/>
      <c r="K19" s="215"/>
    </row>
    <row r="22" spans="2:11" ht="18.75" x14ac:dyDescent="0.25">
      <c r="B22" s="114" t="s">
        <v>140</v>
      </c>
      <c r="C22" s="114"/>
      <c r="D22" s="114"/>
    </row>
    <row r="23" spans="2:11" ht="34.5" customHeight="1" x14ac:dyDescent="0.25">
      <c r="B23" s="104" t="s">
        <v>184</v>
      </c>
      <c r="C23" s="105"/>
      <c r="D23" s="105"/>
      <c r="E23" s="105"/>
      <c r="F23" s="105"/>
      <c r="G23" s="105"/>
      <c r="H23" s="105"/>
      <c r="I23" s="105"/>
      <c r="J23" s="105"/>
      <c r="K23" s="106"/>
    </row>
    <row r="24" spans="2:11" ht="34.5" customHeight="1" x14ac:dyDescent="0.25">
      <c r="B24" s="107"/>
      <c r="C24" s="108"/>
      <c r="D24" s="108"/>
      <c r="E24" s="108"/>
      <c r="F24" s="108"/>
      <c r="G24" s="108"/>
      <c r="H24" s="108"/>
      <c r="I24" s="108"/>
      <c r="J24" s="108"/>
      <c r="K24" s="109"/>
    </row>
    <row r="25" spans="2:11" ht="34.5" customHeight="1" x14ac:dyDescent="0.25">
      <c r="B25" s="107"/>
      <c r="C25" s="108"/>
      <c r="D25" s="108"/>
      <c r="E25" s="108"/>
      <c r="F25" s="108"/>
      <c r="G25" s="108"/>
      <c r="H25" s="108"/>
      <c r="I25" s="108"/>
      <c r="J25" s="108"/>
      <c r="K25" s="109"/>
    </row>
    <row r="26" spans="2:11" ht="24.75" customHeight="1" x14ac:dyDescent="0.25">
      <c r="B26" s="110"/>
      <c r="C26" s="111"/>
      <c r="D26" s="111"/>
      <c r="E26" s="111"/>
      <c r="F26" s="111"/>
      <c r="G26" s="111"/>
      <c r="H26" s="111"/>
      <c r="I26" s="111"/>
      <c r="J26" s="111"/>
      <c r="K26" s="112"/>
    </row>
  </sheetData>
  <mergeCells count="17">
    <mergeCell ref="B23:K26"/>
    <mergeCell ref="B8:C8"/>
    <mergeCell ref="B9:K12"/>
    <mergeCell ref="B15:C15"/>
    <mergeCell ref="B16:K19"/>
    <mergeCell ref="B22:D22"/>
    <mergeCell ref="J4:K4"/>
    <mergeCell ref="J5:K5"/>
    <mergeCell ref="B2:C5"/>
    <mergeCell ref="H2:I2"/>
    <mergeCell ref="H3:I3"/>
    <mergeCell ref="H4:I4"/>
    <mergeCell ref="H5:I5"/>
    <mergeCell ref="D2:G3"/>
    <mergeCell ref="D4:G5"/>
    <mergeCell ref="J2:K2"/>
    <mergeCell ref="J3:K3"/>
  </mergeCell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0"/>
  <sheetViews>
    <sheetView showGridLines="0" zoomScaleNormal="100" workbookViewId="0">
      <selection activeCell="B2" sqref="B2:C5"/>
    </sheetView>
  </sheetViews>
  <sheetFormatPr baseColWidth="10" defaultRowHeight="15" x14ac:dyDescent="0.25"/>
  <cols>
    <col min="1" max="1" width="6.7109375" customWidth="1"/>
    <col min="4" max="4" width="3.85546875" customWidth="1"/>
    <col min="5" max="7" width="16.28515625" customWidth="1"/>
    <col min="8" max="8" width="3.7109375" style="1" customWidth="1"/>
    <col min="9" max="9" width="17" customWidth="1"/>
    <col min="10" max="10" width="15.42578125" customWidth="1"/>
    <col min="11" max="11" width="20.85546875" customWidth="1"/>
    <col min="12" max="12" width="11.7109375" bestFit="1" customWidth="1"/>
  </cols>
  <sheetData>
    <row r="2" spans="2:11" ht="19.5" customHeight="1" x14ac:dyDescent="0.25">
      <c r="B2" s="136" t="e" vm="1">
        <v>#VALUE!</v>
      </c>
      <c r="C2" s="137"/>
      <c r="D2" s="142" t="s">
        <v>181</v>
      </c>
      <c r="E2" s="142"/>
      <c r="F2" s="142"/>
      <c r="G2" s="142"/>
      <c r="H2" s="142"/>
      <c r="I2" s="142"/>
      <c r="J2" s="85" t="s">
        <v>141</v>
      </c>
      <c r="K2" s="86" t="str">
        <f>+VIMIVA!J2</f>
        <v>REG-FOD-001</v>
      </c>
    </row>
    <row r="3" spans="2:11" ht="19.5" customHeight="1" x14ac:dyDescent="0.25">
      <c r="B3" s="138"/>
      <c r="C3" s="139"/>
      <c r="D3" s="142"/>
      <c r="E3" s="142"/>
      <c r="F3" s="142"/>
      <c r="G3" s="142"/>
      <c r="H3" s="142"/>
      <c r="I3" s="142"/>
      <c r="J3" s="85" t="s">
        <v>145</v>
      </c>
      <c r="K3" s="86">
        <f>+VIMIVA!J3</f>
        <v>1</v>
      </c>
    </row>
    <row r="4" spans="2:11" ht="19.5" customHeight="1" x14ac:dyDescent="0.25">
      <c r="B4" s="138"/>
      <c r="C4" s="139"/>
      <c r="D4" s="142" t="s">
        <v>32</v>
      </c>
      <c r="E4" s="142"/>
      <c r="F4" s="142"/>
      <c r="G4" s="142"/>
      <c r="H4" s="142"/>
      <c r="I4" s="142"/>
      <c r="J4" s="85" t="s">
        <v>143</v>
      </c>
      <c r="K4" s="86">
        <f>1+VIMIVA!J4</f>
        <v>2</v>
      </c>
    </row>
    <row r="5" spans="2:11" ht="19.5" customHeight="1" x14ac:dyDescent="0.25">
      <c r="B5" s="140"/>
      <c r="C5" s="141"/>
      <c r="D5" s="142"/>
      <c r="E5" s="142"/>
      <c r="F5" s="142"/>
      <c r="G5" s="142"/>
      <c r="H5" s="142"/>
      <c r="I5" s="142"/>
      <c r="J5" s="85" t="s">
        <v>146</v>
      </c>
      <c r="K5" s="90">
        <f>+VIMIVA!J5</f>
        <v>45357</v>
      </c>
    </row>
    <row r="6" spans="2:11" ht="26.25" x14ac:dyDescent="0.4">
      <c r="F6" s="143" t="s">
        <v>33</v>
      </c>
      <c r="G6" s="143"/>
      <c r="H6" s="143"/>
      <c r="I6" s="143"/>
    </row>
    <row r="7" spans="2:11" ht="17.25" customHeight="1" x14ac:dyDescent="0.25">
      <c r="B7" s="135" t="s">
        <v>34</v>
      </c>
      <c r="C7" s="135"/>
      <c r="D7" s="19" t="s">
        <v>46</v>
      </c>
      <c r="E7" s="130" t="s">
        <v>35</v>
      </c>
      <c r="F7" s="130"/>
      <c r="G7" s="130"/>
      <c r="H7" s="18" t="s">
        <v>47</v>
      </c>
      <c r="I7" s="131" t="s">
        <v>36</v>
      </c>
      <c r="J7" s="131"/>
      <c r="K7" s="131"/>
    </row>
    <row r="8" spans="2:11" ht="23.25" customHeight="1" x14ac:dyDescent="0.25">
      <c r="B8" s="135"/>
      <c r="C8" s="135"/>
      <c r="D8" s="18" t="s">
        <v>41</v>
      </c>
      <c r="E8" s="144" t="s">
        <v>164</v>
      </c>
      <c r="F8" s="144"/>
      <c r="G8" s="144"/>
      <c r="H8" s="69" t="s">
        <v>50</v>
      </c>
      <c r="I8" s="144" t="s">
        <v>166</v>
      </c>
      <c r="J8" s="144"/>
      <c r="K8" s="144"/>
    </row>
    <row r="9" spans="2:11" ht="23.25" customHeight="1" x14ac:dyDescent="0.25">
      <c r="B9" s="135"/>
      <c r="C9" s="135"/>
      <c r="D9" s="18" t="s">
        <v>42</v>
      </c>
      <c r="E9" s="144" t="s">
        <v>161</v>
      </c>
      <c r="F9" s="144"/>
      <c r="G9" s="144"/>
      <c r="H9" s="69" t="s">
        <v>51</v>
      </c>
      <c r="I9" s="144" t="s">
        <v>167</v>
      </c>
      <c r="J9" s="144"/>
      <c r="K9" s="144"/>
    </row>
    <row r="10" spans="2:11" ht="23.25" customHeight="1" x14ac:dyDescent="0.25">
      <c r="B10" s="135"/>
      <c r="C10" s="135"/>
      <c r="D10" s="18" t="s">
        <v>43</v>
      </c>
      <c r="E10" s="144" t="s">
        <v>163</v>
      </c>
      <c r="F10" s="144"/>
      <c r="G10" s="144"/>
      <c r="H10" s="69" t="s">
        <v>52</v>
      </c>
      <c r="I10" s="144" t="s">
        <v>168</v>
      </c>
      <c r="J10" s="144"/>
      <c r="K10" s="144"/>
    </row>
    <row r="11" spans="2:11" ht="23.25" customHeight="1" x14ac:dyDescent="0.25">
      <c r="B11" s="135"/>
      <c r="C11" s="135"/>
      <c r="D11" s="18" t="s">
        <v>44</v>
      </c>
      <c r="E11" s="144" t="s">
        <v>165</v>
      </c>
      <c r="F11" s="144"/>
      <c r="G11" s="144"/>
      <c r="H11" s="69" t="s">
        <v>53</v>
      </c>
      <c r="I11" s="144" t="s">
        <v>169</v>
      </c>
      <c r="J11" s="144"/>
      <c r="K11" s="144"/>
    </row>
    <row r="12" spans="2:11" ht="23.25" customHeight="1" x14ac:dyDescent="0.25">
      <c r="B12" s="135"/>
      <c r="C12" s="135"/>
      <c r="D12" s="18" t="s">
        <v>45</v>
      </c>
      <c r="E12" s="144" t="s">
        <v>162</v>
      </c>
      <c r="F12" s="144"/>
      <c r="G12" s="144"/>
      <c r="H12" s="69" t="s">
        <v>54</v>
      </c>
      <c r="I12" s="132" t="s">
        <v>170</v>
      </c>
      <c r="J12" s="133"/>
      <c r="K12" s="134"/>
    </row>
    <row r="13" spans="2:11" ht="23.25" customHeight="1" x14ac:dyDescent="0.25">
      <c r="B13" s="135" t="s">
        <v>37</v>
      </c>
      <c r="C13" s="135"/>
      <c r="D13" s="19" t="s">
        <v>48</v>
      </c>
      <c r="E13" s="130" t="s">
        <v>38</v>
      </c>
      <c r="F13" s="130"/>
      <c r="G13" s="130"/>
      <c r="H13" s="18" t="s">
        <v>49</v>
      </c>
      <c r="I13" s="131" t="s">
        <v>39</v>
      </c>
      <c r="J13" s="131"/>
      <c r="K13" s="131"/>
    </row>
    <row r="14" spans="2:11" ht="23.25" customHeight="1" x14ac:dyDescent="0.25">
      <c r="B14" s="135"/>
      <c r="C14" s="135"/>
      <c r="D14" s="72" t="s">
        <v>55</v>
      </c>
      <c r="E14" s="145" t="s">
        <v>171</v>
      </c>
      <c r="F14" s="145"/>
      <c r="G14" s="145"/>
      <c r="H14" s="69" t="s">
        <v>60</v>
      </c>
      <c r="I14" s="144" t="s">
        <v>175</v>
      </c>
      <c r="J14" s="144"/>
      <c r="K14" s="144"/>
    </row>
    <row r="15" spans="2:11" ht="29.25" customHeight="1" x14ac:dyDescent="0.25">
      <c r="B15" s="135"/>
      <c r="C15" s="135"/>
      <c r="D15" s="72" t="s">
        <v>56</v>
      </c>
      <c r="E15" s="144" t="s">
        <v>172</v>
      </c>
      <c r="F15" s="145"/>
      <c r="G15" s="145"/>
      <c r="H15" s="69" t="s">
        <v>61</v>
      </c>
      <c r="I15" s="144" t="s">
        <v>176</v>
      </c>
      <c r="J15" s="144"/>
      <c r="K15" s="144"/>
    </row>
    <row r="16" spans="2:11" ht="23.25" customHeight="1" x14ac:dyDescent="0.25">
      <c r="B16" s="135"/>
      <c r="C16" s="135"/>
      <c r="D16" s="72" t="s">
        <v>57</v>
      </c>
      <c r="E16" s="145" t="s">
        <v>173</v>
      </c>
      <c r="F16" s="145"/>
      <c r="G16" s="145"/>
      <c r="H16" s="69" t="s">
        <v>62</v>
      </c>
      <c r="I16" s="144" t="s">
        <v>177</v>
      </c>
      <c r="J16" s="144"/>
      <c r="K16" s="144"/>
    </row>
    <row r="17" spans="2:11" ht="23.25" customHeight="1" x14ac:dyDescent="0.25">
      <c r="B17" s="135"/>
      <c r="C17" s="135"/>
      <c r="D17" s="72" t="s">
        <v>58</v>
      </c>
      <c r="E17" s="145" t="s">
        <v>174</v>
      </c>
      <c r="F17" s="145"/>
      <c r="G17" s="145"/>
      <c r="H17" s="69" t="s">
        <v>63</v>
      </c>
      <c r="I17" s="144" t="s">
        <v>178</v>
      </c>
      <c r="J17" s="144"/>
      <c r="K17" s="144"/>
    </row>
    <row r="18" spans="2:11" ht="23.25" customHeight="1" x14ac:dyDescent="0.25">
      <c r="B18" s="135"/>
      <c r="C18" s="135"/>
      <c r="D18" s="72" t="s">
        <v>59</v>
      </c>
      <c r="E18" s="145" t="s">
        <v>180</v>
      </c>
      <c r="F18" s="145"/>
      <c r="G18" s="145"/>
      <c r="H18" s="69" t="s">
        <v>64</v>
      </c>
      <c r="I18" s="144" t="s">
        <v>179</v>
      </c>
      <c r="J18" s="144"/>
      <c r="K18" s="144"/>
    </row>
    <row r="20" spans="2:11" ht="22.5" customHeight="1" x14ac:dyDescent="0.25">
      <c r="B20" s="115" t="s">
        <v>147</v>
      </c>
      <c r="C20" s="116"/>
      <c r="D20" s="116"/>
      <c r="E20" s="117"/>
      <c r="F20" s="115" t="s">
        <v>149</v>
      </c>
      <c r="G20" s="116"/>
      <c r="H20" s="116"/>
      <c r="I20" s="117"/>
      <c r="J20" s="118" t="s">
        <v>151</v>
      </c>
      <c r="K20" s="118"/>
    </row>
    <row r="21" spans="2:11" ht="22.5" customHeight="1" x14ac:dyDescent="0.25">
      <c r="B21" s="127" t="s">
        <v>148</v>
      </c>
      <c r="C21" s="128"/>
      <c r="D21" s="128"/>
      <c r="E21" s="129"/>
      <c r="F21" s="127" t="s">
        <v>150</v>
      </c>
      <c r="G21" s="128"/>
      <c r="H21" s="128"/>
      <c r="I21" s="129"/>
      <c r="J21" s="126" t="s">
        <v>152</v>
      </c>
      <c r="K21" s="126"/>
    </row>
    <row r="22" spans="2:11" ht="22.5" customHeight="1" x14ac:dyDescent="0.25">
      <c r="B22" s="115" t="s">
        <v>153</v>
      </c>
      <c r="C22" s="116"/>
      <c r="D22" s="116"/>
      <c r="E22" s="117"/>
      <c r="F22" s="115" t="s">
        <v>153</v>
      </c>
      <c r="G22" s="116"/>
      <c r="H22" s="116"/>
      <c r="I22" s="117"/>
      <c r="J22" s="118" t="s">
        <v>153</v>
      </c>
      <c r="K22" s="118"/>
    </row>
    <row r="23" spans="2:11" ht="22.5" customHeight="1" x14ac:dyDescent="0.25">
      <c r="B23" s="123" t="s">
        <v>154</v>
      </c>
      <c r="C23" s="124"/>
      <c r="D23" s="124"/>
      <c r="E23" s="125"/>
      <c r="F23" s="123" t="s">
        <v>155</v>
      </c>
      <c r="G23" s="124"/>
      <c r="H23" s="124"/>
      <c r="I23" s="125"/>
      <c r="J23" s="126" t="s">
        <v>156</v>
      </c>
      <c r="K23" s="126"/>
    </row>
    <row r="24" spans="2:11" ht="22.5" customHeight="1" x14ac:dyDescent="0.25">
      <c r="B24" s="115" t="s">
        <v>40</v>
      </c>
      <c r="C24" s="116"/>
      <c r="D24" s="116"/>
      <c r="E24" s="117"/>
      <c r="F24" s="115" t="s">
        <v>40</v>
      </c>
      <c r="G24" s="116"/>
      <c r="H24" s="116"/>
      <c r="I24" s="117"/>
      <c r="J24" s="118" t="s">
        <v>40</v>
      </c>
      <c r="K24" s="118"/>
    </row>
    <row r="25" spans="2:11" ht="22.5" customHeight="1" x14ac:dyDescent="0.25">
      <c r="B25" s="119"/>
      <c r="C25" s="120"/>
      <c r="D25" s="120"/>
      <c r="E25" s="121"/>
      <c r="F25" s="119"/>
      <c r="G25" s="120"/>
      <c r="H25" s="120"/>
      <c r="I25" s="121"/>
      <c r="J25" s="122"/>
      <c r="K25" s="122"/>
    </row>
    <row r="26" spans="2:11" ht="15.75" x14ac:dyDescent="0.25">
      <c r="B26" s="24"/>
      <c r="C26" s="24"/>
      <c r="D26" s="24"/>
      <c r="E26" s="24"/>
      <c r="F26" s="24"/>
      <c r="G26" s="24"/>
      <c r="H26" s="24"/>
    </row>
    <row r="27" spans="2:11" ht="15.75" x14ac:dyDescent="0.25">
      <c r="B27" s="24"/>
      <c r="C27" s="24"/>
      <c r="D27" s="24"/>
      <c r="E27" s="24"/>
      <c r="F27" s="24"/>
      <c r="G27" s="24"/>
      <c r="H27" s="24"/>
    </row>
    <row r="29" spans="2:11" ht="15.75" x14ac:dyDescent="0.25">
      <c r="G29" s="15"/>
      <c r="H29" s="21"/>
    </row>
    <row r="30" spans="2:11" ht="15.75" x14ac:dyDescent="0.25">
      <c r="G30" s="15"/>
      <c r="H30" s="21"/>
    </row>
  </sheetData>
  <mergeCells count="48">
    <mergeCell ref="I11:K11"/>
    <mergeCell ref="B13:C18"/>
    <mergeCell ref="E13:G13"/>
    <mergeCell ref="I13:K13"/>
    <mergeCell ref="E14:G14"/>
    <mergeCell ref="E15:G15"/>
    <mergeCell ref="E16:G16"/>
    <mergeCell ref="E17:G17"/>
    <mergeCell ref="E18:G18"/>
    <mergeCell ref="I14:K14"/>
    <mergeCell ref="I15:K15"/>
    <mergeCell ref="I16:K16"/>
    <mergeCell ref="I17:K17"/>
    <mergeCell ref="I18:K18"/>
    <mergeCell ref="E7:G7"/>
    <mergeCell ref="I7:K7"/>
    <mergeCell ref="I12:K12"/>
    <mergeCell ref="B7:C12"/>
    <mergeCell ref="B2:C5"/>
    <mergeCell ref="D4:I5"/>
    <mergeCell ref="D2:I3"/>
    <mergeCell ref="F6:I6"/>
    <mergeCell ref="E8:G8"/>
    <mergeCell ref="E9:G9"/>
    <mergeCell ref="E10:G10"/>
    <mergeCell ref="E11:G11"/>
    <mergeCell ref="E12:G12"/>
    <mergeCell ref="I8:K8"/>
    <mergeCell ref="I9:K9"/>
    <mergeCell ref="I10:K10"/>
    <mergeCell ref="B21:E21"/>
    <mergeCell ref="B20:E20"/>
    <mergeCell ref="F20:I20"/>
    <mergeCell ref="F21:I21"/>
    <mergeCell ref="J21:K21"/>
    <mergeCell ref="J20:K20"/>
    <mergeCell ref="B22:E22"/>
    <mergeCell ref="F22:I22"/>
    <mergeCell ref="J22:K22"/>
    <mergeCell ref="B23:E23"/>
    <mergeCell ref="F23:I23"/>
    <mergeCell ref="J23:K23"/>
    <mergeCell ref="B24:E24"/>
    <mergeCell ref="F24:I24"/>
    <mergeCell ref="J24:K24"/>
    <mergeCell ref="B25:E25"/>
    <mergeCell ref="F25:I25"/>
    <mergeCell ref="J25:K25"/>
  </mergeCells>
  <phoneticPr fontId="2"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32"/>
  <sheetViews>
    <sheetView showGridLines="0" zoomScaleNormal="100" workbookViewId="0">
      <selection activeCell="B2" sqref="B2:B5"/>
    </sheetView>
  </sheetViews>
  <sheetFormatPr baseColWidth="10" defaultRowHeight="15" x14ac:dyDescent="0.25"/>
  <cols>
    <col min="1" max="1" width="3.28515625" customWidth="1"/>
    <col min="2" max="2" width="21.140625" customWidth="1"/>
    <col min="3" max="3" width="14.5703125" customWidth="1"/>
    <col min="4" max="4" width="7.140625" customWidth="1"/>
    <col min="5" max="5" width="47.140625" bestFit="1" customWidth="1"/>
    <col min="6" max="6" width="17.28515625" style="1" customWidth="1"/>
    <col min="7" max="7" width="14.42578125" style="1" customWidth="1"/>
    <col min="8" max="8" width="13.5703125" style="1" bestFit="1" customWidth="1"/>
    <col min="9" max="9" width="11" style="1" bestFit="1" customWidth="1"/>
    <col min="10" max="10" width="4.42578125" customWidth="1"/>
    <col min="11" max="11" width="15.85546875" bestFit="1" customWidth="1"/>
    <col min="12" max="12" width="15.85546875" style="1" bestFit="1" customWidth="1"/>
    <col min="13" max="13" width="12.28515625" style="1" bestFit="1" customWidth="1"/>
    <col min="14" max="14" width="13.5703125" style="1" bestFit="1" customWidth="1"/>
    <col min="15" max="15" width="13.85546875" style="1" bestFit="1" customWidth="1"/>
    <col min="16" max="23" width="5.140625" customWidth="1"/>
    <col min="24" max="24" width="15.42578125" bestFit="1" customWidth="1"/>
    <col min="25" max="25" width="14.7109375" customWidth="1"/>
    <col min="27" max="27" width="13" bestFit="1" customWidth="1"/>
  </cols>
  <sheetData>
    <row r="1" spans="2:27" ht="6.75" customHeight="1" x14ac:dyDescent="0.25">
      <c r="I1"/>
    </row>
    <row r="2" spans="2:27" ht="16.5" customHeight="1" x14ac:dyDescent="0.25">
      <c r="B2" s="150" t="e" vm="1">
        <v>#VALUE!</v>
      </c>
      <c r="C2" s="153" t="s">
        <v>181</v>
      </c>
      <c r="D2" s="154"/>
      <c r="E2" s="155"/>
      <c r="F2" s="159" t="s">
        <v>141</v>
      </c>
      <c r="G2" s="159"/>
      <c r="H2" s="146" t="str">
        <f>+FODA!K2</f>
        <v>REG-FOD-001</v>
      </c>
      <c r="I2" s="147"/>
    </row>
    <row r="3" spans="2:27" ht="16.5" customHeight="1" x14ac:dyDescent="0.25">
      <c r="B3" s="151"/>
      <c r="C3" s="156"/>
      <c r="D3" s="157"/>
      <c r="E3" s="158"/>
      <c r="F3" s="159" t="s">
        <v>144</v>
      </c>
      <c r="G3" s="159"/>
      <c r="H3" s="146">
        <f>+FODA!K3</f>
        <v>1</v>
      </c>
      <c r="I3" s="147"/>
    </row>
    <row r="4" spans="2:27" ht="16.5" customHeight="1" x14ac:dyDescent="0.25">
      <c r="B4" s="151"/>
      <c r="C4" s="153" t="s">
        <v>32</v>
      </c>
      <c r="D4" s="154"/>
      <c r="E4" s="155"/>
      <c r="F4" s="159" t="s">
        <v>143</v>
      </c>
      <c r="G4" s="159"/>
      <c r="H4" s="146">
        <f>1+FODA!K4</f>
        <v>3</v>
      </c>
      <c r="I4" s="147"/>
    </row>
    <row r="5" spans="2:27" ht="16.5" customHeight="1" x14ac:dyDescent="0.25">
      <c r="B5" s="152"/>
      <c r="C5" s="156"/>
      <c r="D5" s="157"/>
      <c r="E5" s="158"/>
      <c r="F5" s="159" t="s">
        <v>146</v>
      </c>
      <c r="G5" s="159"/>
      <c r="H5" s="148">
        <f>+FODA!K5</f>
        <v>45357</v>
      </c>
      <c r="I5" s="149"/>
    </row>
    <row r="6" spans="2:27" ht="8.25" customHeight="1" x14ac:dyDescent="0.25">
      <c r="C6" s="35"/>
      <c r="D6" s="35"/>
      <c r="E6" s="35"/>
      <c r="F6" s="36"/>
      <c r="G6" s="36"/>
      <c r="H6" s="36"/>
      <c r="I6"/>
    </row>
    <row r="7" spans="2:27" ht="18" x14ac:dyDescent="0.25">
      <c r="B7" s="3" t="s">
        <v>160</v>
      </c>
      <c r="I7"/>
    </row>
    <row r="8" spans="2:27" ht="17.25" x14ac:dyDescent="0.25">
      <c r="B8" s="7" t="s">
        <v>11</v>
      </c>
      <c r="C8" s="7" t="s">
        <v>10</v>
      </c>
      <c r="D8" s="7" t="s">
        <v>7</v>
      </c>
      <c r="E8" s="7" t="s">
        <v>14</v>
      </c>
      <c r="F8" s="7" t="s">
        <v>15</v>
      </c>
      <c r="G8" s="7" t="s">
        <v>100</v>
      </c>
      <c r="H8" s="7" t="s">
        <v>17</v>
      </c>
      <c r="I8" s="7" t="s">
        <v>18</v>
      </c>
      <c r="K8" s="34" t="s">
        <v>4</v>
      </c>
      <c r="L8" s="34" t="s">
        <v>15</v>
      </c>
      <c r="M8" s="34" t="s">
        <v>100</v>
      </c>
      <c r="N8" s="34" t="s">
        <v>17</v>
      </c>
      <c r="O8" s="34" t="s">
        <v>28</v>
      </c>
      <c r="X8" s="6" t="s">
        <v>15</v>
      </c>
      <c r="Y8" s="6" t="s">
        <v>16</v>
      </c>
      <c r="Z8" s="6" t="s">
        <v>17</v>
      </c>
      <c r="AA8" s="7" t="s">
        <v>28</v>
      </c>
    </row>
    <row r="9" spans="2:27" ht="15.95" customHeight="1" x14ac:dyDescent="0.25">
      <c r="B9" s="68" t="s">
        <v>12</v>
      </c>
      <c r="C9" s="68" t="s">
        <v>2</v>
      </c>
      <c r="D9" s="69" t="str">
        <f>+FODA!D8</f>
        <v>F1</v>
      </c>
      <c r="E9" s="70" t="str">
        <f>+FODA!E8</f>
        <v>Funcionalidad es dual</v>
      </c>
      <c r="F9" s="73" t="s">
        <v>20</v>
      </c>
      <c r="G9" s="73" t="s">
        <v>108</v>
      </c>
      <c r="H9" s="73" t="s">
        <v>105</v>
      </c>
      <c r="I9" s="69">
        <f t="shared" ref="I9:I18" si="0">+IF(F9=$L$9,1,IF(F9=$L$10,2,IF(F9=$L$11,3,IF(F9=$L$12,4,IF(F9=$L$13,5,0)))))*IF(G9=$M$9,1,IF(G9=$M$10,2,IF(G9=$M$11,3,IF(G9=$M$12,4,IF(G9=$M$13,5,0)))))*IF(H9=$N$9,1,IF(H9=$N$10,2,IF(H9=$N$11,3,IF(H9=$N$12,4,IF(H9=$N$13,5,0)))))</f>
        <v>5</v>
      </c>
      <c r="K9" s="8">
        <v>1</v>
      </c>
      <c r="L9" s="4" t="s">
        <v>20</v>
      </c>
      <c r="M9" s="1" t="s">
        <v>108</v>
      </c>
      <c r="N9" s="4" t="s">
        <v>102</v>
      </c>
      <c r="O9" s="4" t="s">
        <v>118</v>
      </c>
      <c r="X9" s="5" t="s">
        <v>20</v>
      </c>
      <c r="Y9" s="5" t="s">
        <v>22</v>
      </c>
      <c r="Z9" s="5" t="s">
        <v>25</v>
      </c>
      <c r="AA9" s="5" t="s">
        <v>29</v>
      </c>
    </row>
    <row r="10" spans="2:27" ht="15.95" customHeight="1" x14ac:dyDescent="0.25">
      <c r="B10" s="68" t="s">
        <v>12</v>
      </c>
      <c r="C10" s="68" t="s">
        <v>2</v>
      </c>
      <c r="D10" s="69" t="str">
        <f>+FODA!D9</f>
        <v>F2</v>
      </c>
      <c r="E10" s="70" t="str">
        <f>+FODA!E9</f>
        <v xml:space="preserve">Diseño, animacion y innovador </v>
      </c>
      <c r="F10" s="73" t="s">
        <v>19</v>
      </c>
      <c r="G10" s="73" t="s">
        <v>23</v>
      </c>
      <c r="H10" s="73" t="s">
        <v>105</v>
      </c>
      <c r="I10" s="69">
        <f t="shared" si="0"/>
        <v>80</v>
      </c>
      <c r="K10" s="9">
        <v>2</v>
      </c>
      <c r="L10" s="37" t="s">
        <v>101</v>
      </c>
      <c r="M10" s="4" t="s">
        <v>22</v>
      </c>
      <c r="N10" s="4" t="s">
        <v>103</v>
      </c>
      <c r="O10" s="4" t="s">
        <v>117</v>
      </c>
      <c r="X10" s="5" t="s">
        <v>21</v>
      </c>
      <c r="Y10" s="5" t="s">
        <v>23</v>
      </c>
      <c r="Z10" s="5" t="s">
        <v>26</v>
      </c>
      <c r="AA10" s="5" t="s">
        <v>30</v>
      </c>
    </row>
    <row r="11" spans="2:27" ht="15.95" customHeight="1" x14ac:dyDescent="0.25">
      <c r="B11" s="68" t="s">
        <v>12</v>
      </c>
      <c r="C11" s="68" t="s">
        <v>2</v>
      </c>
      <c r="D11" s="69" t="str">
        <f>+FODA!D10</f>
        <v>F3</v>
      </c>
      <c r="E11" s="70" t="str">
        <f>+FODA!E10</f>
        <v>App responsive</v>
      </c>
      <c r="F11" s="73" t="s">
        <v>106</v>
      </c>
      <c r="G11" s="73" t="s">
        <v>24</v>
      </c>
      <c r="H11" s="73" t="s">
        <v>26</v>
      </c>
      <c r="I11" s="69">
        <f t="shared" si="0"/>
        <v>100</v>
      </c>
      <c r="K11" s="10">
        <v>3</v>
      </c>
      <c r="L11" s="4" t="s">
        <v>21</v>
      </c>
      <c r="M11" s="1" t="s">
        <v>107</v>
      </c>
      <c r="N11" s="4" t="s">
        <v>104</v>
      </c>
      <c r="O11" s="4" t="s">
        <v>116</v>
      </c>
      <c r="X11" s="5" t="s">
        <v>19</v>
      </c>
      <c r="Y11" s="5" t="s">
        <v>24</v>
      </c>
      <c r="Z11" s="5" t="s">
        <v>27</v>
      </c>
      <c r="AA11" s="5" t="s">
        <v>31</v>
      </c>
    </row>
    <row r="12" spans="2:27" ht="15.95" customHeight="1" x14ac:dyDescent="0.25">
      <c r="B12" s="68" t="s">
        <v>12</v>
      </c>
      <c r="C12" s="68" t="s">
        <v>2</v>
      </c>
      <c r="D12" s="69" t="str">
        <f>+FODA!D11</f>
        <v>F4</v>
      </c>
      <c r="E12" s="70" t="str">
        <f>+FODA!E11</f>
        <v xml:space="preserve">App disruptiva con poca compentencia </v>
      </c>
      <c r="F12" s="73" t="s">
        <v>19</v>
      </c>
      <c r="G12" s="73" t="s">
        <v>23</v>
      </c>
      <c r="H12" s="73" t="s">
        <v>104</v>
      </c>
      <c r="I12" s="69">
        <f t="shared" si="0"/>
        <v>48</v>
      </c>
      <c r="K12" s="4">
        <v>4</v>
      </c>
      <c r="L12" s="4" t="s">
        <v>19</v>
      </c>
      <c r="M12" s="4" t="s">
        <v>23</v>
      </c>
      <c r="N12" s="4" t="s">
        <v>26</v>
      </c>
      <c r="O12" s="4" t="s">
        <v>119</v>
      </c>
    </row>
    <row r="13" spans="2:27" ht="15.95" customHeight="1" x14ac:dyDescent="0.25">
      <c r="B13" s="68" t="s">
        <v>12</v>
      </c>
      <c r="C13" s="68" t="s">
        <v>2</v>
      </c>
      <c r="D13" s="69" t="str">
        <f>+FODA!D12</f>
        <v>F5</v>
      </c>
      <c r="E13" s="70" t="str">
        <f>+FODA!E12</f>
        <v>Trabajar con el estigma con liberacion mental (TAB)</v>
      </c>
      <c r="F13" s="73" t="s">
        <v>101</v>
      </c>
      <c r="G13" s="73" t="s">
        <v>23</v>
      </c>
      <c r="H13" s="73" t="s">
        <v>104</v>
      </c>
      <c r="I13" s="69">
        <f t="shared" si="0"/>
        <v>24</v>
      </c>
      <c r="K13" s="4">
        <v>5</v>
      </c>
      <c r="L13" s="4" t="s">
        <v>106</v>
      </c>
      <c r="M13" s="4" t="s">
        <v>24</v>
      </c>
      <c r="N13" s="4" t="s">
        <v>105</v>
      </c>
      <c r="O13" s="4" t="s">
        <v>31</v>
      </c>
    </row>
    <row r="14" spans="2:27" ht="15.95" customHeight="1" x14ac:dyDescent="0.25">
      <c r="B14" s="68" t="s">
        <v>12</v>
      </c>
      <c r="C14" s="68" t="s">
        <v>3</v>
      </c>
      <c r="D14" s="71" t="str">
        <f>+FODA!H8</f>
        <v>D1</v>
      </c>
      <c r="E14" s="72" t="str">
        <f>+FODA!I8</f>
        <v>Llegar al mercado nacional y latinoaméricano (LATAM)</v>
      </c>
      <c r="F14" s="73" t="s">
        <v>21</v>
      </c>
      <c r="G14" s="73" t="s">
        <v>23</v>
      </c>
      <c r="H14" s="73" t="s">
        <v>103</v>
      </c>
      <c r="I14" s="69">
        <f t="shared" si="0"/>
        <v>24</v>
      </c>
    </row>
    <row r="15" spans="2:27" ht="15.95" customHeight="1" x14ac:dyDescent="0.25">
      <c r="B15" s="68" t="s">
        <v>12</v>
      </c>
      <c r="C15" s="68" t="s">
        <v>3</v>
      </c>
      <c r="D15" s="71" t="str">
        <f>+FODA!H9</f>
        <v>D2</v>
      </c>
      <c r="E15" s="72" t="str">
        <f>+FODA!I9</f>
        <v>Alcance de stakeholders</v>
      </c>
      <c r="F15" s="73" t="s">
        <v>21</v>
      </c>
      <c r="G15" s="73" t="s">
        <v>107</v>
      </c>
      <c r="H15" s="73" t="s">
        <v>102</v>
      </c>
      <c r="I15" s="69">
        <f t="shared" si="0"/>
        <v>9</v>
      </c>
    </row>
    <row r="16" spans="2:27" ht="15.95" customHeight="1" x14ac:dyDescent="0.25">
      <c r="B16" s="68" t="s">
        <v>12</v>
      </c>
      <c r="C16" s="68" t="s">
        <v>3</v>
      </c>
      <c r="D16" s="71" t="str">
        <f>+FODA!H10</f>
        <v>D3</v>
      </c>
      <c r="E16" s="72" t="str">
        <f>+FODA!I10</f>
        <v xml:space="preserve"> Captación de recursos </v>
      </c>
      <c r="F16" s="73" t="s">
        <v>19</v>
      </c>
      <c r="G16" s="73" t="s">
        <v>23</v>
      </c>
      <c r="H16" s="73" t="s">
        <v>104</v>
      </c>
      <c r="I16" s="69">
        <f t="shared" si="0"/>
        <v>48</v>
      </c>
    </row>
    <row r="17" spans="2:13" ht="15.95" customHeight="1" x14ac:dyDescent="0.25">
      <c r="B17" s="68" t="s">
        <v>12</v>
      </c>
      <c r="C17" s="68" t="s">
        <v>3</v>
      </c>
      <c r="D17" s="71" t="str">
        <f>+FODA!H11</f>
        <v>D4</v>
      </c>
      <c r="E17" s="72" t="str">
        <f>+FODA!I11</f>
        <v xml:space="preserve">Rotación de Desarrolladores </v>
      </c>
      <c r="F17" s="73" t="s">
        <v>19</v>
      </c>
      <c r="G17" s="73" t="s">
        <v>23</v>
      </c>
      <c r="H17" s="73" t="s">
        <v>103</v>
      </c>
      <c r="I17" s="69">
        <f t="shared" si="0"/>
        <v>32</v>
      </c>
    </row>
    <row r="18" spans="2:13" ht="15.95" customHeight="1" x14ac:dyDescent="0.25">
      <c r="B18" s="68" t="s">
        <v>12</v>
      </c>
      <c r="C18" s="68" t="s">
        <v>3</v>
      </c>
      <c r="D18" s="71" t="str">
        <f>+FODA!H12</f>
        <v>D5</v>
      </c>
      <c r="E18" s="72" t="str">
        <f>+FODA!I12</f>
        <v>Personal poco capacitado</v>
      </c>
      <c r="F18" s="73" t="s">
        <v>19</v>
      </c>
      <c r="G18" s="73" t="s">
        <v>107</v>
      </c>
      <c r="H18" s="73" t="s">
        <v>103</v>
      </c>
      <c r="I18" s="69">
        <f t="shared" si="0"/>
        <v>24</v>
      </c>
    </row>
    <row r="19" spans="2:13" ht="15.95" customHeight="1" x14ac:dyDescent="0.25">
      <c r="F19"/>
      <c r="G19"/>
      <c r="H19"/>
      <c r="I19"/>
    </row>
    <row r="20" spans="2:13" ht="15.95" customHeight="1" x14ac:dyDescent="0.25">
      <c r="B20" s="3" t="s">
        <v>159</v>
      </c>
      <c r="F20"/>
      <c r="G20"/>
      <c r="H20"/>
      <c r="I20"/>
    </row>
    <row r="21" spans="2:13" ht="15.95" customHeight="1" x14ac:dyDescent="0.25">
      <c r="B21" s="7" t="s">
        <v>11</v>
      </c>
      <c r="C21" s="7" t="s">
        <v>10</v>
      </c>
      <c r="D21" s="7" t="s">
        <v>7</v>
      </c>
      <c r="E21" s="7" t="s">
        <v>14</v>
      </c>
      <c r="F21" s="7" t="s">
        <v>15</v>
      </c>
      <c r="G21" s="7" t="s">
        <v>28</v>
      </c>
      <c r="H21" s="7" t="s">
        <v>17</v>
      </c>
      <c r="I21" s="7" t="s">
        <v>18</v>
      </c>
      <c r="K21" s="44" t="s">
        <v>114</v>
      </c>
      <c r="L21" s="44" t="s">
        <v>135</v>
      </c>
      <c r="M21" s="44" t="s">
        <v>134</v>
      </c>
    </row>
    <row r="22" spans="2:13" ht="30" x14ac:dyDescent="0.25">
      <c r="B22" s="68" t="s">
        <v>13</v>
      </c>
      <c r="C22" s="68" t="s">
        <v>0</v>
      </c>
      <c r="D22" s="69" t="str">
        <f>+FODA!D14</f>
        <v>O1</v>
      </c>
      <c r="E22" s="70" t="str">
        <f>+FODA!E14</f>
        <v xml:space="preserve">El mercado es virgen en aplicaciones de salud mental </v>
      </c>
      <c r="F22" s="73" t="s">
        <v>19</v>
      </c>
      <c r="G22" s="73" t="s">
        <v>119</v>
      </c>
      <c r="H22" s="73" t="s">
        <v>26</v>
      </c>
      <c r="I22" s="69">
        <f t="shared" ref="I22:I31" si="1">+IF(F22=$L$9,1,IF(F22=$L$10,2,IF(F22=$L$11,3,IF(F22=$L$12,4,IF(F22=$L$13,5,0)))))*IF(G22=$O$9,1,IF(G22=$O$10,2,IF(G22=$O$11,3,IF(G22=$O$12,4,IF(G22=$O$13,5,0)))))*IF(H22=$N$9,1,IF(H22=$N$10,2,IF(H22=$N$11,3,IF(H22=$N$12,4,IF(H22=$N$13,5,0)))))</f>
        <v>64</v>
      </c>
      <c r="K22" s="11" t="s">
        <v>2</v>
      </c>
      <c r="L22" s="4">
        <f>+SUM(I9:I13)</f>
        <v>257</v>
      </c>
      <c r="M22" s="45">
        <f>+L22/$L$26</f>
        <v>0.38244047619047616</v>
      </c>
    </row>
    <row r="23" spans="2:13" x14ac:dyDescent="0.25">
      <c r="B23" s="68" t="s">
        <v>13</v>
      </c>
      <c r="C23" s="68" t="s">
        <v>0</v>
      </c>
      <c r="D23" s="69" t="str">
        <f>+FODA!D15</f>
        <v>O2</v>
      </c>
      <c r="E23" s="70" t="str">
        <f>+FODA!E15</f>
        <v>Contamos con visión integral de salud ESM</v>
      </c>
      <c r="F23" s="73" t="s">
        <v>19</v>
      </c>
      <c r="G23" s="73" t="s">
        <v>119</v>
      </c>
      <c r="H23" s="73" t="s">
        <v>105</v>
      </c>
      <c r="I23" s="69">
        <f t="shared" si="1"/>
        <v>80</v>
      </c>
      <c r="K23" s="12" t="s">
        <v>3</v>
      </c>
      <c r="L23" s="4">
        <f>+SUM(I14:I18)</f>
        <v>137</v>
      </c>
      <c r="M23" s="45">
        <f>+L23/$L$26</f>
        <v>0.20386904761904762</v>
      </c>
    </row>
    <row r="24" spans="2:13" x14ac:dyDescent="0.25">
      <c r="B24" s="68" t="s">
        <v>13</v>
      </c>
      <c r="C24" s="68" t="s">
        <v>0</v>
      </c>
      <c r="D24" s="69" t="str">
        <f>+FODA!D16</f>
        <v>O3</v>
      </c>
      <c r="E24" s="70" t="str">
        <f>+FODA!E16</f>
        <v xml:space="preserve">Seguridad y políticas de privacidad </v>
      </c>
      <c r="F24" s="73" t="s">
        <v>20</v>
      </c>
      <c r="G24" s="73" t="s">
        <v>117</v>
      </c>
      <c r="H24" s="73" t="s">
        <v>26</v>
      </c>
      <c r="I24" s="69">
        <f t="shared" si="1"/>
        <v>8</v>
      </c>
      <c r="K24" s="13" t="s">
        <v>0</v>
      </c>
      <c r="L24" s="4">
        <f>+SUM(I22:I26)</f>
        <v>212</v>
      </c>
      <c r="M24" s="45">
        <f>+L24/$L$26</f>
        <v>0.31547619047619047</v>
      </c>
    </row>
    <row r="25" spans="2:13" ht="30" x14ac:dyDescent="0.25">
      <c r="B25" s="68" t="s">
        <v>13</v>
      </c>
      <c r="C25" s="68" t="s">
        <v>0</v>
      </c>
      <c r="D25" s="69" t="str">
        <f>+FODA!D17</f>
        <v>O4</v>
      </c>
      <c r="E25" s="70" t="str">
        <f>+FODA!E17</f>
        <v xml:space="preserve">Las personas están enfocadas en salud integral y bienestar </v>
      </c>
      <c r="F25" s="73" t="s">
        <v>21</v>
      </c>
      <c r="G25" s="73" t="s">
        <v>119</v>
      </c>
      <c r="H25" s="73" t="s">
        <v>26</v>
      </c>
      <c r="I25" s="69">
        <f t="shared" si="1"/>
        <v>48</v>
      </c>
      <c r="K25" s="14" t="s">
        <v>1</v>
      </c>
      <c r="L25" s="4">
        <f>+SUM(I27:I31)</f>
        <v>66</v>
      </c>
      <c r="M25" s="45">
        <f>+L25/$L$26</f>
        <v>9.8214285714285712E-2</v>
      </c>
    </row>
    <row r="26" spans="2:13" ht="30" x14ac:dyDescent="0.25">
      <c r="B26" s="68" t="s">
        <v>13</v>
      </c>
      <c r="C26" s="68" t="s">
        <v>0</v>
      </c>
      <c r="D26" s="69" t="str">
        <f>+FODA!D18</f>
        <v>O5</v>
      </c>
      <c r="E26" s="70" t="str">
        <f>+FODA!E18</f>
        <v xml:space="preserve">Poca oferta a nível público y privado en atención tecnológica </v>
      </c>
      <c r="F26" s="73" t="s">
        <v>20</v>
      </c>
      <c r="G26" s="73" t="s">
        <v>116</v>
      </c>
      <c r="H26" s="73" t="s">
        <v>26</v>
      </c>
      <c r="I26" s="69">
        <f t="shared" si="1"/>
        <v>12</v>
      </c>
      <c r="K26" s="63" t="s">
        <v>115</v>
      </c>
      <c r="L26" s="44">
        <f>SUM(L22:L25)</f>
        <v>672</v>
      </c>
    </row>
    <row r="27" spans="2:13" x14ac:dyDescent="0.25">
      <c r="B27" s="68" t="s">
        <v>13</v>
      </c>
      <c r="C27" s="68" t="s">
        <v>1</v>
      </c>
      <c r="D27" s="71" t="str">
        <f>+FODA!H14</f>
        <v>A1</v>
      </c>
      <c r="E27" s="72" t="str">
        <f>+FODA!I14</f>
        <v xml:space="preserve">La economía del país o déficit </v>
      </c>
      <c r="F27" s="73" t="s">
        <v>19</v>
      </c>
      <c r="G27" s="73" t="s">
        <v>119</v>
      </c>
      <c r="H27" s="73" t="s">
        <v>103</v>
      </c>
      <c r="I27" s="69">
        <f t="shared" si="1"/>
        <v>32</v>
      </c>
    </row>
    <row r="28" spans="2:13" x14ac:dyDescent="0.25">
      <c r="B28" s="68" t="s">
        <v>13</v>
      </c>
      <c r="C28" s="68" t="s">
        <v>1</v>
      </c>
      <c r="D28" s="71" t="str">
        <f>+FODA!H15</f>
        <v>A2</v>
      </c>
      <c r="E28" s="72" t="str">
        <f>+FODA!I15</f>
        <v>Falta de divulgación en salud mental (Ley 1616 del 2013)</v>
      </c>
      <c r="F28" s="73" t="s">
        <v>20</v>
      </c>
      <c r="G28" s="73" t="s">
        <v>116</v>
      </c>
      <c r="H28" s="73" t="s">
        <v>103</v>
      </c>
      <c r="I28" s="69">
        <f t="shared" si="1"/>
        <v>6</v>
      </c>
    </row>
    <row r="29" spans="2:13" x14ac:dyDescent="0.25">
      <c r="B29" s="68" t="s">
        <v>13</v>
      </c>
      <c r="C29" s="68" t="s">
        <v>1</v>
      </c>
      <c r="D29" s="71" t="str">
        <f>+FODA!H16</f>
        <v>A3</v>
      </c>
      <c r="E29" s="72" t="str">
        <f>+FODA!I16</f>
        <v xml:space="preserve">Sistemas  de la información poco eficientes </v>
      </c>
      <c r="F29" s="73" t="s">
        <v>21</v>
      </c>
      <c r="G29" s="73" t="s">
        <v>117</v>
      </c>
      <c r="H29" s="73" t="s">
        <v>102</v>
      </c>
      <c r="I29" s="69">
        <f t="shared" si="1"/>
        <v>6</v>
      </c>
    </row>
    <row r="30" spans="2:13" x14ac:dyDescent="0.25">
      <c r="B30" s="68" t="s">
        <v>13</v>
      </c>
      <c r="C30" s="68" t="s">
        <v>1</v>
      </c>
      <c r="D30" s="71" t="str">
        <f>+FODA!H17</f>
        <v>A4</v>
      </c>
      <c r="E30" s="72" t="str">
        <f>+FODA!I17</f>
        <v xml:space="preserve">Nuevos competidores </v>
      </c>
      <c r="F30" s="73" t="s">
        <v>19</v>
      </c>
      <c r="G30" s="73" t="s">
        <v>117</v>
      </c>
      <c r="H30" s="73" t="s">
        <v>103</v>
      </c>
      <c r="I30" s="69">
        <f t="shared" si="1"/>
        <v>16</v>
      </c>
    </row>
    <row r="31" spans="2:13" x14ac:dyDescent="0.25">
      <c r="B31" s="68" t="s">
        <v>13</v>
      </c>
      <c r="C31" s="68" t="s">
        <v>1</v>
      </c>
      <c r="D31" s="71" t="str">
        <f>+FODA!H18</f>
        <v>A5</v>
      </c>
      <c r="E31" s="72" t="str">
        <f>+FODA!I18</f>
        <v>La divulgación de la salud metal debe ser robusta</v>
      </c>
      <c r="F31" s="73" t="s">
        <v>21</v>
      </c>
      <c r="G31" s="73" t="s">
        <v>117</v>
      </c>
      <c r="H31" s="73" t="s">
        <v>102</v>
      </c>
      <c r="I31" s="69">
        <f t="shared" si="1"/>
        <v>6</v>
      </c>
    </row>
    <row r="32" spans="2:13" ht="15.95" customHeight="1" x14ac:dyDescent="0.25">
      <c r="F32"/>
      <c r="G32"/>
      <c r="H32"/>
      <c r="I32"/>
    </row>
  </sheetData>
  <mergeCells count="11">
    <mergeCell ref="H2:I2"/>
    <mergeCell ref="H3:I3"/>
    <mergeCell ref="H4:I4"/>
    <mergeCell ref="H5:I5"/>
    <mergeCell ref="B2:B5"/>
    <mergeCell ref="C2:E3"/>
    <mergeCell ref="C4:E5"/>
    <mergeCell ref="F2:G2"/>
    <mergeCell ref="F3:G3"/>
    <mergeCell ref="F4:G4"/>
    <mergeCell ref="F5:G5"/>
  </mergeCells>
  <dataValidations count="4">
    <dataValidation type="list" allowBlank="1" showInputMessage="1" showErrorMessage="1" sqref="F9:F18 F22:F31" xr:uid="{65E33F8A-0C63-49A8-9BC2-8C41C2D40612}">
      <formula1>$L$9:$L$13</formula1>
    </dataValidation>
    <dataValidation type="list" allowBlank="1" showInputMessage="1" showErrorMessage="1" sqref="G9:G18" xr:uid="{A520A8A5-15CA-436B-960D-00321FB2AA3D}">
      <formula1>$M$9:$M$13</formula1>
    </dataValidation>
    <dataValidation type="list" allowBlank="1" showInputMessage="1" showErrorMessage="1" sqref="H9:H18 H22:H31" xr:uid="{0A52DF29-CA73-4891-9559-F7A5B387B44C}">
      <formula1>$N$9:$N$13</formula1>
    </dataValidation>
    <dataValidation type="list" allowBlank="1" showInputMessage="1" showErrorMessage="1" sqref="G22:G31" xr:uid="{ED38B933-7BA2-406A-8EE1-E53370C29BA2}">
      <formula1>$O$9:$O$13</formula1>
    </dataValidation>
  </dataValidations>
  <pageMargins left="0.75" right="0.75" top="1" bottom="1" header="0.3" footer="0.3"/>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1"/>
  <sheetViews>
    <sheetView showGridLines="0" zoomScale="70" zoomScaleNormal="70" workbookViewId="0">
      <selection activeCell="B2" sqref="B2:C5"/>
    </sheetView>
  </sheetViews>
  <sheetFormatPr baseColWidth="10" defaultRowHeight="15" x14ac:dyDescent="0.25"/>
  <cols>
    <col min="1" max="1" width="4.42578125" customWidth="1"/>
    <col min="2" max="2" width="4.28515625" customWidth="1"/>
    <col min="3" max="3" width="53.7109375" customWidth="1"/>
    <col min="4" max="4" width="10.42578125" style="1" customWidth="1"/>
    <col min="5" max="5" width="26" customWidth="1"/>
    <col min="6" max="6" width="28.7109375" customWidth="1"/>
    <col min="7" max="7" width="31.85546875" customWidth="1"/>
    <col min="8" max="8" width="11.85546875" style="1" customWidth="1"/>
    <col min="9" max="9" width="24.5703125" customWidth="1"/>
    <col min="10" max="10" width="35.28515625" customWidth="1"/>
    <col min="11" max="11" width="21.140625" customWidth="1"/>
  </cols>
  <sheetData>
    <row r="1" spans="1:14" s="2" customFormat="1" ht="21" x14ac:dyDescent="0.35">
      <c r="A1"/>
      <c r="B1"/>
      <c r="C1"/>
      <c r="D1" s="1"/>
      <c r="E1"/>
      <c r="F1"/>
      <c r="G1"/>
      <c r="H1" s="1"/>
      <c r="I1"/>
      <c r="J1"/>
      <c r="K1"/>
      <c r="L1"/>
      <c r="M1"/>
      <c r="N1"/>
    </row>
    <row r="2" spans="1:14" s="2" customFormat="1" ht="21" customHeight="1" x14ac:dyDescent="0.35">
      <c r="A2"/>
      <c r="B2" s="166" t="e" vm="1">
        <v>#VALUE!</v>
      </c>
      <c r="C2" s="167"/>
      <c r="D2" s="164" t="s">
        <v>181</v>
      </c>
      <c r="E2" s="164"/>
      <c r="F2" s="164"/>
      <c r="G2" s="164"/>
      <c r="H2" s="164"/>
      <c r="I2" s="87" t="s">
        <v>141</v>
      </c>
      <c r="J2" s="160" t="str">
        <f>+VIMIVA!J2</f>
        <v>REG-FOD-001</v>
      </c>
      <c r="K2" s="161"/>
    </row>
    <row r="3" spans="1:14" s="2" customFormat="1" ht="21" customHeight="1" x14ac:dyDescent="0.35">
      <c r="A3"/>
      <c r="B3" s="168"/>
      <c r="C3" s="169"/>
      <c r="D3" s="164"/>
      <c r="E3" s="164"/>
      <c r="F3" s="164"/>
      <c r="G3" s="164"/>
      <c r="H3" s="164"/>
      <c r="I3" s="87" t="s">
        <v>158</v>
      </c>
      <c r="J3" s="88">
        <f>+VIMIVA!J3</f>
        <v>1</v>
      </c>
      <c r="K3" s="89"/>
    </row>
    <row r="4" spans="1:14" s="2" customFormat="1" ht="21" customHeight="1" x14ac:dyDescent="0.35">
      <c r="A4"/>
      <c r="B4" s="168"/>
      <c r="C4" s="169"/>
      <c r="D4" s="164" t="s">
        <v>32</v>
      </c>
      <c r="E4" s="164"/>
      <c r="F4" s="164"/>
      <c r="G4" s="164"/>
      <c r="H4" s="164"/>
      <c r="I4" s="87" t="s">
        <v>143</v>
      </c>
      <c r="J4" s="88">
        <f>+FACTORES!H4+1</f>
        <v>4</v>
      </c>
      <c r="K4" s="89"/>
    </row>
    <row r="5" spans="1:14" ht="24.95" customHeight="1" x14ac:dyDescent="0.25">
      <c r="B5" s="170"/>
      <c r="C5" s="171"/>
      <c r="D5" s="164"/>
      <c r="E5" s="164"/>
      <c r="F5" s="164"/>
      <c r="G5" s="164"/>
      <c r="H5" s="164"/>
      <c r="I5" s="87" t="s">
        <v>146</v>
      </c>
      <c r="J5" s="162">
        <f>+VIMIVA!J5</f>
        <v>45357</v>
      </c>
      <c r="K5" s="163"/>
    </row>
    <row r="6" spans="1:14" ht="21" customHeight="1" x14ac:dyDescent="0.25">
      <c r="H6"/>
    </row>
    <row r="7" spans="1:14" ht="21" customHeight="1" x14ac:dyDescent="0.4">
      <c r="C7" s="165" t="s">
        <v>73</v>
      </c>
      <c r="D7" s="165"/>
      <c r="H7" s="16"/>
    </row>
    <row r="8" spans="1:14" ht="21" customHeight="1" x14ac:dyDescent="0.25"/>
    <row r="9" spans="1:14" ht="44.25" customHeight="1" x14ac:dyDescent="0.25">
      <c r="B9" s="176" t="s">
        <v>157</v>
      </c>
      <c r="C9" s="176"/>
      <c r="D9" s="20" t="s">
        <v>48</v>
      </c>
      <c r="E9" s="199" t="s">
        <v>66</v>
      </c>
      <c r="F9" s="199"/>
      <c r="G9" s="199"/>
      <c r="H9" s="20" t="s">
        <v>49</v>
      </c>
      <c r="I9" s="201" t="s">
        <v>65</v>
      </c>
      <c r="J9" s="201"/>
      <c r="K9" s="201"/>
    </row>
    <row r="10" spans="1:14" ht="31.5" customHeight="1" x14ac:dyDescent="0.25">
      <c r="B10" s="176"/>
      <c r="C10" s="176"/>
      <c r="D10" s="75" t="str">
        <f>+FODA!D14</f>
        <v>O1</v>
      </c>
      <c r="E10" s="178" t="str">
        <f>+FODA!E14</f>
        <v xml:space="preserve">El mercado es virgen en aplicaciones de salud mental </v>
      </c>
      <c r="F10" s="179"/>
      <c r="G10" s="180"/>
      <c r="H10" s="76" t="s">
        <v>60</v>
      </c>
      <c r="I10" s="177" t="s">
        <v>8</v>
      </c>
      <c r="J10" s="177"/>
      <c r="K10" s="177"/>
    </row>
    <row r="11" spans="1:14" ht="31.5" customHeight="1" x14ac:dyDescent="0.25">
      <c r="B11" s="176"/>
      <c r="C11" s="176"/>
      <c r="D11" s="75" t="s">
        <v>56</v>
      </c>
      <c r="E11" s="178" t="str">
        <f>+FODA!E15</f>
        <v>Contamos con visión integral de salud ESM</v>
      </c>
      <c r="F11" s="179"/>
      <c r="G11" s="180"/>
      <c r="H11" s="76" t="s">
        <v>61</v>
      </c>
      <c r="I11" s="177" t="s">
        <v>5</v>
      </c>
      <c r="J11" s="177"/>
      <c r="K11" s="177"/>
    </row>
    <row r="12" spans="1:14" ht="31.5" customHeight="1" x14ac:dyDescent="0.25">
      <c r="B12" s="176"/>
      <c r="C12" s="176"/>
      <c r="D12" s="75" t="s">
        <v>57</v>
      </c>
      <c r="E12" s="178" t="str">
        <f>+FODA!E16</f>
        <v xml:space="preserve">Seguridad y políticas de privacidad </v>
      </c>
      <c r="F12" s="179"/>
      <c r="G12" s="180"/>
      <c r="H12" s="76" t="s">
        <v>62</v>
      </c>
      <c r="I12" s="177" t="s">
        <v>6</v>
      </c>
      <c r="J12" s="177"/>
      <c r="K12" s="177"/>
    </row>
    <row r="13" spans="1:14" ht="31.5" customHeight="1" x14ac:dyDescent="0.25">
      <c r="B13" s="176"/>
      <c r="C13" s="176"/>
      <c r="D13" s="75" t="s">
        <v>58</v>
      </c>
      <c r="E13" s="178" t="str">
        <f>+FODA!E17</f>
        <v xml:space="preserve">Las personas están enfocadas en salud integral y bienestar </v>
      </c>
      <c r="F13" s="179"/>
      <c r="G13" s="180"/>
      <c r="H13" s="76" t="s">
        <v>63</v>
      </c>
      <c r="I13" s="177" t="s">
        <v>85</v>
      </c>
      <c r="J13" s="177"/>
      <c r="K13" s="177"/>
    </row>
    <row r="14" spans="1:14" ht="31.5" customHeight="1" x14ac:dyDescent="0.25">
      <c r="B14" s="176"/>
      <c r="C14" s="176"/>
      <c r="D14" s="75" t="s">
        <v>59</v>
      </c>
      <c r="E14" s="178" t="str">
        <f>+FODA!E18</f>
        <v xml:space="preserve">Poca oferta a nível público y privado en atención tecnológica </v>
      </c>
      <c r="F14" s="179"/>
      <c r="G14" s="180"/>
      <c r="H14" s="76" t="s">
        <v>64</v>
      </c>
      <c r="I14" s="177" t="s">
        <v>9</v>
      </c>
      <c r="J14" s="177"/>
      <c r="K14" s="177"/>
    </row>
    <row r="15" spans="1:14" ht="59.25" customHeight="1" x14ac:dyDescent="0.25">
      <c r="B15" s="172" t="s">
        <v>67</v>
      </c>
      <c r="C15" s="173"/>
      <c r="D15" s="18" t="s">
        <v>69</v>
      </c>
      <c r="E15" s="193" t="s">
        <v>81</v>
      </c>
      <c r="F15" s="194"/>
      <c r="G15" s="195"/>
      <c r="H15" s="17" t="s">
        <v>70</v>
      </c>
      <c r="I15" s="196" t="s">
        <v>80</v>
      </c>
      <c r="J15" s="197"/>
      <c r="K15" s="198"/>
    </row>
    <row r="16" spans="1:14" ht="45" customHeight="1" x14ac:dyDescent="0.25">
      <c r="B16" s="67" t="str">
        <f>+FODA!D8</f>
        <v>F1</v>
      </c>
      <c r="C16" s="77" t="str">
        <f>+FODA!E8</f>
        <v>Funcionalidad es dual</v>
      </c>
      <c r="D16" s="79" t="s">
        <v>74</v>
      </c>
      <c r="E16" s="181" t="s">
        <v>78</v>
      </c>
      <c r="F16" s="182"/>
      <c r="G16" s="183"/>
      <c r="H16" s="81" t="s">
        <v>79</v>
      </c>
      <c r="I16" s="181" t="s">
        <v>94</v>
      </c>
      <c r="J16" s="182"/>
      <c r="K16" s="183"/>
    </row>
    <row r="17" spans="2:11" ht="45" customHeight="1" x14ac:dyDescent="0.25">
      <c r="B17" s="67" t="str">
        <f>+FODA!D9</f>
        <v>F2</v>
      </c>
      <c r="C17" s="77" t="str">
        <f>+FODA!E9</f>
        <v xml:space="preserve">Diseño, animacion y innovador </v>
      </c>
      <c r="D17" s="79" t="s">
        <v>75</v>
      </c>
      <c r="E17" s="200" t="s">
        <v>76</v>
      </c>
      <c r="F17" s="200"/>
      <c r="G17" s="200"/>
      <c r="H17" s="81" t="s">
        <v>83</v>
      </c>
      <c r="I17" s="181" t="s">
        <v>82</v>
      </c>
      <c r="J17" s="182"/>
      <c r="K17" s="183"/>
    </row>
    <row r="18" spans="2:11" ht="45" customHeight="1" x14ac:dyDescent="0.25">
      <c r="B18" s="67" t="str">
        <f>+FODA!D10</f>
        <v>F3</v>
      </c>
      <c r="C18" s="77" t="str">
        <f>+FODA!E10</f>
        <v>App responsive</v>
      </c>
      <c r="D18" s="79" t="s">
        <v>77</v>
      </c>
      <c r="E18" s="200" t="s">
        <v>136</v>
      </c>
      <c r="F18" s="200"/>
      <c r="G18" s="200"/>
      <c r="H18" s="81" t="s">
        <v>84</v>
      </c>
      <c r="I18" s="181" t="s">
        <v>95</v>
      </c>
      <c r="J18" s="182"/>
      <c r="K18" s="183"/>
    </row>
    <row r="19" spans="2:11" ht="45" customHeight="1" x14ac:dyDescent="0.25">
      <c r="B19" s="67" t="str">
        <f>+FODA!D11</f>
        <v>F4</v>
      </c>
      <c r="C19" s="77" t="str">
        <f>+FODA!E11</f>
        <v xml:space="preserve">App disruptiva con poca compentencia </v>
      </c>
      <c r="D19" s="80"/>
      <c r="E19" s="200"/>
      <c r="F19" s="200"/>
      <c r="G19" s="200"/>
      <c r="H19" s="82"/>
      <c r="I19" s="184"/>
      <c r="J19" s="185"/>
      <c r="K19" s="186"/>
    </row>
    <row r="20" spans="2:11" ht="45" customHeight="1" x14ac:dyDescent="0.25">
      <c r="B20" s="67" t="str">
        <f>+FODA!D12</f>
        <v>F5</v>
      </c>
      <c r="C20" s="77" t="str">
        <f>+FODA!E12</f>
        <v>Trabajar con el estigma con liberacion mental (TAB)</v>
      </c>
      <c r="D20" s="79"/>
      <c r="E20" s="181"/>
      <c r="F20" s="182"/>
      <c r="G20" s="183"/>
      <c r="H20" s="83"/>
      <c r="I20" s="181"/>
      <c r="J20" s="182"/>
      <c r="K20" s="183"/>
    </row>
    <row r="21" spans="2:11" ht="60.75" customHeight="1" x14ac:dyDescent="0.3">
      <c r="B21" s="174" t="s">
        <v>68</v>
      </c>
      <c r="C21" s="175"/>
      <c r="D21" s="18" t="s">
        <v>71</v>
      </c>
      <c r="E21" s="187" t="s">
        <v>86</v>
      </c>
      <c r="F21" s="188"/>
      <c r="G21" s="189"/>
      <c r="H21" s="17" t="s">
        <v>72</v>
      </c>
      <c r="I21" s="190" t="s">
        <v>87</v>
      </c>
      <c r="J21" s="191"/>
      <c r="K21" s="192"/>
    </row>
    <row r="22" spans="2:11" ht="41.25" customHeight="1" x14ac:dyDescent="0.25">
      <c r="B22" s="78" t="str">
        <f>+FODA!H8</f>
        <v>D1</v>
      </c>
      <c r="C22" s="78" t="str">
        <f>+FODA!I8</f>
        <v>Llegar al mercado nacional y latinoaméricano (LATAM)</v>
      </c>
      <c r="D22" s="79" t="s">
        <v>88</v>
      </c>
      <c r="E22" s="200" t="s">
        <v>96</v>
      </c>
      <c r="F22" s="200"/>
      <c r="G22" s="200"/>
      <c r="H22" s="81" t="s">
        <v>90</v>
      </c>
      <c r="I22" s="181" t="s">
        <v>91</v>
      </c>
      <c r="J22" s="182"/>
      <c r="K22" s="183"/>
    </row>
    <row r="23" spans="2:11" ht="56.25" customHeight="1" x14ac:dyDescent="0.25">
      <c r="B23" s="78" t="str">
        <f>+FODA!H9</f>
        <v>D2</v>
      </c>
      <c r="C23" s="78" t="str">
        <f>+FODA!I9</f>
        <v>Alcance de stakeholders</v>
      </c>
      <c r="D23" s="79" t="s">
        <v>89</v>
      </c>
      <c r="E23" s="200" t="s">
        <v>137</v>
      </c>
      <c r="F23" s="200"/>
      <c r="G23" s="200"/>
      <c r="H23" s="81" t="s">
        <v>93</v>
      </c>
      <c r="I23" s="181" t="s">
        <v>92</v>
      </c>
      <c r="J23" s="182"/>
      <c r="K23" s="183"/>
    </row>
    <row r="24" spans="2:11" ht="36" customHeight="1" x14ac:dyDescent="0.25">
      <c r="B24" s="78" t="str">
        <f>+FODA!H10</f>
        <v>D3</v>
      </c>
      <c r="C24" s="78" t="str">
        <f>+FODA!I10</f>
        <v xml:space="preserve"> Captación de recursos </v>
      </c>
      <c r="D24" s="79"/>
      <c r="E24" s="200"/>
      <c r="F24" s="200"/>
      <c r="G24" s="200"/>
      <c r="H24" s="84"/>
      <c r="I24" s="184"/>
      <c r="J24" s="185"/>
      <c r="K24" s="186"/>
    </row>
    <row r="25" spans="2:11" ht="36" customHeight="1" x14ac:dyDescent="0.25">
      <c r="B25" s="78" t="str">
        <f>+FODA!H11</f>
        <v>D4</v>
      </c>
      <c r="C25" s="78" t="str">
        <f>+FODA!I11</f>
        <v xml:space="preserve">Rotación de Desarrolladores </v>
      </c>
      <c r="D25" s="79"/>
      <c r="E25" s="200"/>
      <c r="F25" s="200"/>
      <c r="G25" s="200"/>
      <c r="H25" s="84"/>
      <c r="I25" s="184"/>
      <c r="J25" s="185"/>
      <c r="K25" s="186"/>
    </row>
    <row r="26" spans="2:11" ht="36" customHeight="1" x14ac:dyDescent="0.25">
      <c r="B26" s="78" t="str">
        <f>+FODA!H12</f>
        <v>D5</v>
      </c>
      <c r="C26" s="78" t="str">
        <f>+FODA!I12</f>
        <v>Personal poco capacitado</v>
      </c>
      <c r="D26" s="79"/>
      <c r="E26" s="200"/>
      <c r="F26" s="200"/>
      <c r="G26" s="200"/>
      <c r="H26" s="84"/>
      <c r="I26" s="184"/>
      <c r="J26" s="185"/>
      <c r="K26" s="186"/>
    </row>
    <row r="27" spans="2:11" ht="27.95" customHeight="1" x14ac:dyDescent="0.25"/>
    <row r="30" spans="2:11" ht="15.75" x14ac:dyDescent="0.25">
      <c r="H30" s="21"/>
    </row>
    <row r="31" spans="2:11" ht="15.75" x14ac:dyDescent="0.25">
      <c r="H31" s="21"/>
    </row>
  </sheetData>
  <mergeCells count="45">
    <mergeCell ref="I9:K9"/>
    <mergeCell ref="E12:G12"/>
    <mergeCell ref="E19:G19"/>
    <mergeCell ref="I13:K13"/>
    <mergeCell ref="E25:G25"/>
    <mergeCell ref="E13:G13"/>
    <mergeCell ref="E14:G14"/>
    <mergeCell ref="E20:G20"/>
    <mergeCell ref="E17:G17"/>
    <mergeCell ref="E18:G18"/>
    <mergeCell ref="I16:K16"/>
    <mergeCell ref="I17:K17"/>
    <mergeCell ref="I18:K18"/>
    <mergeCell ref="I20:K20"/>
    <mergeCell ref="E26:G26"/>
    <mergeCell ref="I22:K22"/>
    <mergeCell ref="I23:K23"/>
    <mergeCell ref="I24:K24"/>
    <mergeCell ref="I25:K25"/>
    <mergeCell ref="E24:G24"/>
    <mergeCell ref="E22:G22"/>
    <mergeCell ref="E23:G23"/>
    <mergeCell ref="I26:K26"/>
    <mergeCell ref="B15:C15"/>
    <mergeCell ref="B21:C21"/>
    <mergeCell ref="B9:C14"/>
    <mergeCell ref="I14:K14"/>
    <mergeCell ref="E10:G10"/>
    <mergeCell ref="E11:G11"/>
    <mergeCell ref="E16:G16"/>
    <mergeCell ref="I19:K19"/>
    <mergeCell ref="I10:K10"/>
    <mergeCell ref="I11:K11"/>
    <mergeCell ref="I12:K12"/>
    <mergeCell ref="E21:G21"/>
    <mergeCell ref="I21:K21"/>
    <mergeCell ref="E15:G15"/>
    <mergeCell ref="I15:K15"/>
    <mergeCell ref="E9:G9"/>
    <mergeCell ref="J2:K2"/>
    <mergeCell ref="J5:K5"/>
    <mergeCell ref="D2:H3"/>
    <mergeCell ref="D4:H5"/>
    <mergeCell ref="C7:D7"/>
    <mergeCell ref="B2:C5"/>
  </mergeCells>
  <pageMargins left="0.25" right="0.25" top="1" bottom="1"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36"/>
  <sheetViews>
    <sheetView showGridLines="0" zoomScaleNormal="100" workbookViewId="0">
      <selection activeCell="J5" sqref="J5"/>
    </sheetView>
  </sheetViews>
  <sheetFormatPr baseColWidth="10" defaultRowHeight="15" x14ac:dyDescent="0.25"/>
  <cols>
    <col min="1" max="1" width="4.7109375" customWidth="1"/>
    <col min="2" max="2" width="20" bestFit="1" customWidth="1"/>
    <col min="3" max="3" width="15.42578125" customWidth="1"/>
    <col min="7" max="7" width="17.7109375" customWidth="1"/>
    <col min="8" max="9" width="15.7109375" customWidth="1"/>
    <col min="10" max="10" width="13.28515625" customWidth="1"/>
    <col min="11" max="11" width="14.140625" customWidth="1"/>
    <col min="12" max="12" width="12.5703125" customWidth="1"/>
  </cols>
  <sheetData>
    <row r="2" spans="2:9" ht="15" customHeight="1" x14ac:dyDescent="0.25">
      <c r="B2" s="31"/>
      <c r="C2" s="103" t="s">
        <v>181</v>
      </c>
      <c r="D2" s="103"/>
      <c r="E2" s="103"/>
      <c r="F2" s="103"/>
      <c r="G2" s="74" t="s">
        <v>141</v>
      </c>
      <c r="H2" s="202" t="str">
        <f>+VIMIVA!J2</f>
        <v>REG-FOD-001</v>
      </c>
      <c r="I2" s="203"/>
    </row>
    <row r="3" spans="2:9" ht="15" customHeight="1" x14ac:dyDescent="0.25">
      <c r="B3" s="32"/>
      <c r="C3" s="103"/>
      <c r="D3" s="103"/>
      <c r="E3" s="103"/>
      <c r="F3" s="103"/>
      <c r="G3" s="74" t="s">
        <v>145</v>
      </c>
      <c r="H3" s="202">
        <f>+VIMIVA!J3</f>
        <v>1</v>
      </c>
      <c r="I3" s="203"/>
    </row>
    <row r="4" spans="2:9" ht="15" customHeight="1" x14ac:dyDescent="0.25">
      <c r="B4" s="32"/>
      <c r="C4" s="103" t="s">
        <v>32</v>
      </c>
      <c r="D4" s="103"/>
      <c r="E4" s="103"/>
      <c r="F4" s="103"/>
      <c r="G4" s="74" t="s">
        <v>143</v>
      </c>
      <c r="H4" s="202"/>
      <c r="I4" s="203"/>
    </row>
    <row r="5" spans="2:9" ht="15" customHeight="1" x14ac:dyDescent="0.25">
      <c r="B5" s="33"/>
      <c r="C5" s="103"/>
      <c r="D5" s="103"/>
      <c r="E5" s="103"/>
      <c r="F5" s="103"/>
      <c r="G5" s="74" t="s">
        <v>146</v>
      </c>
      <c r="H5" s="204">
        <f>+VIMIVA!J5</f>
        <v>45357</v>
      </c>
      <c r="I5" s="205"/>
    </row>
    <row r="6" spans="2:9" x14ac:dyDescent="0.25">
      <c r="C6" s="1"/>
    </row>
    <row r="7" spans="2:9" ht="18.75" x14ac:dyDescent="0.3">
      <c r="B7" s="23" t="s">
        <v>120</v>
      </c>
    </row>
    <row r="10" spans="2:9" ht="18.75" x14ac:dyDescent="0.3">
      <c r="B10" s="23"/>
    </row>
    <row r="13" spans="2:9" s="24" customFormat="1" ht="18.75" customHeight="1" x14ac:dyDescent="0.25"/>
    <row r="14" spans="2:9" s="24" customFormat="1" ht="18.75" customHeight="1" x14ac:dyDescent="0.25"/>
    <row r="15" spans="2:9" s="24" customFormat="1" ht="18.75" customHeight="1" x14ac:dyDescent="0.25"/>
    <row r="16" spans="2:9" s="24" customFormat="1" ht="18.75" customHeight="1" x14ac:dyDescent="0.25"/>
    <row r="20" spans="2:15" x14ac:dyDescent="0.25">
      <c r="C20" s="44" t="s">
        <v>10</v>
      </c>
      <c r="D20" s="44" t="s">
        <v>121</v>
      </c>
      <c r="G20" s="44" t="s">
        <v>10</v>
      </c>
      <c r="H20" s="4" t="s">
        <v>122</v>
      </c>
      <c r="K20" s="44" t="s">
        <v>123</v>
      </c>
      <c r="L20" s="44" t="s">
        <v>115</v>
      </c>
    </row>
    <row r="21" spans="2:15" ht="15.75" x14ac:dyDescent="0.25">
      <c r="C21" s="38" t="s">
        <v>2</v>
      </c>
      <c r="D21" s="59">
        <f>+FACTORES!M22</f>
        <v>0.38244047619047616</v>
      </c>
      <c r="G21" s="38" t="s">
        <v>35</v>
      </c>
      <c r="H21" s="39">
        <f>+FACTORES!L22</f>
        <v>257</v>
      </c>
      <c r="K21" s="47" t="s">
        <v>98</v>
      </c>
      <c r="L21" s="65" t="e">
        <f>+COUNTIFS(#REF!,DASHBOARD!K21)</f>
        <v>#REF!</v>
      </c>
    </row>
    <row r="22" spans="2:15" ht="15.75" x14ac:dyDescent="0.25">
      <c r="C22" s="40" t="s">
        <v>3</v>
      </c>
      <c r="D22" s="60">
        <f>+FACTORES!M23</f>
        <v>0.20386904761904762</v>
      </c>
      <c r="G22" s="40" t="s">
        <v>36</v>
      </c>
      <c r="H22" s="39">
        <f>+FACTORES!L23</f>
        <v>137</v>
      </c>
      <c r="K22" s="46" t="s">
        <v>97</v>
      </c>
      <c r="L22" s="64" t="e">
        <f>+COUNTIFS(#REF!,DASHBOARD!K22)</f>
        <v>#REF!</v>
      </c>
    </row>
    <row r="23" spans="2:15" ht="15.75" x14ac:dyDescent="0.25">
      <c r="C23" s="41" t="s">
        <v>0</v>
      </c>
      <c r="D23" s="61">
        <f>+FACTORES!M24</f>
        <v>0.31547619047619047</v>
      </c>
      <c r="G23" s="41" t="s">
        <v>38</v>
      </c>
      <c r="H23" s="39">
        <f>+FACTORES!L24</f>
        <v>212</v>
      </c>
      <c r="K23" s="48" t="s">
        <v>99</v>
      </c>
      <c r="L23" s="66" t="e">
        <f>+COUNTIFS(#REF!,DASHBOARD!K23)</f>
        <v>#REF!</v>
      </c>
    </row>
    <row r="24" spans="2:15" ht="15.75" x14ac:dyDescent="0.25">
      <c r="C24" s="42" t="s">
        <v>1</v>
      </c>
      <c r="D24" s="62">
        <f>+FACTORES!M25</f>
        <v>9.8214285714285712E-2</v>
      </c>
      <c r="G24" s="42" t="s">
        <v>39</v>
      </c>
      <c r="H24" s="39">
        <f>+FACTORES!L25</f>
        <v>66</v>
      </c>
    </row>
    <row r="27" spans="2:15" ht="18.75" x14ac:dyDescent="0.3">
      <c r="B27" s="29" t="s">
        <v>124</v>
      </c>
      <c r="C27" s="30"/>
      <c r="D27" s="22">
        <f>+((H21+H23)-(H22+H24))/((H21+H23)+(H22+H24))*2</f>
        <v>0.79166666666666663</v>
      </c>
      <c r="E27" s="206" t="str">
        <f>+IF(D27&lt;-200%,B30,IF(D27&lt;-100%,B31,IF(D27&lt;-30%,B32,IF(D27&lt;100%,B33,B34))))</f>
        <v>FAVORABLE</v>
      </c>
      <c r="F27" s="206"/>
      <c r="G27" s="206"/>
      <c r="H27" s="206"/>
      <c r="O27" s="43"/>
    </row>
    <row r="29" spans="2:15" x14ac:dyDescent="0.25">
      <c r="B29" s="49" t="s">
        <v>125</v>
      </c>
      <c r="C29" s="49" t="s">
        <v>126</v>
      </c>
      <c r="D29" s="49" t="s">
        <v>127</v>
      </c>
    </row>
    <row r="30" spans="2:15" ht="15.75" x14ac:dyDescent="0.25">
      <c r="B30" s="52" t="s">
        <v>109</v>
      </c>
      <c r="C30" s="55">
        <v>-2</v>
      </c>
      <c r="D30" s="55">
        <v>-1</v>
      </c>
      <c r="G30" s="25" t="s">
        <v>2</v>
      </c>
      <c r="H30" t="s">
        <v>130</v>
      </c>
    </row>
    <row r="31" spans="2:15" ht="15.75" x14ac:dyDescent="0.25">
      <c r="B31" s="50" t="s">
        <v>110</v>
      </c>
      <c r="C31" s="55">
        <v>-1</v>
      </c>
      <c r="D31" s="55">
        <v>-0.3</v>
      </c>
      <c r="G31" s="26" t="s">
        <v>3</v>
      </c>
      <c r="H31" t="s">
        <v>131</v>
      </c>
    </row>
    <row r="32" spans="2:15" ht="15.75" x14ac:dyDescent="0.25">
      <c r="B32" s="51" t="s">
        <v>111</v>
      </c>
      <c r="C32" s="55">
        <v>-0.3</v>
      </c>
      <c r="D32" s="55">
        <v>0.3</v>
      </c>
      <c r="G32" s="27" t="s">
        <v>0</v>
      </c>
      <c r="H32" t="s">
        <v>132</v>
      </c>
    </row>
    <row r="33" spans="2:10" ht="15.75" x14ac:dyDescent="0.25">
      <c r="B33" s="53" t="s">
        <v>112</v>
      </c>
      <c r="C33" s="55">
        <v>0.3</v>
      </c>
      <c r="D33" s="55">
        <v>1</v>
      </c>
      <c r="G33" s="28" t="s">
        <v>1</v>
      </c>
      <c r="H33" t="s">
        <v>133</v>
      </c>
    </row>
    <row r="34" spans="2:10" x14ac:dyDescent="0.25">
      <c r="B34" s="54" t="s">
        <v>113</v>
      </c>
      <c r="C34" s="55">
        <v>1</v>
      </c>
      <c r="D34" s="55">
        <v>2</v>
      </c>
    </row>
    <row r="35" spans="2:10" ht="15.75" thickBot="1" x14ac:dyDescent="0.3"/>
    <row r="36" spans="2:10" ht="15.75" thickBot="1" x14ac:dyDescent="0.3">
      <c r="B36" s="58" t="s">
        <v>128</v>
      </c>
      <c r="C36" s="56" t="s">
        <v>129</v>
      </c>
      <c r="D36" s="56"/>
      <c r="E36" s="56"/>
      <c r="F36" s="56"/>
      <c r="G36" s="56"/>
      <c r="H36" s="56"/>
      <c r="I36" s="56"/>
      <c r="J36" s="57"/>
    </row>
  </sheetData>
  <mergeCells count="7">
    <mergeCell ref="E27:H27"/>
    <mergeCell ref="C2:F3"/>
    <mergeCell ref="C4:F5"/>
    <mergeCell ref="H2:I2"/>
    <mergeCell ref="H3:I3"/>
    <mergeCell ref="H4:I4"/>
    <mergeCell ref="H5:I5"/>
  </mergeCells>
  <conditionalFormatting sqref="H21:H24">
    <cfRule type="dataBar" priority="1">
      <dataBar>
        <cfvo type="min"/>
        <cfvo type="max"/>
        <color rgb="FF63C384"/>
      </dataBar>
      <extLst>
        <ext xmlns:x14="http://schemas.microsoft.com/office/spreadsheetml/2009/9/main" uri="{B025F937-C7B1-47D3-B67F-A62EFF666E3E}">
          <x14:id>{92BD13AE-CE4E-41A3-82ED-2B9FA2D1C1EE}</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92BD13AE-CE4E-41A3-82ED-2B9FA2D1C1EE}">
            <x14:dataBar minLength="0" maxLength="100" negativeBarColorSameAsPositive="1" axisPosition="none">
              <x14:cfvo type="min"/>
              <x14:cfvo type="max"/>
            </x14:dataBar>
          </x14:cfRule>
          <xm:sqref>H21:H24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VIMIVA</vt:lpstr>
      <vt:lpstr>FODA</vt:lpstr>
      <vt:lpstr>FACTORES</vt:lpstr>
      <vt:lpstr>ESTRATEGIAS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Julián Montero</dc:creator>
  <cp:lastModifiedBy>Mercelena Lemaître</cp:lastModifiedBy>
  <cp:lastPrinted>2015-05-30T20:24:01Z</cp:lastPrinted>
  <dcterms:created xsi:type="dcterms:W3CDTF">2015-05-25T14:42:39Z</dcterms:created>
  <dcterms:modified xsi:type="dcterms:W3CDTF">2024-03-03T18:35:43Z</dcterms:modified>
</cp:coreProperties>
</file>