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1170" yWindow="0" windowWidth="22260" windowHeight="126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22" i="1" s="1"/>
  <c r="E19" i="1"/>
  <c r="E25" i="1" s="1"/>
  <c r="F19" i="1"/>
  <c r="F25" i="1" s="1"/>
  <c r="G19" i="1"/>
  <c r="G25" i="1" s="1"/>
  <c r="C19" i="1"/>
  <c r="C22" i="1" s="1"/>
  <c r="D18" i="1"/>
  <c r="D24" i="1" s="1"/>
  <c r="E18" i="1"/>
  <c r="E24" i="1" s="1"/>
  <c r="F18" i="1"/>
  <c r="F21" i="1" s="1"/>
  <c r="G18" i="1"/>
  <c r="G21" i="1" s="1"/>
  <c r="C18" i="1"/>
  <c r="C21" i="1" s="1"/>
  <c r="D13" i="1"/>
  <c r="E13" i="1"/>
  <c r="F13" i="1"/>
  <c r="G13" i="1"/>
  <c r="C13" i="1"/>
  <c r="D12" i="1"/>
  <c r="D14" i="1" s="1"/>
  <c r="E12" i="1"/>
  <c r="F12" i="1"/>
  <c r="G12" i="1"/>
  <c r="C12" i="1"/>
  <c r="C14" i="1" s="1"/>
  <c r="D10" i="1"/>
  <c r="E10" i="1"/>
  <c r="F10" i="1"/>
  <c r="G10" i="1"/>
  <c r="G16" i="1" s="1"/>
  <c r="C10" i="1"/>
  <c r="G9" i="1"/>
  <c r="D9" i="1"/>
  <c r="E9" i="1"/>
  <c r="E11" i="1" s="1"/>
  <c r="F9" i="1"/>
  <c r="F15" i="1" s="1"/>
  <c r="C9" i="1"/>
  <c r="D5" i="1"/>
  <c r="D7" i="1" s="1"/>
  <c r="C5" i="1"/>
  <c r="C7" i="1" s="1"/>
  <c r="E5" i="1"/>
  <c r="E7" i="1" s="1"/>
  <c r="F5" i="1"/>
  <c r="F7" i="1" s="1"/>
  <c r="G5" i="1"/>
  <c r="G7" i="1" s="1"/>
  <c r="D4" i="1"/>
  <c r="D6" i="1" s="1"/>
  <c r="E4" i="1"/>
  <c r="E6" i="1" s="1"/>
  <c r="F4" i="1"/>
  <c r="F6" i="1" s="1"/>
  <c r="G4" i="1"/>
  <c r="G6" i="1" s="1"/>
  <c r="C4" i="1"/>
  <c r="C6" i="1" s="1"/>
  <c r="D15" i="1" l="1"/>
  <c r="F16" i="1"/>
  <c r="E21" i="1"/>
  <c r="C15" i="1"/>
  <c r="C30" i="1" s="1"/>
  <c r="E16" i="1"/>
  <c r="E15" i="1"/>
  <c r="F24" i="1"/>
  <c r="F26" i="1" s="1"/>
  <c r="F31" i="1"/>
  <c r="G15" i="1"/>
  <c r="G30" i="1" s="1"/>
  <c r="F27" i="1"/>
  <c r="G14" i="1"/>
  <c r="C28" i="1"/>
  <c r="D28" i="1"/>
  <c r="G22" i="1"/>
  <c r="C25" i="1"/>
  <c r="F30" i="1"/>
  <c r="C11" i="1"/>
  <c r="C17" i="1" s="1"/>
  <c r="D11" i="1"/>
  <c r="D17" i="1" s="1"/>
  <c r="E27" i="1"/>
  <c r="F20" i="1"/>
  <c r="F22" i="1"/>
  <c r="F23" i="1" s="1"/>
  <c r="G31" i="1"/>
  <c r="G24" i="1"/>
  <c r="G26" i="1" s="1"/>
  <c r="D25" i="1"/>
  <c r="D26" i="1" s="1"/>
  <c r="C23" i="1"/>
  <c r="C29" i="1" s="1"/>
  <c r="C27" i="1"/>
  <c r="G27" i="1"/>
  <c r="G23" i="1"/>
  <c r="G29" i="1" s="1"/>
  <c r="E26" i="1"/>
  <c r="G11" i="1"/>
  <c r="G17" i="1" s="1"/>
  <c r="E20" i="1"/>
  <c r="G28" i="1"/>
  <c r="F11" i="1"/>
  <c r="F14" i="1"/>
  <c r="C16" i="1"/>
  <c r="C31" i="1" s="1"/>
  <c r="D16" i="1"/>
  <c r="D31" i="1" s="1"/>
  <c r="C20" i="1"/>
  <c r="D20" i="1"/>
  <c r="D21" i="1"/>
  <c r="E22" i="1"/>
  <c r="C24" i="1"/>
  <c r="C26" i="1" s="1"/>
  <c r="E14" i="1"/>
  <c r="E17" i="1" s="1"/>
  <c r="G20" i="1"/>
  <c r="C8" i="1"/>
  <c r="G8" i="1"/>
  <c r="F8" i="1"/>
  <c r="E8" i="1"/>
  <c r="D8" i="1"/>
  <c r="G32" i="1" l="1"/>
  <c r="E23" i="1"/>
  <c r="E32" i="1" s="1"/>
  <c r="E30" i="1"/>
  <c r="E28" i="1"/>
  <c r="F28" i="1"/>
  <c r="F29" i="1"/>
  <c r="C32" i="1"/>
  <c r="F17" i="1"/>
  <c r="F32" i="1" s="1"/>
  <c r="E31" i="1"/>
  <c r="E29" i="1"/>
  <c r="D23" i="1"/>
  <c r="D27" i="1"/>
  <c r="D30" i="1"/>
  <c r="D32" i="1" l="1"/>
  <c r="D29" i="1"/>
</calcChain>
</file>

<file path=xl/sharedStrings.xml><?xml version="1.0" encoding="utf-8"?>
<sst xmlns="http://schemas.openxmlformats.org/spreadsheetml/2006/main" count="45" uniqueCount="37">
  <si>
    <t>Характеристика</t>
  </si>
  <si>
    <t>Класс заявок</t>
  </si>
  <si>
    <t>Интенсивности потоков заявок</t>
  </si>
  <si>
    <t>Средняя длительность обслуживания</t>
  </si>
  <si>
    <t>Нагрузка</t>
  </si>
  <si>
    <t>Сум.</t>
  </si>
  <si>
    <t>Загрузка</t>
  </si>
  <si>
    <t>Длина очереди</t>
  </si>
  <si>
    <t>Число заявок</t>
  </si>
  <si>
    <t>Интенсивность потерянных заявок</t>
  </si>
  <si>
    <t>Вероятность потери</t>
  </si>
  <si>
    <t>Время ожидания</t>
  </si>
  <si>
    <t>Время пребывания</t>
  </si>
  <si>
    <t>m1</t>
  </si>
  <si>
    <t>m2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</si>
  <si>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</si>
  <si>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</si>
  <si>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</si>
  <si>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</si>
  <si>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</si>
  <si>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</si>
  <si>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</si>
  <si>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</si>
  <si>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</si>
  <si>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</si>
  <si>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</si>
  <si>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</si>
  <si>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</si>
  <si>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</si>
  <si>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</si>
  <si>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</si>
  <si>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</si>
  <si>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</si>
  <si>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</si>
  <si>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</si>
  <si>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</si>
  <si>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Производительность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</si>
</sst>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168" fontId="1" fillId="2" borderId="1" xfId="1" applyNumberFormat="1" applyAlignment="1">
      <alignment horizontal="center" vertical="center" wrapText="1"/>
    </xf>
    <xf numFmtId="168" fontId="2" fillId="0" borderId="2" xfId="0" applyNumberFormat="1" applyFont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характеристик</a:t>
            </a:r>
            <a:r>
              <a:rPr lang="ru-RU" baseline="0"/>
              <a:t> 1 класса заявок от нагрузки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719552283532361E-2"/>
          <c:y val="0.12604921036442024"/>
          <c:w val="0.69058817525921046"/>
          <c:h val="0.79511219897794394"/>
        </c:manualLayout>
      </c:layout>
      <c:lineChart>
        <c:grouping val="stacked"/>
        <c:varyColors val="0"/>
        <c:ser>
          <c:idx val="0"/>
          <c:order val="0"/>
          <c:tx>
            <c:v>Загрузка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Лист1!$C$6:$G$6</c:f>
              <c:numCache>
                <c:formatCode>0.0000</c:formatCode>
                <c:ptCount val="5"/>
                <c:pt idx="0">
                  <c:v>0.05</c:v>
                </c:pt>
                <c:pt idx="1">
                  <c:v>6.6666666666666666E-2</c:v>
                </c:pt>
                <c:pt idx="2">
                  <c:v>8.7499999999999994E-2</c:v>
                </c:pt>
                <c:pt idx="3">
                  <c:v>0.11428571428571428</c:v>
                </c:pt>
                <c:pt idx="4">
                  <c:v>0.15</c:v>
                </c:pt>
              </c:numCache>
            </c:numRef>
          </c:cat>
          <c:val>
            <c:numRef>
              <c:f>Лист1!$C$9:$G$9</c:f>
              <c:numCache>
                <c:formatCode>0.0000</c:formatCode>
                <c:ptCount val="5"/>
                <c:pt idx="0">
                  <c:v>4.9900000000000007E-2</c:v>
                </c:pt>
                <c:pt idx="1">
                  <c:v>6.1100000000000008E-2</c:v>
                </c:pt>
                <c:pt idx="2">
                  <c:v>7.4800000000000019E-2</c:v>
                </c:pt>
                <c:pt idx="3">
                  <c:v>9.3000000000000013E-2</c:v>
                </c:pt>
                <c:pt idx="4">
                  <c:v>0.11639999999999999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12-4B3D-91FE-86023214E50F}"/>
            </c:ext>
          </c:extLst>
        </c:ser>
        <c:ser>
          <c:idx val="1"/>
          <c:order val="1"/>
          <c:tx>
            <c:v>Длина очереди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Лист1!$C$6:$G$6</c:f>
              <c:numCache>
                <c:formatCode>0.0000</c:formatCode>
                <c:ptCount val="5"/>
                <c:pt idx="0">
                  <c:v>0.05</c:v>
                </c:pt>
                <c:pt idx="1">
                  <c:v>6.6666666666666666E-2</c:v>
                </c:pt>
                <c:pt idx="2">
                  <c:v>8.7499999999999994E-2</c:v>
                </c:pt>
                <c:pt idx="3">
                  <c:v>0.11428571428571428</c:v>
                </c:pt>
                <c:pt idx="4">
                  <c:v>0.15</c:v>
                </c:pt>
              </c:numCache>
            </c:numRef>
          </c:cat>
          <c:val>
            <c:numRef>
              <c:f>Лист1!$C$12:$G$12</c:f>
              <c:numCache>
                <c:formatCode>0.0000</c:formatCode>
                <c:ptCount val="5"/>
                <c:pt idx="0">
                  <c:v>2.5999999999999999E-3</c:v>
                </c:pt>
                <c:pt idx="1">
                  <c:v>3.8E-3</c:v>
                </c:pt>
                <c:pt idx="2">
                  <c:v>5.7999999999999996E-3</c:v>
                </c:pt>
                <c:pt idx="3">
                  <c:v>9.2999999999999992E-3</c:v>
                </c:pt>
                <c:pt idx="4">
                  <c:v>1.49E-2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312-4B3D-91FE-86023214E50F}"/>
            </c:ext>
          </c:extLst>
        </c:ser>
        <c:ser>
          <c:idx val="3"/>
          <c:order val="2"/>
          <c:tx>
            <c:v>Число заявок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Лист1!$C$6:$G$6</c:f>
              <c:numCache>
                <c:formatCode>0.0000</c:formatCode>
                <c:ptCount val="5"/>
                <c:pt idx="0">
                  <c:v>0.05</c:v>
                </c:pt>
                <c:pt idx="1">
                  <c:v>6.6666666666666666E-2</c:v>
                </c:pt>
                <c:pt idx="2">
                  <c:v>8.7499999999999994E-2</c:v>
                </c:pt>
                <c:pt idx="3">
                  <c:v>0.11428571428571428</c:v>
                </c:pt>
                <c:pt idx="4">
                  <c:v>0.15</c:v>
                </c:pt>
              </c:numCache>
            </c:numRef>
          </c:cat>
          <c:val>
            <c:numRef>
              <c:f>Лист1!$C$15:$G$15</c:f>
              <c:numCache>
                <c:formatCode>0.0000</c:formatCode>
                <c:ptCount val="5"/>
                <c:pt idx="0">
                  <c:v>5.2500000000000005E-2</c:v>
                </c:pt>
                <c:pt idx="1">
                  <c:v>6.4900000000000013E-2</c:v>
                </c:pt>
                <c:pt idx="2">
                  <c:v>8.0600000000000019E-2</c:v>
                </c:pt>
                <c:pt idx="3">
                  <c:v>0.10230000000000002</c:v>
                </c:pt>
                <c:pt idx="4">
                  <c:v>0.1313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312-4B3D-91FE-86023214E50F}"/>
            </c:ext>
          </c:extLst>
        </c:ser>
        <c:ser>
          <c:idx val="4"/>
          <c:order val="3"/>
          <c:tx>
            <c:v>Вероятность потери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Лист1!$C$6:$G$6</c:f>
              <c:numCache>
                <c:formatCode>0.0000</c:formatCode>
                <c:ptCount val="5"/>
                <c:pt idx="0">
                  <c:v>0.05</c:v>
                </c:pt>
                <c:pt idx="1">
                  <c:v>6.6666666666666666E-2</c:v>
                </c:pt>
                <c:pt idx="2">
                  <c:v>8.7499999999999994E-2</c:v>
                </c:pt>
                <c:pt idx="3">
                  <c:v>0.11428571428571428</c:v>
                </c:pt>
                <c:pt idx="4">
                  <c:v>0.15</c:v>
                </c:pt>
              </c:numCache>
            </c:numRef>
          </c:cat>
          <c:val>
            <c:numRef>
              <c:f>Лист1!$C$18:$G$18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312-4B3D-91FE-86023214E50F}"/>
            </c:ext>
          </c:extLst>
        </c:ser>
        <c:ser>
          <c:idx val="5"/>
          <c:order val="4"/>
          <c:tx>
            <c:strRef>
              <c:f>Лист1!$A$24</c:f>
              <c:strCache>
                <c:ptCount val="1"/>
                <c:pt idx="0">
                  <c:v>Интенсивность потерянных заявок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Лист1!$C$6:$G$6</c:f>
              <c:numCache>
                <c:formatCode>0.0000</c:formatCode>
                <c:ptCount val="5"/>
                <c:pt idx="0">
                  <c:v>0.05</c:v>
                </c:pt>
                <c:pt idx="1">
                  <c:v>6.6666666666666666E-2</c:v>
                </c:pt>
                <c:pt idx="2">
                  <c:v>8.7499999999999994E-2</c:v>
                </c:pt>
                <c:pt idx="3">
                  <c:v>0.11428571428571428</c:v>
                </c:pt>
                <c:pt idx="4">
                  <c:v>0.15</c:v>
                </c:pt>
              </c:numCache>
            </c:numRef>
          </c:cat>
          <c:val>
            <c:numRef>
              <c:f>Лист1!$C$24:$G$24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312-4B3D-91FE-86023214E50F}"/>
            </c:ext>
          </c:extLst>
        </c:ser>
        <c:ser>
          <c:idx val="6"/>
          <c:order val="5"/>
          <c:tx>
            <c:strRef>
              <c:f>Лист1!$A$27</c:f>
              <c:strCache>
                <c:ptCount val="1"/>
                <c:pt idx="0">
                  <c:v>Время ожидания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Лист1!$C$6:$G$6</c:f>
              <c:numCache>
                <c:formatCode>0.0000</c:formatCode>
                <c:ptCount val="5"/>
                <c:pt idx="0">
                  <c:v>0.05</c:v>
                </c:pt>
                <c:pt idx="1">
                  <c:v>6.6666666666666666E-2</c:v>
                </c:pt>
                <c:pt idx="2">
                  <c:v>8.7499999999999994E-2</c:v>
                </c:pt>
                <c:pt idx="3">
                  <c:v>0.11428571428571428</c:v>
                </c:pt>
                <c:pt idx="4">
                  <c:v>0.15</c:v>
                </c:pt>
              </c:numCache>
            </c:numRef>
          </c:cat>
          <c:val>
            <c:numRef>
              <c:f>Лист1!$C$27:$G$27</c:f>
              <c:numCache>
                <c:formatCode>0.0000</c:formatCode>
                <c:ptCount val="5"/>
                <c:pt idx="0">
                  <c:v>2.5999999999999999E-3</c:v>
                </c:pt>
                <c:pt idx="1">
                  <c:v>3.1666666666666666E-3</c:v>
                </c:pt>
                <c:pt idx="2">
                  <c:v>4.1428571428571426E-3</c:v>
                </c:pt>
                <c:pt idx="3">
                  <c:v>5.8124999999999991E-3</c:v>
                </c:pt>
                <c:pt idx="4">
                  <c:v>8.277777777777778E-3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312-4B3D-91FE-86023214E50F}"/>
            </c:ext>
          </c:extLst>
        </c:ser>
        <c:ser>
          <c:idx val="7"/>
          <c:order val="6"/>
          <c:tx>
            <c:strRef>
              <c:f>Лист1!$A$30</c:f>
              <c:strCache>
                <c:ptCount val="1"/>
                <c:pt idx="0">
                  <c:v>Время пребывания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Лист1!$C$6:$G$6</c:f>
              <c:numCache>
                <c:formatCode>0.0000</c:formatCode>
                <c:ptCount val="5"/>
                <c:pt idx="0">
                  <c:v>0.05</c:v>
                </c:pt>
                <c:pt idx="1">
                  <c:v>6.6666666666666666E-2</c:v>
                </c:pt>
                <c:pt idx="2">
                  <c:v>8.7499999999999994E-2</c:v>
                </c:pt>
                <c:pt idx="3">
                  <c:v>0.11428571428571428</c:v>
                </c:pt>
                <c:pt idx="4">
                  <c:v>0.15</c:v>
                </c:pt>
              </c:numCache>
            </c:numRef>
          </c:cat>
          <c:val>
            <c:numRef>
              <c:f>Лист1!$C$30:$G$30</c:f>
              <c:numCache>
                <c:formatCode>0.0000</c:formatCode>
                <c:ptCount val="5"/>
                <c:pt idx="0">
                  <c:v>5.2500000000000005E-2</c:v>
                </c:pt>
                <c:pt idx="1">
                  <c:v>5.4083333333333344E-2</c:v>
                </c:pt>
                <c:pt idx="2">
                  <c:v>5.7571428571428586E-2</c:v>
                </c:pt>
                <c:pt idx="3">
                  <c:v>6.3937500000000008E-2</c:v>
                </c:pt>
                <c:pt idx="4">
                  <c:v>7.2944444444444437E-2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312-4B3D-91FE-86023214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154207"/>
        <c:axId val="1220489951"/>
      </c:lineChart>
      <c:catAx>
        <c:axId val="1280154207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489951"/>
        <c:crosses val="autoZero"/>
        <c:auto val="1"/>
        <c:lblAlgn val="ctr"/>
        <c:lblOffset val="100"/>
        <c:noMultiLvlLbl val="0"/>
      </c:catAx>
      <c:valAx>
        <c:axId val="1220489951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154207"/>
        <c:crosses val="autoZero"/>
        <c:crossBetween val="between"/>
      </c:valAx>
      <c:spPr>
        <a:noFill/>
        <a:ln cap="sq"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81346156670781844"/>
          <c:y val="0.20767079915129261"/>
          <c:w val="0.17499997350091256"/>
          <c:h val="0.64953517241342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характеристик</a:t>
            </a:r>
            <a:r>
              <a:rPr lang="ru-RU" baseline="0"/>
              <a:t> 2 класса заявок от нагрузки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719552283532361E-2"/>
          <c:y val="0.12604921036442024"/>
          <c:w val="0.69058817525921046"/>
          <c:h val="0.79511219897794394"/>
        </c:manualLayout>
      </c:layout>
      <c:lineChart>
        <c:grouping val="stacked"/>
        <c:varyColors val="0"/>
        <c:ser>
          <c:idx val="0"/>
          <c:order val="0"/>
          <c:tx>
            <c:v>Загрузка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Лист1!$C$7:$G$7</c:f>
              <c:numCache>
                <c:formatCode>General</c:formatCode>
                <c:ptCount val="5"/>
                <c:pt idx="0">
                  <c:v>0.2</c:v>
                </c:pt>
                <c:pt idx="1">
                  <c:v>0.25882352941176473</c:v>
                </c:pt>
                <c:pt idx="2">
                  <c:v>0.3428571428571428</c:v>
                </c:pt>
                <c:pt idx="3">
                  <c:v>0.47272727272727277</c:v>
                </c:pt>
                <c:pt idx="4">
                  <c:v>0.7</c:v>
                </c:pt>
              </c:numCache>
            </c:numRef>
          </c:cat>
          <c:val>
            <c:numRef>
              <c:f>Лист1!$C$10:$G$10</c:f>
              <c:numCache>
                <c:formatCode>0.0000</c:formatCode>
                <c:ptCount val="5"/>
                <c:pt idx="0">
                  <c:v>0.17590000000000003</c:v>
                </c:pt>
                <c:pt idx="1">
                  <c:v>0.21859999999999999</c:v>
                </c:pt>
                <c:pt idx="2">
                  <c:v>0.26790000000000003</c:v>
                </c:pt>
                <c:pt idx="3">
                  <c:v>0.3367</c:v>
                </c:pt>
                <c:pt idx="4">
                  <c:v>0.43769999999999998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F-42EB-BEF6-9EF6BB21C758}"/>
            </c:ext>
          </c:extLst>
        </c:ser>
        <c:ser>
          <c:idx val="1"/>
          <c:order val="1"/>
          <c:tx>
            <c:v>Длина очереди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Лист1!$C$7:$G$7</c:f>
              <c:numCache>
                <c:formatCode>General</c:formatCode>
                <c:ptCount val="5"/>
                <c:pt idx="0">
                  <c:v>0.2</c:v>
                </c:pt>
                <c:pt idx="1">
                  <c:v>0.25882352941176473</c:v>
                </c:pt>
                <c:pt idx="2">
                  <c:v>0.3428571428571428</c:v>
                </c:pt>
                <c:pt idx="3">
                  <c:v>0.47272727272727277</c:v>
                </c:pt>
                <c:pt idx="4">
                  <c:v>0.7</c:v>
                </c:pt>
              </c:numCache>
            </c:numRef>
          </c:cat>
          <c:val>
            <c:numRef>
              <c:f>Лист1!$C$13:$G$13</c:f>
              <c:numCache>
                <c:formatCode>0.0000</c:formatCode>
                <c:ptCount val="5"/>
                <c:pt idx="0">
                  <c:v>5.6600000000000004E-2</c:v>
                </c:pt>
                <c:pt idx="1">
                  <c:v>9.020000000000003E-2</c:v>
                </c:pt>
                <c:pt idx="2">
                  <c:v>0.15359999999999996</c:v>
                </c:pt>
                <c:pt idx="3">
                  <c:v>0.28830000000000006</c:v>
                </c:pt>
                <c:pt idx="4">
                  <c:v>0.61149999999999993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F-42EB-BEF6-9EF6BB21C758}"/>
            </c:ext>
          </c:extLst>
        </c:ser>
        <c:ser>
          <c:idx val="3"/>
          <c:order val="2"/>
          <c:tx>
            <c:v>Число заявок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Лист1!$C$7:$G$7</c:f>
              <c:numCache>
                <c:formatCode>General</c:formatCode>
                <c:ptCount val="5"/>
                <c:pt idx="0">
                  <c:v>0.2</c:v>
                </c:pt>
                <c:pt idx="1">
                  <c:v>0.25882352941176473</c:v>
                </c:pt>
                <c:pt idx="2">
                  <c:v>0.3428571428571428</c:v>
                </c:pt>
                <c:pt idx="3">
                  <c:v>0.47272727272727277</c:v>
                </c:pt>
                <c:pt idx="4">
                  <c:v>0.7</c:v>
                </c:pt>
              </c:numCache>
            </c:numRef>
          </c:cat>
          <c:val>
            <c:numRef>
              <c:f>Лист1!$C$16:$G$16</c:f>
              <c:numCache>
                <c:formatCode>0.0000</c:formatCode>
                <c:ptCount val="5"/>
                <c:pt idx="0">
                  <c:v>0.23250000000000004</c:v>
                </c:pt>
                <c:pt idx="1">
                  <c:v>0.30880000000000002</c:v>
                </c:pt>
                <c:pt idx="2">
                  <c:v>0.42149999999999999</c:v>
                </c:pt>
                <c:pt idx="3">
                  <c:v>0.625</c:v>
                </c:pt>
                <c:pt idx="4">
                  <c:v>1.0491999999999999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F-42EB-BEF6-9EF6BB21C758}"/>
            </c:ext>
          </c:extLst>
        </c:ser>
        <c:ser>
          <c:idx val="4"/>
          <c:order val="3"/>
          <c:tx>
            <c:v>Вероятность потери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Лист1!$C$7:$G$7</c:f>
              <c:numCache>
                <c:formatCode>General</c:formatCode>
                <c:ptCount val="5"/>
                <c:pt idx="0">
                  <c:v>0.2</c:v>
                </c:pt>
                <c:pt idx="1">
                  <c:v>0.25882352941176473</c:v>
                </c:pt>
                <c:pt idx="2">
                  <c:v>0.3428571428571428</c:v>
                </c:pt>
                <c:pt idx="3">
                  <c:v>0.47272727272727277</c:v>
                </c:pt>
                <c:pt idx="4">
                  <c:v>0.7</c:v>
                </c:pt>
              </c:numCache>
            </c:numRef>
          </c:cat>
          <c:val>
            <c:numRef>
              <c:f>Лист1!$C$19:$G$19</c:f>
              <c:numCache>
                <c:formatCode>0.0000</c:formatCode>
                <c:ptCount val="5"/>
                <c:pt idx="0">
                  <c:v>2.0000000000000001E-4</c:v>
                </c:pt>
                <c:pt idx="1">
                  <c:v>5.0000000000000001E-4</c:v>
                </c:pt>
                <c:pt idx="2">
                  <c:v>1.5E-3</c:v>
                </c:pt>
                <c:pt idx="3">
                  <c:v>4.3999999999999994E-3</c:v>
                </c:pt>
                <c:pt idx="4">
                  <c:v>1.5299999999999999E-2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0F-42EB-BEF6-9EF6BB21C758}"/>
            </c:ext>
          </c:extLst>
        </c:ser>
        <c:ser>
          <c:idx val="5"/>
          <c:order val="4"/>
          <c:tx>
            <c:strRef>
              <c:f>Лист1!$A$24</c:f>
              <c:strCache>
                <c:ptCount val="1"/>
                <c:pt idx="0">
                  <c:v>Интенсивность потерянных заявок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Лист1!$C$7:$G$7</c:f>
              <c:numCache>
                <c:formatCode>General</c:formatCode>
                <c:ptCount val="5"/>
                <c:pt idx="0">
                  <c:v>0.2</c:v>
                </c:pt>
                <c:pt idx="1">
                  <c:v>0.25882352941176473</c:v>
                </c:pt>
                <c:pt idx="2">
                  <c:v>0.3428571428571428</c:v>
                </c:pt>
                <c:pt idx="3">
                  <c:v>0.47272727272727277</c:v>
                </c:pt>
                <c:pt idx="4">
                  <c:v>0.7</c:v>
                </c:pt>
              </c:numCache>
            </c:numRef>
          </c:cat>
          <c:val>
            <c:numRef>
              <c:f>Лист1!$C$25:$G$25</c:f>
              <c:numCache>
                <c:formatCode>0.0000</c:formatCode>
                <c:ptCount val="5"/>
                <c:pt idx="0">
                  <c:v>4.0000000000000002E-4</c:v>
                </c:pt>
                <c:pt idx="1">
                  <c:v>1.1000000000000001E-3</c:v>
                </c:pt>
                <c:pt idx="2">
                  <c:v>3.5999999999999999E-3</c:v>
                </c:pt>
                <c:pt idx="3">
                  <c:v>1.1439999999999999E-2</c:v>
                </c:pt>
                <c:pt idx="4">
                  <c:v>4.2839999999999996E-2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0F-42EB-BEF6-9EF6BB21C758}"/>
            </c:ext>
          </c:extLst>
        </c:ser>
        <c:ser>
          <c:idx val="6"/>
          <c:order val="5"/>
          <c:tx>
            <c:strRef>
              <c:f>Лист1!$A$27</c:f>
              <c:strCache>
                <c:ptCount val="1"/>
                <c:pt idx="0">
                  <c:v>Время ожидания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Лист1!$C$7:$G$7</c:f>
              <c:numCache>
                <c:formatCode>General</c:formatCode>
                <c:ptCount val="5"/>
                <c:pt idx="0">
                  <c:v>0.2</c:v>
                </c:pt>
                <c:pt idx="1">
                  <c:v>0.25882352941176473</c:v>
                </c:pt>
                <c:pt idx="2">
                  <c:v>0.3428571428571428</c:v>
                </c:pt>
                <c:pt idx="3">
                  <c:v>0.47272727272727277</c:v>
                </c:pt>
                <c:pt idx="4">
                  <c:v>0.7</c:v>
                </c:pt>
              </c:numCache>
            </c:numRef>
          </c:cat>
          <c:val>
            <c:numRef>
              <c:f>Лист1!$C$28:$G$28</c:f>
              <c:numCache>
                <c:formatCode>0.0000</c:formatCode>
                <c:ptCount val="5"/>
                <c:pt idx="0">
                  <c:v>2.8305661132226448E-2</c:v>
                </c:pt>
                <c:pt idx="1">
                  <c:v>4.1020510255127575E-2</c:v>
                </c:pt>
                <c:pt idx="2">
                  <c:v>6.409614421632448E-2</c:v>
                </c:pt>
                <c:pt idx="3">
                  <c:v>0.11137466390580092</c:v>
                </c:pt>
                <c:pt idx="4">
                  <c:v>0.22178618578537335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0F-42EB-BEF6-9EF6BB21C758}"/>
            </c:ext>
          </c:extLst>
        </c:ser>
        <c:ser>
          <c:idx val="7"/>
          <c:order val="6"/>
          <c:tx>
            <c:strRef>
              <c:f>Лист1!$A$30</c:f>
              <c:strCache>
                <c:ptCount val="1"/>
                <c:pt idx="0">
                  <c:v>Время пребывания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Лист1!$C$7:$G$7</c:f>
              <c:numCache>
                <c:formatCode>General</c:formatCode>
                <c:ptCount val="5"/>
                <c:pt idx="0">
                  <c:v>0.2</c:v>
                </c:pt>
                <c:pt idx="1">
                  <c:v>0.25882352941176473</c:v>
                </c:pt>
                <c:pt idx="2">
                  <c:v>0.3428571428571428</c:v>
                </c:pt>
                <c:pt idx="3">
                  <c:v>0.47272727272727277</c:v>
                </c:pt>
                <c:pt idx="4">
                  <c:v>0.7</c:v>
                </c:pt>
              </c:numCache>
            </c:numRef>
          </c:cat>
          <c:val>
            <c:numRef>
              <c:f>Лист1!$C$31:$G$31</c:f>
              <c:numCache>
                <c:formatCode>General</c:formatCode>
                <c:ptCount val="5"/>
                <c:pt idx="0">
                  <c:v>0.11627325465093021</c:v>
                </c:pt>
                <c:pt idx="1">
                  <c:v>0.14043385329028152</c:v>
                </c:pt>
                <c:pt idx="2">
                  <c:v>0.17588883324987481</c:v>
                </c:pt>
                <c:pt idx="3">
                  <c:v>0.24144698210588125</c:v>
                </c:pt>
                <c:pt idx="4">
                  <c:v>0.38053649407361195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0F-42EB-BEF6-9EF6BB21C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154207"/>
        <c:axId val="1220489951"/>
      </c:lineChart>
      <c:catAx>
        <c:axId val="128015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489951"/>
        <c:crosses val="autoZero"/>
        <c:auto val="1"/>
        <c:lblAlgn val="ctr"/>
        <c:lblOffset val="100"/>
        <c:noMultiLvlLbl val="0"/>
      </c:catAx>
      <c:valAx>
        <c:axId val="1220489951"/>
        <c:scaling>
          <c:orientation val="minMax"/>
          <c:max val="2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154207"/>
        <c:crosses val="autoZero"/>
        <c:crossBetween val="between"/>
      </c:valAx>
      <c:spPr>
        <a:noFill/>
        <a:ln cap="sq"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81346156670781844"/>
          <c:y val="0.20767079915129261"/>
          <c:w val="0.17499997350091256"/>
          <c:h val="0.64953517241342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суммарных характеристик</a:t>
            </a:r>
            <a:r>
              <a:rPr lang="ru-RU" baseline="0"/>
              <a:t> от нагрузки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719552283532361E-2"/>
          <c:y val="0.12604921036442024"/>
          <c:w val="0.69058817525921046"/>
          <c:h val="0.79511219897794394"/>
        </c:manualLayout>
      </c:layout>
      <c:lineChart>
        <c:grouping val="stacked"/>
        <c:varyColors val="0"/>
        <c:ser>
          <c:idx val="0"/>
          <c:order val="0"/>
          <c:tx>
            <c:v>Загрузка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Лист1!$C$8:$G$8</c:f>
              <c:numCache>
                <c:formatCode>General</c:formatCode>
                <c:ptCount val="5"/>
                <c:pt idx="0">
                  <c:v>0.25</c:v>
                </c:pt>
                <c:pt idx="1">
                  <c:v>0.32549019607843138</c:v>
                </c:pt>
                <c:pt idx="2">
                  <c:v>0.43035714285714277</c:v>
                </c:pt>
                <c:pt idx="3">
                  <c:v>0.5870129870129871</c:v>
                </c:pt>
                <c:pt idx="4">
                  <c:v>0.85</c:v>
                </c:pt>
              </c:numCache>
            </c:numRef>
          </c:cat>
          <c:val>
            <c:numRef>
              <c:f>Лист1!$C$11:$G$11</c:f>
              <c:numCache>
                <c:formatCode>0.0000</c:formatCode>
                <c:ptCount val="5"/>
                <c:pt idx="0">
                  <c:v>0.22580000000000003</c:v>
                </c:pt>
                <c:pt idx="1">
                  <c:v>0.2797</c:v>
                </c:pt>
                <c:pt idx="2">
                  <c:v>0.34270000000000006</c:v>
                </c:pt>
                <c:pt idx="3">
                  <c:v>0.42970000000000003</c:v>
                </c:pt>
                <c:pt idx="4">
                  <c:v>0.55409999999999993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E-46BC-90E0-AA7F564B31A6}"/>
            </c:ext>
          </c:extLst>
        </c:ser>
        <c:ser>
          <c:idx val="1"/>
          <c:order val="1"/>
          <c:tx>
            <c:v>Длина очереди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Лист1!$C$8:$G$8</c:f>
              <c:numCache>
                <c:formatCode>General</c:formatCode>
                <c:ptCount val="5"/>
                <c:pt idx="0">
                  <c:v>0.25</c:v>
                </c:pt>
                <c:pt idx="1">
                  <c:v>0.32549019607843138</c:v>
                </c:pt>
                <c:pt idx="2">
                  <c:v>0.43035714285714277</c:v>
                </c:pt>
                <c:pt idx="3">
                  <c:v>0.5870129870129871</c:v>
                </c:pt>
                <c:pt idx="4">
                  <c:v>0.85</c:v>
                </c:pt>
              </c:numCache>
            </c:numRef>
          </c:cat>
          <c:val>
            <c:numRef>
              <c:f>Лист1!$C$14:$G$14</c:f>
              <c:numCache>
                <c:formatCode>0.0000</c:formatCode>
                <c:ptCount val="5"/>
                <c:pt idx="0">
                  <c:v>5.9200000000000003E-2</c:v>
                </c:pt>
                <c:pt idx="1">
                  <c:v>9.4000000000000028E-2</c:v>
                </c:pt>
                <c:pt idx="2">
                  <c:v>0.15939999999999996</c:v>
                </c:pt>
                <c:pt idx="3">
                  <c:v>0.29760000000000003</c:v>
                </c:pt>
                <c:pt idx="4">
                  <c:v>0.62639999999999996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E-46BC-90E0-AA7F564B31A6}"/>
            </c:ext>
          </c:extLst>
        </c:ser>
        <c:ser>
          <c:idx val="3"/>
          <c:order val="2"/>
          <c:tx>
            <c:v>Число заявок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Лист1!$C$8:$G$8</c:f>
              <c:numCache>
                <c:formatCode>General</c:formatCode>
                <c:ptCount val="5"/>
                <c:pt idx="0">
                  <c:v>0.25</c:v>
                </c:pt>
                <c:pt idx="1">
                  <c:v>0.32549019607843138</c:v>
                </c:pt>
                <c:pt idx="2">
                  <c:v>0.43035714285714277</c:v>
                </c:pt>
                <c:pt idx="3">
                  <c:v>0.5870129870129871</c:v>
                </c:pt>
                <c:pt idx="4">
                  <c:v>0.85</c:v>
                </c:pt>
              </c:numCache>
            </c:numRef>
          </c:cat>
          <c:val>
            <c:numRef>
              <c:f>Лист1!$C$17:$G$17</c:f>
              <c:numCache>
                <c:formatCode>0.0000</c:formatCode>
                <c:ptCount val="5"/>
                <c:pt idx="0">
                  <c:v>0.28500000000000003</c:v>
                </c:pt>
                <c:pt idx="1">
                  <c:v>0.37370000000000003</c:v>
                </c:pt>
                <c:pt idx="2">
                  <c:v>0.50209999999999999</c:v>
                </c:pt>
                <c:pt idx="3">
                  <c:v>0.72730000000000006</c:v>
                </c:pt>
                <c:pt idx="4">
                  <c:v>1.1804999999999999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FE-46BC-90E0-AA7F564B31A6}"/>
            </c:ext>
          </c:extLst>
        </c:ser>
        <c:ser>
          <c:idx val="4"/>
          <c:order val="3"/>
          <c:tx>
            <c:v>Вероятность потери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Лист1!$C$8:$G$8</c:f>
              <c:numCache>
                <c:formatCode>General</c:formatCode>
                <c:ptCount val="5"/>
                <c:pt idx="0">
                  <c:v>0.25</c:v>
                </c:pt>
                <c:pt idx="1">
                  <c:v>0.32549019607843138</c:v>
                </c:pt>
                <c:pt idx="2">
                  <c:v>0.43035714285714277</c:v>
                </c:pt>
                <c:pt idx="3">
                  <c:v>0.5870129870129871</c:v>
                </c:pt>
                <c:pt idx="4">
                  <c:v>0.85</c:v>
                </c:pt>
              </c:numCache>
            </c:numRef>
          </c:cat>
          <c:val>
            <c:numRef>
              <c:f>Лист1!$C$20:$G$20</c:f>
              <c:numCache>
                <c:formatCode>0.0000</c:formatCode>
                <c:ptCount val="5"/>
                <c:pt idx="0">
                  <c:v>2.0000000000000001E-4</c:v>
                </c:pt>
                <c:pt idx="1">
                  <c:v>5.0000000000000001E-4</c:v>
                </c:pt>
                <c:pt idx="2">
                  <c:v>1.5E-3</c:v>
                </c:pt>
                <c:pt idx="3">
                  <c:v>4.3999999999999994E-3</c:v>
                </c:pt>
                <c:pt idx="4">
                  <c:v>1.5299999999999999E-2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E-46BC-90E0-AA7F564B31A6}"/>
            </c:ext>
          </c:extLst>
        </c:ser>
        <c:ser>
          <c:idx val="5"/>
          <c:order val="4"/>
          <c:tx>
            <c:strRef>
              <c:f>Лист1!$A$24</c:f>
              <c:strCache>
                <c:ptCount val="1"/>
                <c:pt idx="0">
                  <c:v>Интенсивность потерянных заявок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Лист1!$C$8:$G$8</c:f>
              <c:numCache>
                <c:formatCode>General</c:formatCode>
                <c:ptCount val="5"/>
                <c:pt idx="0">
                  <c:v>0.25</c:v>
                </c:pt>
                <c:pt idx="1">
                  <c:v>0.32549019607843138</c:v>
                </c:pt>
                <c:pt idx="2">
                  <c:v>0.43035714285714277</c:v>
                </c:pt>
                <c:pt idx="3">
                  <c:v>0.5870129870129871</c:v>
                </c:pt>
                <c:pt idx="4">
                  <c:v>0.85</c:v>
                </c:pt>
              </c:numCache>
            </c:numRef>
          </c:cat>
          <c:val>
            <c:numRef>
              <c:f>Лист1!$C$26:$G$26</c:f>
              <c:numCache>
                <c:formatCode>0.0000</c:formatCode>
                <c:ptCount val="5"/>
                <c:pt idx="0">
                  <c:v>4.0000000000000002E-4</c:v>
                </c:pt>
                <c:pt idx="1">
                  <c:v>1.1000000000000001E-3</c:v>
                </c:pt>
                <c:pt idx="2">
                  <c:v>3.5999999999999999E-3</c:v>
                </c:pt>
                <c:pt idx="3">
                  <c:v>1.1439999999999999E-2</c:v>
                </c:pt>
                <c:pt idx="4">
                  <c:v>4.2839999999999996E-2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FE-46BC-90E0-AA7F564B31A6}"/>
            </c:ext>
          </c:extLst>
        </c:ser>
        <c:ser>
          <c:idx val="6"/>
          <c:order val="5"/>
          <c:tx>
            <c:strRef>
              <c:f>Лист1!$A$27</c:f>
              <c:strCache>
                <c:ptCount val="1"/>
                <c:pt idx="0">
                  <c:v>Время ожидания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Лист1!$C$8:$G$8</c:f>
              <c:numCache>
                <c:formatCode>General</c:formatCode>
                <c:ptCount val="5"/>
                <c:pt idx="0">
                  <c:v>0.25</c:v>
                </c:pt>
                <c:pt idx="1">
                  <c:v>0.32549019607843138</c:v>
                </c:pt>
                <c:pt idx="2">
                  <c:v>0.43035714285714277</c:v>
                </c:pt>
                <c:pt idx="3">
                  <c:v>0.5870129870129871</c:v>
                </c:pt>
                <c:pt idx="4">
                  <c:v>0.85</c:v>
                </c:pt>
              </c:numCache>
            </c:numRef>
          </c:cat>
          <c:val>
            <c:numRef>
              <c:f>Лист1!$C$29:$G$29</c:f>
              <c:numCache>
                <c:formatCode>0.0000</c:formatCode>
                <c:ptCount val="5"/>
                <c:pt idx="0">
                  <c:v>1.9735964795306041E-2</c:v>
                </c:pt>
                <c:pt idx="1">
                  <c:v>2.7656006354997213E-2</c:v>
                </c:pt>
                <c:pt idx="2">
                  <c:v>4.1987145716995036E-2</c:v>
                </c:pt>
                <c:pt idx="3">
                  <c:v>7.1050671352445707E-2</c:v>
                </c:pt>
                <c:pt idx="4">
                  <c:v>0.1374540283861001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FE-46BC-90E0-AA7F564B31A6}"/>
            </c:ext>
          </c:extLst>
        </c:ser>
        <c:ser>
          <c:idx val="7"/>
          <c:order val="6"/>
          <c:tx>
            <c:strRef>
              <c:f>Лист1!$A$30</c:f>
              <c:strCache>
                <c:ptCount val="1"/>
                <c:pt idx="0">
                  <c:v>Время пребывания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Лист1!$C$8:$G$8</c:f>
              <c:numCache>
                <c:formatCode>General</c:formatCode>
                <c:ptCount val="5"/>
                <c:pt idx="0">
                  <c:v>0.25</c:v>
                </c:pt>
                <c:pt idx="1">
                  <c:v>0.32549019607843138</c:v>
                </c:pt>
                <c:pt idx="2">
                  <c:v>0.43035714285714277</c:v>
                </c:pt>
                <c:pt idx="3">
                  <c:v>0.5870129870129871</c:v>
                </c:pt>
                <c:pt idx="4">
                  <c:v>0.85</c:v>
                </c:pt>
              </c:numCache>
            </c:numRef>
          </c:cat>
          <c:val>
            <c:numRef>
              <c:f>Лист1!$C$32:$G$32</c:f>
              <c:numCache>
                <c:formatCode>General</c:formatCode>
                <c:ptCount val="5"/>
                <c:pt idx="0">
                  <c:v>9.5012668355780774E-2</c:v>
                </c:pt>
                <c:pt idx="1">
                  <c:v>0.10994733590279208</c:v>
                </c:pt>
                <c:pt idx="2">
                  <c:v>0.13225687493414814</c:v>
                </c:pt>
                <c:pt idx="3">
                  <c:v>0.17363962793895751</c:v>
                </c:pt>
                <c:pt idx="4">
                  <c:v>0.25904291269123753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FE-46BC-90E0-AA7F564B3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154207"/>
        <c:axId val="1220489951"/>
      </c:lineChart>
      <c:catAx>
        <c:axId val="128015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489951"/>
        <c:crosses val="autoZero"/>
        <c:auto val="1"/>
        <c:lblAlgn val="ctr"/>
        <c:lblOffset val="100"/>
        <c:noMultiLvlLbl val="0"/>
      </c:catAx>
      <c:valAx>
        <c:axId val="1220489951"/>
        <c:scaling>
          <c:orientation val="minMax"/>
          <c:max val="2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154207"/>
        <c:crosses val="autoZero"/>
        <c:crossBetween val="between"/>
      </c:valAx>
      <c:spPr>
        <a:noFill/>
        <a:ln cap="sq"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81346156670781844"/>
          <c:y val="0.20767079915129261"/>
          <c:w val="0.17499997350091256"/>
          <c:h val="0.64953517241342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10583</xdr:colOff>
      <xdr:row>0</xdr:row>
      <xdr:rowOff>221190</xdr:rowOff>
    </xdr:from>
    <xdr:to>
      <xdr:col>25</xdr:col>
      <xdr:colOff>158750</xdr:colOff>
      <xdr:row>15</xdr:row>
      <xdr:rowOff>116417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292F9B-F013-4350-8FB8-FD71291EF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25</xdr:col>
      <xdr:colOff>148167</xdr:colOff>
      <xdr:row>33</xdr:row>
      <xdr:rowOff>138643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E28BA16-3BE9-4C18-B627-2B164A762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166687</xdr:colOff>
      <xdr:row>0</xdr:row>
      <xdr:rowOff>238125</xdr:rowOff>
    </xdr:from>
    <xdr:to>
      <xdr:col>36</xdr:col>
      <xdr:colOff>314854</xdr:colOff>
      <xdr:row>15</xdr:row>
      <xdr:rowOff>133352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23C4143-0CAF-48A1-B8D1-CFCF49157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L7" zoomScale="80" zoomScaleNormal="80" workbookViewId="0">
      <selection activeCell="G7" sqref="G7"/>
    </sheetView>
  </sheetViews>
  <sheetFormatPr defaultRowHeight="15" x14ac:dyDescent="0.25"/>
  <cols>
    <col min="1" max="1" width="22.5703125" customWidth="1"/>
    <col min="3" max="3" width="11.7109375" customWidth="1"/>
    <col min="4" max="4" width="12.7109375" bestFit="1" customWidth="1"/>
    <col min="13" max="13" width="8.7109375" customWidth="1"/>
    <col min="14" max="14" width="9.140625" hidden="1" customWidth="1"/>
  </cols>
  <sheetData>
    <row r="1" spans="1:14" ht="33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</row>
    <row r="2" spans="1:14" ht="23.25" customHeight="1" x14ac:dyDescent="0.25">
      <c r="A2" s="2" t="s">
        <v>2</v>
      </c>
      <c r="B2" s="1">
        <v>1</v>
      </c>
      <c r="C2" s="3">
        <v>1</v>
      </c>
      <c r="D2" s="3">
        <v>1.2</v>
      </c>
      <c r="E2" s="3">
        <v>1.4</v>
      </c>
      <c r="F2" s="3">
        <v>1.6</v>
      </c>
      <c r="G2" s="3">
        <v>1.8</v>
      </c>
    </row>
    <row r="3" spans="1:14" ht="30.75" customHeight="1" x14ac:dyDescent="0.25">
      <c r="A3" s="2"/>
      <c r="B3" s="1">
        <v>2</v>
      </c>
      <c r="C3" s="3">
        <v>2</v>
      </c>
      <c r="D3" s="3">
        <v>2.2000000000000002</v>
      </c>
      <c r="E3" s="3">
        <v>2.4</v>
      </c>
      <c r="F3" s="3">
        <v>2.6</v>
      </c>
      <c r="G3" s="3">
        <v>2.8</v>
      </c>
    </row>
    <row r="4" spans="1:14" ht="21.75" customHeight="1" x14ac:dyDescent="0.25">
      <c r="A4" s="2" t="s">
        <v>3</v>
      </c>
      <c r="B4" s="1">
        <v>1</v>
      </c>
      <c r="C4" s="3">
        <f>1/J4</f>
        <v>0.05</v>
      </c>
      <c r="D4" s="3">
        <f>1/K4</f>
        <v>5.5555555555555552E-2</v>
      </c>
      <c r="E4" s="3">
        <f>1/L4</f>
        <v>6.25E-2</v>
      </c>
      <c r="F4" s="3">
        <f>1/M4</f>
        <v>7.1428571428571425E-2</v>
      </c>
      <c r="G4" s="3">
        <f>1/N4</f>
        <v>8.3333333333333329E-2</v>
      </c>
      <c r="I4" t="s">
        <v>13</v>
      </c>
      <c r="J4">
        <v>20</v>
      </c>
      <c r="K4">
        <v>18</v>
      </c>
      <c r="L4">
        <v>16</v>
      </c>
      <c r="M4">
        <v>14</v>
      </c>
      <c r="N4">
        <v>12</v>
      </c>
    </row>
    <row r="5" spans="1:14" ht="26.25" customHeight="1" x14ac:dyDescent="0.25">
      <c r="A5" s="2"/>
      <c r="B5" s="1">
        <v>2</v>
      </c>
      <c r="C5" s="3">
        <f>1/J5</f>
        <v>0.1</v>
      </c>
      <c r="D5" s="3">
        <f>1/K5</f>
        <v>0.11764705882352941</v>
      </c>
      <c r="E5" s="3">
        <f>1/L5</f>
        <v>0.14285714285714285</v>
      </c>
      <c r="F5" s="3">
        <f>1/M5</f>
        <v>0.18181818181818182</v>
      </c>
      <c r="G5" s="3">
        <f>1/N5</f>
        <v>0.25</v>
      </c>
      <c r="I5" t="s">
        <v>14</v>
      </c>
      <c r="J5">
        <v>10</v>
      </c>
      <c r="K5">
        <v>8.5</v>
      </c>
      <c r="L5">
        <v>7</v>
      </c>
      <c r="M5">
        <v>5.5</v>
      </c>
      <c r="N5">
        <v>4</v>
      </c>
    </row>
    <row r="6" spans="1:14" ht="16.5" thickBot="1" x14ac:dyDescent="0.3">
      <c r="A6" s="2" t="s">
        <v>4</v>
      </c>
      <c r="B6" s="1">
        <v>1</v>
      </c>
      <c r="C6" s="4">
        <f>C2*C4</f>
        <v>0.05</v>
      </c>
      <c r="D6" s="4">
        <f t="shared" ref="D6:G6" si="0">D2*D4</f>
        <v>6.6666666666666666E-2</v>
      </c>
      <c r="E6" s="4">
        <f t="shared" si="0"/>
        <v>8.7499999999999994E-2</v>
      </c>
      <c r="F6" s="4">
        <f t="shared" si="0"/>
        <v>0.11428571428571428</v>
      </c>
      <c r="G6" s="4">
        <f>G2*G4</f>
        <v>0.15</v>
      </c>
    </row>
    <row r="7" spans="1:14" ht="16.5" thickBot="1" x14ac:dyDescent="0.3">
      <c r="A7" s="2"/>
      <c r="B7" s="1">
        <v>2</v>
      </c>
      <c r="C7" s="4">
        <f>C3*C5</f>
        <v>0.2</v>
      </c>
      <c r="D7" s="4">
        <f t="shared" ref="D7:G7" si="1">D3*D5</f>
        <v>0.25882352941176473</v>
      </c>
      <c r="E7" s="4">
        <f t="shared" si="1"/>
        <v>0.3428571428571428</v>
      </c>
      <c r="F7" s="4">
        <f t="shared" si="1"/>
        <v>0.47272727272727277</v>
      </c>
      <c r="G7" s="4">
        <f t="shared" si="1"/>
        <v>0.7</v>
      </c>
      <c r="I7" t="s">
        <v>15</v>
      </c>
      <c r="J7">
        <v>0.76819999999999999</v>
      </c>
      <c r="K7">
        <v>0.72030000000000005</v>
      </c>
      <c r="L7">
        <v>0.65710000000000002</v>
      </c>
      <c r="M7">
        <v>0.57050000000000001</v>
      </c>
      <c r="N7">
        <v>0.4461</v>
      </c>
    </row>
    <row r="8" spans="1:14" ht="16.5" thickBot="1" x14ac:dyDescent="0.3">
      <c r="A8" s="2"/>
      <c r="B8" s="1" t="s">
        <v>5</v>
      </c>
      <c r="C8" s="4">
        <f>C6+C7</f>
        <v>0.25</v>
      </c>
      <c r="D8" s="4">
        <f t="shared" ref="D8:G8" si="2">D6+D7</f>
        <v>0.32549019607843138</v>
      </c>
      <c r="E8" s="4">
        <f t="shared" si="2"/>
        <v>0.43035714285714277</v>
      </c>
      <c r="F8" s="4">
        <f t="shared" si="2"/>
        <v>0.5870129870129871</v>
      </c>
      <c r="G8" s="4">
        <f t="shared" si="2"/>
        <v>0.85</v>
      </c>
      <c r="I8" t="s">
        <v>16</v>
      </c>
      <c r="J8">
        <v>0.1416</v>
      </c>
      <c r="K8">
        <v>0.16869999999999999</v>
      </c>
      <c r="L8">
        <v>0.19220000000000001</v>
      </c>
      <c r="M8">
        <v>0.2157</v>
      </c>
      <c r="N8">
        <v>0.23</v>
      </c>
    </row>
    <row r="9" spans="1:14" ht="16.5" thickBot="1" x14ac:dyDescent="0.3">
      <c r="A9" s="2" t="s">
        <v>6</v>
      </c>
      <c r="B9" s="1">
        <v>1</v>
      </c>
      <c r="C9" s="4">
        <f>J9+J11+J12+J14+J15+J16+J18+J19+J20+J21+J23+J24+J25+J26+J27</f>
        <v>4.9900000000000007E-2</v>
      </c>
      <c r="D9" s="4">
        <f>K9+K11+K12+K14+K15+K16+K18+K19+K20+K21+K23+K24+K25+K26+K27</f>
        <v>6.1100000000000008E-2</v>
      </c>
      <c r="E9" s="4">
        <f>L9+L11+L12+L14+L15+L16+L18+L19+L20+L21+L23+L24+L25+L26+L27</f>
        <v>7.4800000000000019E-2</v>
      </c>
      <c r="F9" s="4">
        <f>M9+M11+M12+M14+M15+M16+M18+M19+M20+M21+M23+M24+M25+M26+M27</f>
        <v>9.3000000000000013E-2</v>
      </c>
      <c r="G9" s="4">
        <f>N9+N11+N12+N14+N15+N16+N18+N19+N20+N21+N23+N24+N25+N26+N27</f>
        <v>0.11639999999999999</v>
      </c>
      <c r="I9" t="s">
        <v>17</v>
      </c>
      <c r="J9">
        <v>4.1399999999999999E-2</v>
      </c>
      <c r="K9">
        <v>4.8399999999999999E-2</v>
      </c>
      <c r="L9">
        <v>5.5500000000000001E-2</v>
      </c>
      <c r="M9">
        <v>6.2E-2</v>
      </c>
      <c r="N9">
        <v>6.4600000000000005E-2</v>
      </c>
    </row>
    <row r="10" spans="1:14" ht="16.5" thickBot="1" x14ac:dyDescent="0.3">
      <c r="A10" s="2"/>
      <c r="B10" s="1">
        <v>2</v>
      </c>
      <c r="C10" s="4">
        <f>J8+J10+J13+J17+J22</f>
        <v>0.17590000000000003</v>
      </c>
      <c r="D10" s="4">
        <f>K8+K10+K13+K17+K22</f>
        <v>0.21859999999999999</v>
      </c>
      <c r="E10" s="4">
        <f>L8+L10+L13+L17+L22</f>
        <v>0.26790000000000003</v>
      </c>
      <c r="F10" s="4">
        <f>M8+M10+M13+M17+M22</f>
        <v>0.3367</v>
      </c>
      <c r="G10" s="4">
        <f>N8+N10+N13+N17+N22</f>
        <v>0.43769999999999998</v>
      </c>
      <c r="I10" t="s">
        <v>18</v>
      </c>
      <c r="J10">
        <v>2.7900000000000001E-2</v>
      </c>
      <c r="K10">
        <v>3.8699999999999998E-2</v>
      </c>
      <c r="L10">
        <v>5.4800000000000001E-2</v>
      </c>
      <c r="M10">
        <v>7.8899999999999998E-2</v>
      </c>
      <c r="N10">
        <v>0.1138</v>
      </c>
    </row>
    <row r="11" spans="1:14" ht="16.5" thickBot="1" x14ac:dyDescent="0.3">
      <c r="A11" s="2"/>
      <c r="B11" s="1" t="s">
        <v>5</v>
      </c>
      <c r="C11" s="4">
        <f>C9+C10</f>
        <v>0.22580000000000003</v>
      </c>
      <c r="D11" s="4">
        <f t="shared" ref="D11:F11" si="3">D9+D10</f>
        <v>0.2797</v>
      </c>
      <c r="E11" s="4">
        <f t="shared" si="3"/>
        <v>0.34270000000000006</v>
      </c>
      <c r="F11" s="4">
        <f t="shared" si="3"/>
        <v>0.42970000000000003</v>
      </c>
      <c r="G11" s="4">
        <f>G9+G10</f>
        <v>0.55409999999999993</v>
      </c>
      <c r="I11" t="s">
        <v>19</v>
      </c>
      <c r="J11">
        <v>1.9E-3</v>
      </c>
      <c r="K11">
        <v>2.5999999999999999E-3</v>
      </c>
      <c r="L11">
        <v>3.5999999999999999E-3</v>
      </c>
      <c r="M11">
        <v>4.8999999999999998E-3</v>
      </c>
      <c r="N11">
        <v>6.1999999999999998E-3</v>
      </c>
    </row>
    <row r="12" spans="1:14" ht="16.5" thickBot="1" x14ac:dyDescent="0.3">
      <c r="A12" s="2" t="s">
        <v>7</v>
      </c>
      <c r="B12" s="1">
        <v>1</v>
      </c>
      <c r="C12" s="4">
        <f>J11+J14*2+J15+J18*3+J19*2+J20+J23*4+J24*3+J25*2+J26</f>
        <v>2.5999999999999999E-3</v>
      </c>
      <c r="D12" s="4">
        <f>K11+K14*2+K15+K18*3+K19*2+K20+K23*4+K24*3+K25*2+K26</f>
        <v>3.8E-3</v>
      </c>
      <c r="E12" s="4">
        <f>L11+L14*2+L15+L18*3+L19*2+L20+L23*4+L24*3+L25*2+L26</f>
        <v>5.7999999999999996E-3</v>
      </c>
      <c r="F12" s="4">
        <f>M11+M14*2+M15+M18*3+M19*2+M20+M23*4+M24*3+M25*2+M26</f>
        <v>9.2999999999999992E-3</v>
      </c>
      <c r="G12" s="4">
        <f>N11+N14*2+N15+N18*3+N19*2+N20+N23*4+N24*3+N25*2+N26</f>
        <v>1.49E-2</v>
      </c>
      <c r="I12" t="s">
        <v>20</v>
      </c>
      <c r="J12">
        <v>5.1999999999999998E-3</v>
      </c>
      <c r="K12">
        <v>7.4000000000000003E-3</v>
      </c>
      <c r="L12">
        <v>1.06E-2</v>
      </c>
      <c r="M12">
        <v>1.55E-2</v>
      </c>
      <c r="N12">
        <v>2.24E-2</v>
      </c>
    </row>
    <row r="13" spans="1:14" ht="16.5" thickBot="1" x14ac:dyDescent="0.3">
      <c r="A13" s="2"/>
      <c r="B13" s="1">
        <v>2</v>
      </c>
      <c r="C13" s="4">
        <f>J10+J12+J13*2+J15+J16*2+J17*10+J19+J20*2+J21*3+J22*4+J24+J25*2+J26*3+J27*4</f>
        <v>5.6600000000000004E-2</v>
      </c>
      <c r="D13" s="4">
        <f>K10+K12+K13*2+K15+K16*2+K17*10+K19+K20*2+K21*3+K22*4+K24+K25*2+K26*3+K27*4</f>
        <v>9.020000000000003E-2</v>
      </c>
      <c r="E13" s="4">
        <f>L10+L12+L13*2+L15+L16*2+L17*10+L19+L20*2+L21*3+L22*4+L24+L25*2+L26*3+L27*4</f>
        <v>0.15359999999999996</v>
      </c>
      <c r="F13" s="4">
        <f>M10+M12+M13*2+M15+M16*2+M17*10+M19+M20*2+M21*3+M22*4+M24+M25*2+M26*3+M27*4</f>
        <v>0.28830000000000006</v>
      </c>
      <c r="G13" s="4">
        <f>N10+N12+N13*2+N15+N16*2+N17*10+N19+N20*2+N21*3+N22*4+N24+N25*2+N26*3+N27*4</f>
        <v>0.61149999999999993</v>
      </c>
      <c r="I13" t="s">
        <v>21</v>
      </c>
      <c r="J13">
        <v>5.1999999999999998E-3</v>
      </c>
      <c r="K13">
        <v>8.8000000000000005E-3</v>
      </c>
      <c r="L13">
        <v>1.54E-2</v>
      </c>
      <c r="M13">
        <v>2.8500000000000001E-2</v>
      </c>
      <c r="N13">
        <v>5.5500000000000001E-2</v>
      </c>
    </row>
    <row r="14" spans="1:14" ht="16.5" thickBot="1" x14ac:dyDescent="0.3">
      <c r="A14" s="2"/>
      <c r="B14" s="1" t="s">
        <v>5</v>
      </c>
      <c r="C14" s="4">
        <f>C12+C13</f>
        <v>5.9200000000000003E-2</v>
      </c>
      <c r="D14" s="4">
        <f t="shared" ref="D14:G14" si="4">D12+D13</f>
        <v>9.4000000000000028E-2</v>
      </c>
      <c r="E14" s="4">
        <f t="shared" si="4"/>
        <v>0.15939999999999996</v>
      </c>
      <c r="F14" s="4">
        <f t="shared" si="4"/>
        <v>0.29760000000000003</v>
      </c>
      <c r="G14" s="4">
        <f t="shared" si="4"/>
        <v>0.62639999999999996</v>
      </c>
      <c r="I14" t="s">
        <v>22</v>
      </c>
      <c r="J14">
        <v>1E-4</v>
      </c>
      <c r="K14">
        <v>1E-4</v>
      </c>
      <c r="L14">
        <v>2.0000000000000001E-4</v>
      </c>
      <c r="M14">
        <v>4.0000000000000002E-4</v>
      </c>
      <c r="N14">
        <v>5.9999999999999995E-4</v>
      </c>
    </row>
    <row r="15" spans="1:14" ht="16.5" thickBot="1" x14ac:dyDescent="0.3">
      <c r="A15" s="2" t="s">
        <v>8</v>
      </c>
      <c r="B15" s="1">
        <v>1</v>
      </c>
      <c r="C15" s="4">
        <f>C9+C12</f>
        <v>5.2500000000000005E-2</v>
      </c>
      <c r="D15" s="4">
        <f t="shared" ref="D15:G15" si="5">D9+D12</f>
        <v>6.4900000000000013E-2</v>
      </c>
      <c r="E15" s="4">
        <f t="shared" si="5"/>
        <v>8.0600000000000019E-2</v>
      </c>
      <c r="F15" s="4">
        <f t="shared" si="5"/>
        <v>0.10230000000000002</v>
      </c>
      <c r="G15" s="4">
        <f t="shared" si="5"/>
        <v>0.1313</v>
      </c>
      <c r="I15" t="s">
        <v>23</v>
      </c>
      <c r="J15">
        <v>4.0000000000000002E-4</v>
      </c>
      <c r="K15">
        <v>6.9999999999999999E-4</v>
      </c>
      <c r="L15">
        <v>1.1999999999999999E-3</v>
      </c>
      <c r="M15">
        <v>2E-3</v>
      </c>
      <c r="N15">
        <v>3.2000000000000002E-3</v>
      </c>
    </row>
    <row r="16" spans="1:14" ht="16.5" thickBot="1" x14ac:dyDescent="0.3">
      <c r="A16" s="2"/>
      <c r="B16" s="1">
        <v>2</v>
      </c>
      <c r="C16" s="4">
        <f>C10+C13</f>
        <v>0.23250000000000004</v>
      </c>
      <c r="D16" s="4">
        <f t="shared" ref="D16:G16" si="6">D10+D13</f>
        <v>0.30880000000000002</v>
      </c>
      <c r="E16" s="4">
        <f t="shared" si="6"/>
        <v>0.42149999999999999</v>
      </c>
      <c r="F16" s="4">
        <f t="shared" si="6"/>
        <v>0.625</v>
      </c>
      <c r="G16" s="4">
        <f t="shared" si="6"/>
        <v>1.0491999999999999</v>
      </c>
      <c r="I16" t="s">
        <v>24</v>
      </c>
      <c r="J16">
        <v>6.9999999999999999E-4</v>
      </c>
      <c r="K16">
        <v>1.2999999999999999E-3</v>
      </c>
      <c r="L16">
        <v>2.3999999999999998E-3</v>
      </c>
      <c r="M16">
        <v>4.7000000000000002E-3</v>
      </c>
      <c r="N16">
        <v>9.4999999999999998E-3</v>
      </c>
    </row>
    <row r="17" spans="1:14" ht="16.5" thickBot="1" x14ac:dyDescent="0.3">
      <c r="A17" s="2"/>
      <c r="B17" s="1" t="s">
        <v>5</v>
      </c>
      <c r="C17" s="4">
        <f>C11+C14</f>
        <v>0.28500000000000003</v>
      </c>
      <c r="D17" s="4">
        <f t="shared" ref="D17:G17" si="7">D11+D14</f>
        <v>0.37370000000000003</v>
      </c>
      <c r="E17" s="4">
        <f t="shared" si="7"/>
        <v>0.50209999999999999</v>
      </c>
      <c r="F17" s="4">
        <f t="shared" si="7"/>
        <v>0.72730000000000006</v>
      </c>
      <c r="G17" s="4">
        <f t="shared" si="7"/>
        <v>1.1804999999999999</v>
      </c>
      <c r="I17" t="s">
        <v>25</v>
      </c>
      <c r="J17">
        <v>1E-3</v>
      </c>
      <c r="K17">
        <v>2E-3</v>
      </c>
      <c r="L17">
        <v>4.3E-3</v>
      </c>
      <c r="M17">
        <v>1.0200000000000001E-2</v>
      </c>
      <c r="N17">
        <v>2.6599999999999999E-2</v>
      </c>
    </row>
    <row r="18" spans="1:14" ht="21.75" customHeight="1" thickBot="1" x14ac:dyDescent="0.3">
      <c r="A18" s="2" t="s">
        <v>10</v>
      </c>
      <c r="B18" s="1">
        <v>1</v>
      </c>
      <c r="C18" s="4">
        <f>J23</f>
        <v>0</v>
      </c>
      <c r="D18" s="4">
        <f>K23</f>
        <v>0</v>
      </c>
      <c r="E18" s="4">
        <f>L23</f>
        <v>0</v>
      </c>
      <c r="F18" s="4">
        <f>M23</f>
        <v>0</v>
      </c>
      <c r="G18" s="4">
        <f>N23</f>
        <v>0</v>
      </c>
      <c r="I18" t="s">
        <v>26</v>
      </c>
      <c r="J18">
        <v>0</v>
      </c>
      <c r="K18">
        <v>0</v>
      </c>
      <c r="L18">
        <v>0</v>
      </c>
      <c r="M18">
        <v>0</v>
      </c>
      <c r="N18">
        <v>1E-4</v>
      </c>
    </row>
    <row r="19" spans="1:14" ht="16.5" thickBot="1" x14ac:dyDescent="0.3">
      <c r="A19" s="2"/>
      <c r="B19" s="1">
        <v>2</v>
      </c>
      <c r="C19" s="4">
        <f>J22+J23+J24+J25+J26+J27</f>
        <v>2.0000000000000001E-4</v>
      </c>
      <c r="D19" s="4">
        <f>K22+K23+K24+K25+K26+K27</f>
        <v>5.0000000000000001E-4</v>
      </c>
      <c r="E19" s="4">
        <f>L22+L23+L24+L25+L26+L27</f>
        <v>1.5E-3</v>
      </c>
      <c r="F19" s="4">
        <f>M22+M23+M24+M25+M26+M27</f>
        <v>4.3999999999999994E-3</v>
      </c>
      <c r="G19" s="4">
        <f>N22+N23+N24+N25+N26+N27</f>
        <v>1.5299999999999999E-2</v>
      </c>
      <c r="I19" t="s">
        <v>27</v>
      </c>
      <c r="J19">
        <v>0</v>
      </c>
      <c r="K19">
        <v>1E-4</v>
      </c>
      <c r="L19">
        <v>1E-4</v>
      </c>
      <c r="M19">
        <v>2.0000000000000001E-4</v>
      </c>
      <c r="N19">
        <v>4.0000000000000002E-4</v>
      </c>
    </row>
    <row r="20" spans="1:14" ht="16.5" thickBot="1" x14ac:dyDescent="0.3">
      <c r="A20" s="2"/>
      <c r="B20" s="1" t="s">
        <v>5</v>
      </c>
      <c r="C20" s="4">
        <f>C18+C19</f>
        <v>2.0000000000000001E-4</v>
      </c>
      <c r="D20" s="4">
        <f t="shared" ref="D20:G20" si="8">D18+D19</f>
        <v>5.0000000000000001E-4</v>
      </c>
      <c r="E20" s="4">
        <f t="shared" si="8"/>
        <v>1.5E-3</v>
      </c>
      <c r="F20" s="4">
        <f t="shared" si="8"/>
        <v>4.3999999999999994E-3</v>
      </c>
      <c r="G20" s="4">
        <f t="shared" si="8"/>
        <v>1.5299999999999999E-2</v>
      </c>
      <c r="I20" t="s">
        <v>28</v>
      </c>
      <c r="J20">
        <v>1E-4</v>
      </c>
      <c r="K20">
        <v>1E-4</v>
      </c>
      <c r="L20">
        <v>2.9999999999999997E-4</v>
      </c>
      <c r="M20">
        <v>6.9999999999999999E-4</v>
      </c>
      <c r="N20">
        <v>1.5E-3</v>
      </c>
    </row>
    <row r="21" spans="1:14" ht="16.5" thickBot="1" x14ac:dyDescent="0.3">
      <c r="A21" s="2" t="s">
        <v>36</v>
      </c>
      <c r="B21" s="1">
        <v>1</v>
      </c>
      <c r="C21" s="4">
        <f>C2
*(1-C18)</f>
        <v>1</v>
      </c>
      <c r="D21" s="4">
        <f t="shared" ref="D21:G21" si="9">D2*(1-D18)</f>
        <v>1.2</v>
      </c>
      <c r="E21" s="4">
        <f t="shared" si="9"/>
        <v>1.4</v>
      </c>
      <c r="F21" s="4">
        <f t="shared" si="9"/>
        <v>1.6</v>
      </c>
      <c r="G21" s="4">
        <f t="shared" si="9"/>
        <v>1.8</v>
      </c>
      <c r="I21" t="s">
        <v>29</v>
      </c>
      <c r="J21">
        <v>1E-4</v>
      </c>
      <c r="K21">
        <v>2.9999999999999997E-4</v>
      </c>
      <c r="L21">
        <v>5.9999999999999995E-4</v>
      </c>
      <c r="M21">
        <v>1.6000000000000001E-3</v>
      </c>
      <c r="N21">
        <v>4.4000000000000003E-3</v>
      </c>
    </row>
    <row r="22" spans="1:14" ht="16.5" thickBot="1" x14ac:dyDescent="0.3">
      <c r="A22" s="2"/>
      <c r="B22" s="1">
        <v>2</v>
      </c>
      <c r="C22" s="4">
        <f>C3*(1-C19)</f>
        <v>1.9996</v>
      </c>
      <c r="D22" s="4">
        <f t="shared" ref="D22:G22" si="10">D3*(1-D19)</f>
        <v>2.1989000000000001</v>
      </c>
      <c r="E22" s="4">
        <f t="shared" si="10"/>
        <v>2.3963999999999999</v>
      </c>
      <c r="F22" s="4">
        <f t="shared" si="10"/>
        <v>2.5885600000000002</v>
      </c>
      <c r="G22" s="4">
        <f t="shared" si="10"/>
        <v>2.7571599999999998</v>
      </c>
      <c r="I22" t="s">
        <v>30</v>
      </c>
      <c r="J22">
        <v>2.0000000000000001E-4</v>
      </c>
      <c r="K22">
        <v>4.0000000000000002E-4</v>
      </c>
      <c r="L22">
        <v>1.1999999999999999E-3</v>
      </c>
      <c r="M22">
        <v>3.3999999999999998E-3</v>
      </c>
      <c r="N22">
        <v>1.18E-2</v>
      </c>
    </row>
    <row r="23" spans="1:14" ht="16.5" thickBot="1" x14ac:dyDescent="0.3">
      <c r="A23" s="2"/>
      <c r="B23" s="1" t="s">
        <v>5</v>
      </c>
      <c r="C23" s="4">
        <f>C21+C22</f>
        <v>2.9996</v>
      </c>
      <c r="D23" s="4">
        <f t="shared" ref="D23:G23" si="11">D21+D22</f>
        <v>3.3989000000000003</v>
      </c>
      <c r="E23" s="4">
        <f t="shared" si="11"/>
        <v>3.7963999999999998</v>
      </c>
      <c r="F23" s="4">
        <f t="shared" si="11"/>
        <v>4.1885600000000007</v>
      </c>
      <c r="G23" s="4">
        <f t="shared" si="11"/>
        <v>4.5571599999999997</v>
      </c>
      <c r="I23" t="s">
        <v>31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t="30" customHeight="1" thickBot="1" x14ac:dyDescent="0.3">
      <c r="A24" s="2" t="s">
        <v>9</v>
      </c>
      <c r="B24" s="1">
        <v>1</v>
      </c>
      <c r="C24" s="4">
        <f>C2*C18</f>
        <v>0</v>
      </c>
      <c r="D24" s="4">
        <f t="shared" ref="D24:G24" si="12">D2*D18</f>
        <v>0</v>
      </c>
      <c r="E24" s="4">
        <f t="shared" si="12"/>
        <v>0</v>
      </c>
      <c r="F24" s="4">
        <f t="shared" si="12"/>
        <v>0</v>
      </c>
      <c r="G24" s="4">
        <f t="shared" si="12"/>
        <v>0</v>
      </c>
      <c r="I24" t="s">
        <v>32</v>
      </c>
      <c r="J24">
        <v>0</v>
      </c>
      <c r="K24">
        <v>0</v>
      </c>
      <c r="L24">
        <v>0</v>
      </c>
      <c r="M24">
        <v>0</v>
      </c>
      <c r="N24">
        <v>1E-4</v>
      </c>
    </row>
    <row r="25" spans="1:14" ht="16.5" thickBot="1" x14ac:dyDescent="0.3">
      <c r="A25" s="2"/>
      <c r="B25" s="1">
        <v>2</v>
      </c>
      <c r="C25" s="4">
        <f>C3*C19</f>
        <v>4.0000000000000002E-4</v>
      </c>
      <c r="D25" s="4">
        <f t="shared" ref="D25:G25" si="13">D3*D19</f>
        <v>1.1000000000000001E-3</v>
      </c>
      <c r="E25" s="4">
        <f t="shared" si="13"/>
        <v>3.5999999999999999E-3</v>
      </c>
      <c r="F25" s="4">
        <f t="shared" si="13"/>
        <v>1.1439999999999999E-2</v>
      </c>
      <c r="G25" s="4">
        <f t="shared" si="13"/>
        <v>4.2839999999999996E-2</v>
      </c>
      <c r="I25" t="s">
        <v>33</v>
      </c>
      <c r="J25">
        <v>0</v>
      </c>
      <c r="K25">
        <v>0</v>
      </c>
      <c r="L25">
        <v>0</v>
      </c>
      <c r="M25">
        <v>1E-4</v>
      </c>
      <c r="N25">
        <v>2.9999999999999997E-4</v>
      </c>
    </row>
    <row r="26" spans="1:14" ht="16.5" thickBot="1" x14ac:dyDescent="0.3">
      <c r="A26" s="2"/>
      <c r="B26" s="1" t="s">
        <v>5</v>
      </c>
      <c r="C26" s="4">
        <f>C24+C25</f>
        <v>4.0000000000000002E-4</v>
      </c>
      <c r="D26" s="4">
        <f t="shared" ref="D26:G26" si="14">D24+D25</f>
        <v>1.1000000000000001E-3</v>
      </c>
      <c r="E26" s="4">
        <f t="shared" si="14"/>
        <v>3.5999999999999999E-3</v>
      </c>
      <c r="F26" s="4">
        <f t="shared" si="14"/>
        <v>1.1439999999999999E-2</v>
      </c>
      <c r="G26" s="4">
        <f t="shared" si="14"/>
        <v>4.2839999999999996E-2</v>
      </c>
      <c r="I26" t="s">
        <v>34</v>
      </c>
      <c r="J26">
        <v>0</v>
      </c>
      <c r="K26">
        <v>0</v>
      </c>
      <c r="L26">
        <v>1E-4</v>
      </c>
      <c r="M26">
        <v>2.9999999999999997E-4</v>
      </c>
      <c r="N26">
        <v>8.0000000000000004E-4</v>
      </c>
    </row>
    <row r="27" spans="1:14" ht="16.5" thickBot="1" x14ac:dyDescent="0.3">
      <c r="A27" s="2" t="s">
        <v>11</v>
      </c>
      <c r="B27" s="1">
        <v>1</v>
      </c>
      <c r="C27" s="4">
        <f>C12/C21</f>
        <v>2.5999999999999999E-3</v>
      </c>
      <c r="D27" s="4">
        <f t="shared" ref="D27:G27" si="15">D12/D21</f>
        <v>3.1666666666666666E-3</v>
      </c>
      <c r="E27" s="4">
        <f t="shared" si="15"/>
        <v>4.1428571428571426E-3</v>
      </c>
      <c r="F27" s="4">
        <f t="shared" si="15"/>
        <v>5.8124999999999991E-3</v>
      </c>
      <c r="G27" s="4">
        <f t="shared" si="15"/>
        <v>8.277777777777778E-3</v>
      </c>
      <c r="I27" t="s">
        <v>35</v>
      </c>
      <c r="J27">
        <v>0</v>
      </c>
      <c r="K27">
        <v>1E-4</v>
      </c>
      <c r="L27">
        <v>2.0000000000000001E-4</v>
      </c>
      <c r="M27">
        <v>5.9999999999999995E-4</v>
      </c>
      <c r="N27">
        <v>2.3E-3</v>
      </c>
    </row>
    <row r="28" spans="1:14" ht="16.5" thickBot="1" x14ac:dyDescent="0.3">
      <c r="A28" s="2"/>
      <c r="B28" s="1">
        <v>2</v>
      </c>
      <c r="C28" s="4">
        <f>C13/C22</f>
        <v>2.8305661132226448E-2</v>
      </c>
      <c r="D28" s="4">
        <f t="shared" ref="D28:G28" si="16">D13/D22</f>
        <v>4.1020510255127575E-2</v>
      </c>
      <c r="E28" s="4">
        <f t="shared" si="16"/>
        <v>6.409614421632448E-2</v>
      </c>
      <c r="F28" s="4">
        <f t="shared" si="16"/>
        <v>0.11137466390580092</v>
      </c>
      <c r="G28" s="4">
        <f t="shared" si="16"/>
        <v>0.22178618578537335</v>
      </c>
    </row>
    <row r="29" spans="1:14" ht="16.5" thickBot="1" x14ac:dyDescent="0.3">
      <c r="A29" s="2"/>
      <c r="B29" s="1" t="s">
        <v>5</v>
      </c>
      <c r="C29" s="4">
        <f>C14/C23</f>
        <v>1.9735964795306041E-2</v>
      </c>
      <c r="D29" s="4">
        <f t="shared" ref="D29:G29" si="17">D14/D23</f>
        <v>2.7656006354997213E-2</v>
      </c>
      <c r="E29" s="4">
        <f t="shared" si="17"/>
        <v>4.1987145716995036E-2</v>
      </c>
      <c r="F29" s="4">
        <f t="shared" si="17"/>
        <v>7.1050671352445707E-2</v>
      </c>
      <c r="G29" s="4">
        <f t="shared" si="17"/>
        <v>0.1374540283861001</v>
      </c>
    </row>
    <row r="30" spans="1:14" ht="16.5" thickBot="1" x14ac:dyDescent="0.3">
      <c r="A30" s="2" t="s">
        <v>12</v>
      </c>
      <c r="B30" s="1">
        <v>1</v>
      </c>
      <c r="C30" s="4">
        <f>C15/C21</f>
        <v>5.2500000000000005E-2</v>
      </c>
      <c r="D30" s="4">
        <f t="shared" ref="D30:G30" si="18">D15/D21</f>
        <v>5.4083333333333344E-2</v>
      </c>
      <c r="E30" s="4">
        <f t="shared" si="18"/>
        <v>5.7571428571428586E-2</v>
      </c>
      <c r="F30" s="4">
        <f t="shared" si="18"/>
        <v>6.3937500000000008E-2</v>
      </c>
      <c r="G30" s="4">
        <f>G15/G21</f>
        <v>7.2944444444444437E-2</v>
      </c>
    </row>
    <row r="31" spans="1:14" ht="16.5" thickBot="1" x14ac:dyDescent="0.3">
      <c r="A31" s="2"/>
      <c r="B31" s="1">
        <v>2</v>
      </c>
      <c r="C31" s="4">
        <f>C16/C22</f>
        <v>0.11627325465093021</v>
      </c>
      <c r="D31" s="4">
        <f t="shared" ref="D31:G31" si="19">D16/D22</f>
        <v>0.14043385329028152</v>
      </c>
      <c r="E31" s="4">
        <f t="shared" si="19"/>
        <v>0.17588883324987481</v>
      </c>
      <c r="F31" s="4">
        <f t="shared" si="19"/>
        <v>0.24144698210588125</v>
      </c>
      <c r="G31" s="4">
        <f t="shared" si="19"/>
        <v>0.38053649407361195</v>
      </c>
    </row>
    <row r="32" spans="1:14" ht="16.5" thickBot="1" x14ac:dyDescent="0.3">
      <c r="A32" s="2"/>
      <c r="B32" s="1" t="s">
        <v>5</v>
      </c>
      <c r="C32" s="4">
        <f>C17/C23</f>
        <v>9.5012668355780774E-2</v>
      </c>
      <c r="D32" s="4">
        <f t="shared" ref="D32:G32" si="20">D17/D23</f>
        <v>0.10994733590279208</v>
      </c>
      <c r="E32" s="4">
        <f t="shared" si="20"/>
        <v>0.13225687493414814</v>
      </c>
      <c r="F32" s="4">
        <f t="shared" si="20"/>
        <v>0.17363962793895751</v>
      </c>
      <c r="G32" s="4">
        <f>G17/G23</f>
        <v>0.25904291269123753</v>
      </c>
    </row>
  </sheetData>
  <mergeCells count="12">
    <mergeCell ref="A15:A17"/>
    <mergeCell ref="A18:A20"/>
    <mergeCell ref="A21:A23"/>
    <mergeCell ref="A24:A26"/>
    <mergeCell ref="A27:A29"/>
    <mergeCell ref="A30:A32"/>
    <mergeCell ref="C1:G1"/>
    <mergeCell ref="A2:A3"/>
    <mergeCell ref="A4:A5"/>
    <mergeCell ref="A6:A8"/>
    <mergeCell ref="A9:A11"/>
    <mergeCell ref="A12:A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2017-11-05T20:47:42Z</dcterms:modified>
</cp:coreProperties>
</file>