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llep\scripts\working\"/>
    </mc:Choice>
  </mc:AlternateContent>
  <xr:revisionPtr revIDLastSave="0" documentId="8_{E0013C0D-3074-4693-BA81-218A4CF274FD}" xr6:coauthVersionLast="31" xr6:coauthVersionMax="31" xr10:uidLastSave="{00000000-0000-0000-0000-000000000000}"/>
  <bookViews>
    <workbookView xWindow="0" yWindow="0" windowWidth="22365" windowHeight="12195" xr2:uid="{6428CA7F-9E49-4E7D-BFFC-A501EE0E5A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0" i="1"/>
  <c r="G18" i="1"/>
  <c r="H20" i="1"/>
  <c r="I20" i="1" s="1"/>
  <c r="D6" i="1"/>
  <c r="D5" i="1"/>
  <c r="D4" i="1"/>
  <c r="D3" i="1"/>
  <c r="D2" i="1"/>
  <c r="H74" i="1"/>
  <c r="G75" i="1"/>
  <c r="G76" i="1"/>
  <c r="G77" i="1"/>
  <c r="G78" i="1"/>
  <c r="G79" i="1"/>
  <c r="G80" i="1"/>
  <c r="G81" i="1"/>
  <c r="G82" i="1"/>
  <c r="G83" i="1"/>
  <c r="G84" i="1"/>
  <c r="G85" i="1"/>
  <c r="G86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H77" i="1" s="1"/>
  <c r="F76" i="1"/>
  <c r="E76" i="1"/>
  <c r="D76" i="1"/>
  <c r="C76" i="1"/>
  <c r="F75" i="1"/>
  <c r="E75" i="1"/>
  <c r="D75" i="1"/>
  <c r="C75" i="1"/>
  <c r="F74" i="1"/>
  <c r="E74" i="1"/>
  <c r="D74" i="1"/>
  <c r="C74" i="1"/>
  <c r="B74" i="1"/>
  <c r="G74" i="1" s="1"/>
  <c r="B61" i="1"/>
  <c r="C61" i="1"/>
  <c r="D61" i="1"/>
  <c r="E61" i="1"/>
  <c r="F61" i="1"/>
  <c r="G61" i="1"/>
  <c r="B62" i="1"/>
  <c r="G62" i="1" s="1"/>
  <c r="H62" i="1" s="1"/>
  <c r="C62" i="1"/>
  <c r="D62" i="1"/>
  <c r="E62" i="1"/>
  <c r="F62" i="1"/>
  <c r="B63" i="1"/>
  <c r="C63" i="1"/>
  <c r="G63" i="1" s="1"/>
  <c r="H63" i="1" s="1"/>
  <c r="D63" i="1"/>
  <c r="E63" i="1"/>
  <c r="F63" i="1"/>
  <c r="B64" i="1"/>
  <c r="C64" i="1"/>
  <c r="D64" i="1"/>
  <c r="E64" i="1"/>
  <c r="F64" i="1"/>
  <c r="G64" i="1"/>
  <c r="H64" i="1" s="1"/>
  <c r="B65" i="1"/>
  <c r="G65" i="1" s="1"/>
  <c r="H65" i="1" s="1"/>
  <c r="C65" i="1"/>
  <c r="D65" i="1"/>
  <c r="E65" i="1"/>
  <c r="F65" i="1"/>
  <c r="B66" i="1"/>
  <c r="G66" i="1" s="1"/>
  <c r="H66" i="1" s="1"/>
  <c r="C66" i="1"/>
  <c r="D66" i="1"/>
  <c r="E66" i="1"/>
  <c r="F66" i="1"/>
  <c r="B67" i="1"/>
  <c r="C67" i="1"/>
  <c r="G67" i="1" s="1"/>
  <c r="H67" i="1" s="1"/>
  <c r="D67" i="1"/>
  <c r="E67" i="1"/>
  <c r="F67" i="1"/>
  <c r="B68" i="1"/>
  <c r="C68" i="1"/>
  <c r="D68" i="1"/>
  <c r="E68" i="1"/>
  <c r="F68" i="1"/>
  <c r="G68" i="1"/>
  <c r="H68" i="1" s="1"/>
  <c r="B69" i="1"/>
  <c r="G69" i="1" s="1"/>
  <c r="H69" i="1" s="1"/>
  <c r="C69" i="1"/>
  <c r="D69" i="1"/>
  <c r="E69" i="1"/>
  <c r="F69" i="1"/>
  <c r="B70" i="1"/>
  <c r="G70" i="1" s="1"/>
  <c r="H70" i="1" s="1"/>
  <c r="C70" i="1"/>
  <c r="D70" i="1"/>
  <c r="E70" i="1"/>
  <c r="F70" i="1"/>
  <c r="B71" i="1"/>
  <c r="G71" i="1" s="1"/>
  <c r="H71" i="1" s="1"/>
  <c r="C71" i="1"/>
  <c r="D71" i="1"/>
  <c r="E71" i="1"/>
  <c r="F71" i="1"/>
  <c r="B73" i="1"/>
  <c r="B59" i="1"/>
  <c r="B30" i="1"/>
  <c r="F60" i="1"/>
  <c r="E60" i="1"/>
  <c r="D60" i="1"/>
  <c r="C60" i="1"/>
  <c r="B60" i="1"/>
  <c r="H46" i="1"/>
  <c r="H47" i="1"/>
  <c r="H48" i="1"/>
  <c r="H49" i="1"/>
  <c r="H50" i="1"/>
  <c r="H51" i="1"/>
  <c r="H52" i="1"/>
  <c r="H53" i="1"/>
  <c r="H54" i="1"/>
  <c r="H55" i="1"/>
  <c r="H56" i="1"/>
  <c r="H57" i="1"/>
  <c r="H45" i="1"/>
  <c r="F46" i="1"/>
  <c r="F47" i="1"/>
  <c r="F48" i="1"/>
  <c r="F49" i="1"/>
  <c r="F50" i="1"/>
  <c r="F51" i="1"/>
  <c r="F52" i="1"/>
  <c r="F53" i="1"/>
  <c r="F54" i="1"/>
  <c r="F55" i="1"/>
  <c r="F56" i="1"/>
  <c r="F57" i="1"/>
  <c r="F45" i="1"/>
  <c r="F32" i="1"/>
  <c r="F33" i="1"/>
  <c r="F34" i="1"/>
  <c r="F35" i="1"/>
  <c r="F36" i="1"/>
  <c r="F37" i="1"/>
  <c r="F38" i="1"/>
  <c r="F39" i="1"/>
  <c r="G39" i="1" s="1"/>
  <c r="F40" i="1"/>
  <c r="F41" i="1"/>
  <c r="F42" i="1"/>
  <c r="F31" i="1"/>
  <c r="B44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G48" i="1" s="1"/>
  <c r="E47" i="1"/>
  <c r="D47" i="1"/>
  <c r="C47" i="1"/>
  <c r="B47" i="1"/>
  <c r="E46" i="1"/>
  <c r="D46" i="1"/>
  <c r="C46" i="1"/>
  <c r="B46" i="1"/>
  <c r="E45" i="1"/>
  <c r="D45" i="1"/>
  <c r="C45" i="1"/>
  <c r="B45" i="1"/>
  <c r="C32" i="1"/>
  <c r="D32" i="1"/>
  <c r="E32" i="1"/>
  <c r="C33" i="1"/>
  <c r="G33" i="1" s="1"/>
  <c r="D33" i="1"/>
  <c r="E33" i="1"/>
  <c r="C34" i="1"/>
  <c r="G34" i="1" s="1"/>
  <c r="D34" i="1"/>
  <c r="E34" i="1"/>
  <c r="C35" i="1"/>
  <c r="G35" i="1" s="1"/>
  <c r="H35" i="1" s="1"/>
  <c r="D35" i="1"/>
  <c r="E35" i="1"/>
  <c r="C36" i="1"/>
  <c r="D36" i="1"/>
  <c r="G36" i="1" s="1"/>
  <c r="E36" i="1"/>
  <c r="C37" i="1"/>
  <c r="G37" i="1" s="1"/>
  <c r="D37" i="1"/>
  <c r="E37" i="1"/>
  <c r="C38" i="1"/>
  <c r="D38" i="1"/>
  <c r="E38" i="1"/>
  <c r="C39" i="1"/>
  <c r="D39" i="1"/>
  <c r="E39" i="1"/>
  <c r="C40" i="1"/>
  <c r="G40" i="1" s="1"/>
  <c r="D40" i="1"/>
  <c r="E40" i="1"/>
  <c r="C41" i="1"/>
  <c r="D41" i="1"/>
  <c r="E41" i="1"/>
  <c r="C42" i="1"/>
  <c r="D42" i="1"/>
  <c r="E42" i="1"/>
  <c r="C31" i="1"/>
  <c r="E31" i="1"/>
  <c r="D31" i="1"/>
  <c r="B86" i="1"/>
  <c r="H86" i="1" s="1"/>
  <c r="H85" i="1"/>
  <c r="B85" i="1"/>
  <c r="B84" i="1"/>
  <c r="B83" i="1"/>
  <c r="B82" i="1"/>
  <c r="B81" i="1"/>
  <c r="B80" i="1"/>
  <c r="B79" i="1"/>
  <c r="B78" i="1"/>
  <c r="B77" i="1"/>
  <c r="B76" i="1"/>
  <c r="B75" i="1"/>
  <c r="H61" i="1"/>
  <c r="B32" i="1"/>
  <c r="B33" i="1"/>
  <c r="B34" i="1"/>
  <c r="B35" i="1"/>
  <c r="B36" i="1"/>
  <c r="B37" i="1"/>
  <c r="B38" i="1"/>
  <c r="B39" i="1"/>
  <c r="B40" i="1"/>
  <c r="B41" i="1"/>
  <c r="B42" i="1"/>
  <c r="B31" i="1"/>
  <c r="H81" i="1" l="1"/>
  <c r="H79" i="1"/>
  <c r="H80" i="1"/>
  <c r="H78" i="1"/>
  <c r="H75" i="1"/>
  <c r="H76" i="1"/>
  <c r="H82" i="1"/>
  <c r="H83" i="1"/>
  <c r="H84" i="1"/>
  <c r="G42" i="1"/>
  <c r="G41" i="1"/>
  <c r="H41" i="1" s="1"/>
  <c r="G38" i="1"/>
  <c r="G32" i="1"/>
  <c r="H32" i="1" s="1"/>
  <c r="G46" i="1"/>
  <c r="G50" i="1"/>
  <c r="G49" i="1"/>
  <c r="G51" i="1"/>
  <c r="G57" i="1"/>
  <c r="G56" i="1"/>
  <c r="G54" i="1"/>
  <c r="G47" i="1"/>
  <c r="G55" i="1"/>
  <c r="G52" i="1"/>
  <c r="G53" i="1"/>
  <c r="G45" i="1"/>
  <c r="G31" i="1"/>
  <c r="H31" i="1" s="1"/>
  <c r="H39" i="1"/>
  <c r="G60" i="1"/>
  <c r="H60" i="1" s="1"/>
  <c r="H38" i="1"/>
  <c r="H36" i="1"/>
  <c r="H33" i="1"/>
  <c r="H34" i="1"/>
  <c r="H40" i="1"/>
  <c r="H37" i="1"/>
  <c r="H42" i="1"/>
  <c r="E25" i="1"/>
  <c r="B6" i="1"/>
  <c r="B5" i="1"/>
  <c r="B4" i="1"/>
  <c r="B3" i="1"/>
  <c r="C3" i="1" s="1"/>
  <c r="B2" i="1"/>
  <c r="B1" i="1"/>
  <c r="B16" i="1"/>
  <c r="B12" i="1"/>
  <c r="B14" i="1"/>
  <c r="B8" i="1"/>
  <c r="B10" i="1"/>
  <c r="B7" i="1"/>
  <c r="B9" i="1"/>
  <c r="I5" i="1"/>
  <c r="J5" i="1" s="1"/>
  <c r="K5" i="1" s="1"/>
  <c r="L5" i="1" s="1"/>
  <c r="M5" i="1" s="1"/>
  <c r="N5" i="1" s="1"/>
  <c r="O5" i="1" s="1"/>
  <c r="P5" i="1" s="1"/>
  <c r="Q5" i="1" s="1"/>
  <c r="R5" i="1" s="1"/>
  <c r="H5" i="1"/>
  <c r="C4" i="1"/>
  <c r="C5" i="1"/>
  <c r="C6" i="1"/>
  <c r="C2" i="1" l="1"/>
  <c r="B11" i="1"/>
</calcChain>
</file>

<file path=xl/sharedStrings.xml><?xml version="1.0" encoding="utf-8"?>
<sst xmlns="http://schemas.openxmlformats.org/spreadsheetml/2006/main" count="61" uniqueCount="55">
  <si>
    <t>D0</t>
  </si>
  <si>
    <t>1A8</t>
  </si>
  <si>
    <t>Total ticks</t>
  </si>
  <si>
    <t>0000101101000110010101000010000001001001</t>
  </si>
  <si>
    <t>0000101101000110010101000001111001011010</t>
  </si>
  <si>
    <t>0000101101000110010101000010000001011110</t>
  </si>
  <si>
    <t>0000101101000110010101000010001000000001</t>
  </si>
  <si>
    <t>0000101101000110010101000010001111001000</t>
  </si>
  <si>
    <t>0000101101000110010101000010001000011011</t>
  </si>
  <si>
    <t>0000101101000110010101000010000111111000</t>
  </si>
  <si>
    <t>0000101101000110010101000001110110011101</t>
  </si>
  <si>
    <t>0000101101000110010101000010000111000101</t>
  </si>
  <si>
    <t>0000101101000110010101000010011011100110</t>
  </si>
  <si>
    <t>0000101101000110010101000010010010011100</t>
  </si>
  <si>
    <t>0000101101000110010101000001110100111110</t>
  </si>
  <si>
    <t>000010111100000100111110111010111011</t>
  </si>
  <si>
    <t>000010111100000100111110110101010100</t>
  </si>
  <si>
    <t>000010111100000100111110110110010111</t>
  </si>
  <si>
    <t>000010111100000100111110101001011101</t>
  </si>
  <si>
    <t>000010111100000100111110110110101001</t>
  </si>
  <si>
    <t>000010111100000100111110110100110010</t>
  </si>
  <si>
    <t>000010111100000100111110110100101110</t>
  </si>
  <si>
    <t>000010111100000100111110110011100001</t>
  </si>
  <si>
    <t>000010111100000100111110110100011111</t>
  </si>
  <si>
    <t>000010111100000100111110110100110111</t>
  </si>
  <si>
    <t>000010111100000100111110110100010001</t>
  </si>
  <si>
    <t>000010111100000100111110110100111001</t>
  </si>
  <si>
    <t>000010111100000100111110110101001111</t>
  </si>
  <si>
    <t>00100011111000101001011110000000</t>
  </si>
  <si>
    <t>00100011111000101001011101111111</t>
  </si>
  <si>
    <t>00100011111000101001011110010000</t>
  </si>
  <si>
    <t>00100011111000101001011110101010</t>
  </si>
  <si>
    <t>00100011111000101001011110001100</t>
  </si>
  <si>
    <t>00100011111000101001011111010110</t>
  </si>
  <si>
    <t>00100011111000101001011111111100</t>
  </si>
  <si>
    <t>Temperature - SeaScan</t>
  </si>
  <si>
    <t>Pressure - CSAC</t>
  </si>
  <si>
    <t>Pressure - SeaScan</t>
  </si>
  <si>
    <t>Temperature - CSAC</t>
  </si>
  <si>
    <t>0001001000110101111010001010011111110001</t>
  </si>
  <si>
    <t>0001001000110101111010001010110010100101</t>
  </si>
  <si>
    <t>0001001000110101111010001011111001101001</t>
  </si>
  <si>
    <t>0001001000110101111010001101101100100010</t>
  </si>
  <si>
    <t>0001001000110101111010001110000111010100</t>
  </si>
  <si>
    <t>0001001000110101111010001101111101011111</t>
  </si>
  <si>
    <t>0001001000110101111010001101000011111000</t>
  </si>
  <si>
    <t>0001001000110101111010001010101101101110</t>
  </si>
  <si>
    <t>0001001000110101111010001101001111110010</t>
  </si>
  <si>
    <t>0001001000110101111010001100110001110000</t>
  </si>
  <si>
    <t>0001001000110101111010001101000011100101</t>
  </si>
  <si>
    <t>0001001000110101111010001010111010000101</t>
  </si>
  <si>
    <t>0001001000110101111010001011100111011001</t>
  </si>
  <si>
    <t>hr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</si>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</sst>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000"/>
    <numFmt numFmtId="172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9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7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65E6-2543-47D7-8EBE-54FD64FAFAC9}">
  <dimension ref="A1:R162"/>
  <sheetViews>
    <sheetView tabSelected="1" workbookViewId="0">
      <selection activeCell="C2" sqref="C2"/>
    </sheetView>
  </sheetViews>
  <sheetFormatPr defaultRowHeight="15" x14ac:dyDescent="0.25"/>
  <cols>
    <col min="1" max="1" width="42.140625" bestFit="1" customWidth="1"/>
    <col min="2" max="2" width="14.7109375" bestFit="1" customWidth="1"/>
    <col min="3" max="7" width="17.140625" customWidth="1"/>
    <col min="8" max="8" width="22" customWidth="1"/>
    <col min="9" max="9" width="12" bestFit="1" customWidth="1"/>
    <col min="10" max="10" width="11.7109375" bestFit="1" customWidth="1"/>
  </cols>
  <sheetData>
    <row r="1" spans="1:18" x14ac:dyDescent="0.25">
      <c r="A1" s="6">
        <v>40</v>
      </c>
      <c r="B1">
        <f>HEX2DEC(A1)</f>
        <v>64</v>
      </c>
    </row>
    <row r="2" spans="1:18" x14ac:dyDescent="0.25">
      <c r="A2" s="6">
        <v>88</v>
      </c>
      <c r="B2">
        <f t="shared" ref="B2:B6" si="0">HEX2DEC(A2)</f>
        <v>136</v>
      </c>
      <c r="C2">
        <f>B2-B1</f>
        <v>72</v>
      </c>
      <c r="D2">
        <f>C2*100/9</f>
        <v>800</v>
      </c>
    </row>
    <row r="3" spans="1:18" x14ac:dyDescent="0.25">
      <c r="A3" s="6" t="s">
        <v>0</v>
      </c>
      <c r="B3">
        <f t="shared" si="0"/>
        <v>208</v>
      </c>
      <c r="C3">
        <f t="shared" ref="C3:C6" si="1">B3-B2</f>
        <v>72</v>
      </c>
      <c r="D3">
        <f t="shared" ref="D3:D6" si="2">C3*100/9</f>
        <v>800</v>
      </c>
    </row>
    <row r="4" spans="1:18" x14ac:dyDescent="0.25">
      <c r="A4" s="6">
        <v>118</v>
      </c>
      <c r="B4">
        <f t="shared" si="0"/>
        <v>280</v>
      </c>
      <c r="C4">
        <f t="shared" si="1"/>
        <v>72</v>
      </c>
      <c r="D4">
        <f t="shared" si="2"/>
        <v>800</v>
      </c>
      <c r="H4">
        <v>34</v>
      </c>
      <c r="I4">
        <v>40</v>
      </c>
      <c r="J4">
        <v>2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40</v>
      </c>
    </row>
    <row r="5" spans="1:18" x14ac:dyDescent="0.25">
      <c r="A5" s="6">
        <v>160</v>
      </c>
      <c r="B5">
        <f t="shared" si="0"/>
        <v>352</v>
      </c>
      <c r="C5">
        <f t="shared" si="1"/>
        <v>72</v>
      </c>
      <c r="D5">
        <f t="shared" si="2"/>
        <v>800</v>
      </c>
      <c r="H5">
        <f>H4+G5</f>
        <v>34</v>
      </c>
      <c r="I5">
        <f t="shared" ref="I5:R5" si="3">I4+H5</f>
        <v>74</v>
      </c>
      <c r="J5">
        <f t="shared" si="3"/>
        <v>76</v>
      </c>
      <c r="K5">
        <f t="shared" si="3"/>
        <v>96</v>
      </c>
      <c r="L5">
        <f t="shared" si="3"/>
        <v>116</v>
      </c>
      <c r="M5">
        <f t="shared" si="3"/>
        <v>136</v>
      </c>
      <c r="N5">
        <f t="shared" si="3"/>
        <v>156</v>
      </c>
      <c r="O5">
        <f t="shared" si="3"/>
        <v>176</v>
      </c>
      <c r="P5">
        <f t="shared" si="3"/>
        <v>196</v>
      </c>
      <c r="Q5">
        <f t="shared" si="3"/>
        <v>216</v>
      </c>
      <c r="R5">
        <f t="shared" si="3"/>
        <v>256</v>
      </c>
    </row>
    <row r="6" spans="1:18" x14ac:dyDescent="0.25">
      <c r="A6" s="6" t="s">
        <v>1</v>
      </c>
      <c r="B6">
        <f t="shared" si="0"/>
        <v>424</v>
      </c>
      <c r="C6">
        <f t="shared" si="1"/>
        <v>72</v>
      </c>
      <c r="D6">
        <f t="shared" si="2"/>
        <v>800</v>
      </c>
    </row>
    <row r="7" spans="1:18" x14ac:dyDescent="0.25">
      <c r="A7">
        <v>1000000</v>
      </c>
      <c r="B7">
        <f>BIN2DEC(A7)</f>
        <v>64</v>
      </c>
    </row>
    <row r="8" spans="1:18" x14ac:dyDescent="0.25">
      <c r="A8" s="1">
        <v>10010001</v>
      </c>
      <c r="B8">
        <f>BIN2DEC(A8)</f>
        <v>145</v>
      </c>
    </row>
    <row r="9" spans="1:18" x14ac:dyDescent="0.25">
      <c r="A9">
        <v>1110000</v>
      </c>
      <c r="B9">
        <f>BIN2DEC(A9)*2^8</f>
        <v>28672</v>
      </c>
    </row>
    <row r="10" spans="1:18" x14ac:dyDescent="0.25">
      <c r="A10">
        <v>110001</v>
      </c>
      <c r="B10">
        <f>BIN2DEC(A10)*2^16</f>
        <v>3211264</v>
      </c>
    </row>
    <row r="11" spans="1:18" x14ac:dyDescent="0.25">
      <c r="B11">
        <f>SUM(B8:B10)</f>
        <v>3240081</v>
      </c>
      <c r="C11" t="s">
        <v>2</v>
      </c>
      <c r="E11">
        <v>32</v>
      </c>
    </row>
    <row r="12" spans="1:18" x14ac:dyDescent="0.25">
      <c r="B12" s="2">
        <f>(B11-64)/60/60/8</f>
        <v>112.50059027777777</v>
      </c>
      <c r="E12">
        <v>24</v>
      </c>
    </row>
    <row r="13" spans="1:18" x14ac:dyDescent="0.25">
      <c r="E13">
        <v>32</v>
      </c>
    </row>
    <row r="14" spans="1:18" x14ac:dyDescent="0.25">
      <c r="B14">
        <f>MOD(B12,1)*3600</f>
        <v>1802.1249999999895</v>
      </c>
      <c r="E14">
        <v>4</v>
      </c>
    </row>
    <row r="15" spans="1:18" x14ac:dyDescent="0.25">
      <c r="E15">
        <v>16</v>
      </c>
    </row>
    <row r="16" spans="1:18" x14ac:dyDescent="0.25">
      <c r="A16">
        <v>40</v>
      </c>
      <c r="B16" t="str">
        <f>HEX2BIN(A16)</f>
        <v>1000000</v>
      </c>
      <c r="E16">
        <v>16</v>
      </c>
    </row>
    <row r="17" spans="1:10" x14ac:dyDescent="0.25">
      <c r="E17">
        <v>16</v>
      </c>
      <c r="H17" t="s">
        <v>52</v>
      </c>
      <c r="I17" t="s">
        <v>53</v>
      </c>
      <c r="J17" t="s">
        <v>54</v>
      </c>
    </row>
    <row r="18" spans="1:10" x14ac:dyDescent="0.25">
      <c r="E18">
        <v>16</v>
      </c>
      <c r="G18">
        <f>H18*3600000+I18*60000+J18*1000</f>
        <v>9870000</v>
      </c>
      <c r="H18">
        <v>2</v>
      </c>
      <c r="I18">
        <v>44</v>
      </c>
      <c r="J18">
        <v>30</v>
      </c>
    </row>
    <row r="19" spans="1:10" x14ac:dyDescent="0.25">
      <c r="E19">
        <v>16</v>
      </c>
    </row>
    <row r="20" spans="1:10" x14ac:dyDescent="0.25">
      <c r="E20">
        <v>16</v>
      </c>
      <c r="G20">
        <v>9862608</v>
      </c>
      <c r="H20">
        <f>INT(G20/1000/60/60)</f>
        <v>2</v>
      </c>
      <c r="I20">
        <f>INT((G20-(H20*3600000))/60000)</f>
        <v>44</v>
      </c>
      <c r="J20">
        <f>(G20-((H20*3600000)+(I20*60000)))/1000</f>
        <v>22.608000000000001</v>
      </c>
    </row>
    <row r="21" spans="1:10" x14ac:dyDescent="0.25">
      <c r="E21">
        <v>16</v>
      </c>
    </row>
    <row r="22" spans="1:10" x14ac:dyDescent="0.25">
      <c r="E22">
        <v>16</v>
      </c>
      <c r="J22">
        <f>J20-J18</f>
        <v>-7.3919999999999995</v>
      </c>
    </row>
    <row r="23" spans="1:10" x14ac:dyDescent="0.25">
      <c r="E23">
        <v>36</v>
      </c>
    </row>
    <row r="25" spans="1:10" x14ac:dyDescent="0.25">
      <c r="E25">
        <f>SUM(E11:E24)</f>
        <v>256</v>
      </c>
    </row>
    <row r="28" spans="1:10" x14ac:dyDescent="0.25">
      <c r="B28" s="1"/>
      <c r="C28" s="1"/>
      <c r="D28" s="1"/>
      <c r="E28" s="1"/>
      <c r="F28" s="3"/>
    </row>
    <row r="30" spans="1:10" x14ac:dyDescent="0.25">
      <c r="A30" t="s">
        <v>36</v>
      </c>
      <c r="B30">
        <f>LEN(A31)</f>
        <v>40</v>
      </c>
    </row>
    <row r="31" spans="1:10" x14ac:dyDescent="0.25">
      <c r="A31" s="3" t="s">
        <v>3</v>
      </c>
      <c r="B31">
        <f>BIN2DEC(RIGHT($A31,8))</f>
        <v>73</v>
      </c>
      <c r="C31">
        <f>BIN2DEC(MID($A31,LEN($A31)-15,8))*2^8</f>
        <v>8192</v>
      </c>
      <c r="D31">
        <f>BIN2DEC(MID($A31,LEN($A31)-23,8))*2^16</f>
        <v>5505024</v>
      </c>
      <c r="E31">
        <f>BIN2DEC(MID($A31,LEN($A31)-31,8))*2^24</f>
        <v>1174405120</v>
      </c>
      <c r="F31">
        <f>BIN2DEC(LEFT($A31,LEN($A31)-32))*2^32</f>
        <v>47244640256</v>
      </c>
      <c r="G31">
        <f>SUM(B31:F31)</f>
        <v>48424558665</v>
      </c>
      <c r="H31" s="5">
        <f t="shared" ref="H31:H42" si="4">(G31/(2^25)+1)/50</f>
        <v>28.883286176323892</v>
      </c>
    </row>
    <row r="32" spans="1:10" x14ac:dyDescent="0.25">
      <c r="A32" s="3" t="s">
        <v>4</v>
      </c>
      <c r="B32">
        <f t="shared" ref="B32:B57" si="5">BIN2DEC(RIGHT($A32,8))</f>
        <v>90</v>
      </c>
      <c r="C32">
        <f t="shared" ref="C32:C42" si="6">BIN2DEC(MID($A32,LEN($A32)-15,8))*2^8</f>
        <v>7680</v>
      </c>
      <c r="D32">
        <f t="shared" ref="D32:D42" si="7">BIN2DEC(MID($A32,LEN($A32)-23,8))*2^16</f>
        <v>5505024</v>
      </c>
      <c r="E32">
        <f t="shared" ref="E32:E42" si="8">BIN2DEC(MID($A32,LEN($A32)-31,8))*2^24</f>
        <v>1174405120</v>
      </c>
      <c r="F32">
        <f t="shared" ref="F32:F42" si="9">BIN2DEC(LEFT($A32,LEN($A32)-32))*2^32</f>
        <v>47244640256</v>
      </c>
      <c r="G32">
        <f t="shared" ref="G32:G42" si="10">SUM(B32:F32)</f>
        <v>48424558170</v>
      </c>
      <c r="H32" s="5">
        <f t="shared" si="4"/>
        <v>28.883285881280898</v>
      </c>
    </row>
    <row r="33" spans="1:8" x14ac:dyDescent="0.25">
      <c r="A33" s="4" t="s">
        <v>5</v>
      </c>
      <c r="B33">
        <f t="shared" si="5"/>
        <v>94</v>
      </c>
      <c r="C33">
        <f t="shared" si="6"/>
        <v>8192</v>
      </c>
      <c r="D33">
        <f t="shared" si="7"/>
        <v>5505024</v>
      </c>
      <c r="E33">
        <f t="shared" si="8"/>
        <v>1174405120</v>
      </c>
      <c r="F33">
        <f t="shared" si="9"/>
        <v>47244640256</v>
      </c>
      <c r="G33">
        <f t="shared" si="10"/>
        <v>48424558686</v>
      </c>
      <c r="H33" s="5">
        <f t="shared" si="4"/>
        <v>28.883286188840867</v>
      </c>
    </row>
    <row r="34" spans="1:8" x14ac:dyDescent="0.25">
      <c r="A34" s="4" t="s">
        <v>6</v>
      </c>
      <c r="B34">
        <f t="shared" si="5"/>
        <v>1</v>
      </c>
      <c r="C34">
        <f t="shared" si="6"/>
        <v>8704</v>
      </c>
      <c r="D34">
        <f t="shared" si="7"/>
        <v>5505024</v>
      </c>
      <c r="E34">
        <f t="shared" si="8"/>
        <v>1174405120</v>
      </c>
      <c r="F34">
        <f t="shared" si="9"/>
        <v>47244640256</v>
      </c>
      <c r="G34">
        <f t="shared" si="10"/>
        <v>48424559105</v>
      </c>
      <c r="H34" s="5">
        <f t="shared" si="4"/>
        <v>28.883286438584328</v>
      </c>
    </row>
    <row r="35" spans="1:8" x14ac:dyDescent="0.25">
      <c r="A35" s="4" t="s">
        <v>7</v>
      </c>
      <c r="B35">
        <f t="shared" si="5"/>
        <v>200</v>
      </c>
      <c r="C35">
        <f t="shared" si="6"/>
        <v>8960</v>
      </c>
      <c r="D35">
        <f t="shared" si="7"/>
        <v>5505024</v>
      </c>
      <c r="E35">
        <f t="shared" si="8"/>
        <v>1174405120</v>
      </c>
      <c r="F35">
        <f t="shared" si="9"/>
        <v>47244640256</v>
      </c>
      <c r="G35">
        <f t="shared" si="10"/>
        <v>48424559560</v>
      </c>
      <c r="H35" s="5">
        <f t="shared" si="4"/>
        <v>28.883286709785462</v>
      </c>
    </row>
    <row r="36" spans="1:8" x14ac:dyDescent="0.25">
      <c r="A36" s="4" t="s">
        <v>8</v>
      </c>
      <c r="B36">
        <f t="shared" si="5"/>
        <v>27</v>
      </c>
      <c r="C36">
        <f t="shared" si="6"/>
        <v>8704</v>
      </c>
      <c r="D36">
        <f t="shared" si="7"/>
        <v>5505024</v>
      </c>
      <c r="E36">
        <f t="shared" si="8"/>
        <v>1174405120</v>
      </c>
      <c r="F36">
        <f t="shared" si="9"/>
        <v>47244640256</v>
      </c>
      <c r="G36">
        <f t="shared" si="10"/>
        <v>48424559131</v>
      </c>
      <c r="H36" s="5">
        <f t="shared" si="4"/>
        <v>28.883286454081535</v>
      </c>
    </row>
    <row r="37" spans="1:8" x14ac:dyDescent="0.25">
      <c r="A37" s="4" t="s">
        <v>9</v>
      </c>
      <c r="B37">
        <f t="shared" si="5"/>
        <v>248</v>
      </c>
      <c r="C37">
        <f t="shared" si="6"/>
        <v>8448</v>
      </c>
      <c r="D37">
        <f t="shared" si="7"/>
        <v>5505024</v>
      </c>
      <c r="E37">
        <f t="shared" si="8"/>
        <v>1174405120</v>
      </c>
      <c r="F37">
        <f t="shared" si="9"/>
        <v>47244640256</v>
      </c>
      <c r="G37">
        <f t="shared" si="10"/>
        <v>48424559096</v>
      </c>
      <c r="H37" s="5">
        <f t="shared" si="4"/>
        <v>28.883286433219908</v>
      </c>
    </row>
    <row r="38" spans="1:8" x14ac:dyDescent="0.25">
      <c r="A38" s="4" t="s">
        <v>10</v>
      </c>
      <c r="B38">
        <f t="shared" si="5"/>
        <v>157</v>
      </c>
      <c r="C38">
        <f t="shared" si="6"/>
        <v>7424</v>
      </c>
      <c r="D38">
        <f t="shared" si="7"/>
        <v>5505024</v>
      </c>
      <c r="E38">
        <f t="shared" si="8"/>
        <v>1174405120</v>
      </c>
      <c r="F38">
        <f t="shared" si="9"/>
        <v>47244640256</v>
      </c>
      <c r="G38">
        <f t="shared" si="10"/>
        <v>48424557981</v>
      </c>
      <c r="H38" s="5">
        <f t="shared" si="4"/>
        <v>28.88328576862812</v>
      </c>
    </row>
    <row r="39" spans="1:8" x14ac:dyDescent="0.25">
      <c r="A39" s="4" t="s">
        <v>11</v>
      </c>
      <c r="B39">
        <f t="shared" si="5"/>
        <v>197</v>
      </c>
      <c r="C39">
        <f t="shared" si="6"/>
        <v>8448</v>
      </c>
      <c r="D39">
        <f t="shared" si="7"/>
        <v>5505024</v>
      </c>
      <c r="E39">
        <f t="shared" si="8"/>
        <v>1174405120</v>
      </c>
      <c r="F39">
        <f t="shared" si="9"/>
        <v>47244640256</v>
      </c>
      <c r="G39">
        <f t="shared" si="10"/>
        <v>48424559045</v>
      </c>
      <c r="H39" s="5">
        <f t="shared" si="4"/>
        <v>28.88328640282154</v>
      </c>
    </row>
    <row r="40" spans="1:8" x14ac:dyDescent="0.25">
      <c r="A40" s="4" t="s">
        <v>12</v>
      </c>
      <c r="B40">
        <f t="shared" si="5"/>
        <v>230</v>
      </c>
      <c r="C40">
        <f t="shared" si="6"/>
        <v>9728</v>
      </c>
      <c r="D40">
        <f t="shared" si="7"/>
        <v>5505024</v>
      </c>
      <c r="E40">
        <f t="shared" si="8"/>
        <v>1174405120</v>
      </c>
      <c r="F40">
        <f t="shared" si="9"/>
        <v>47244640256</v>
      </c>
      <c r="G40">
        <f t="shared" si="10"/>
        <v>48424560358</v>
      </c>
      <c r="H40" s="5">
        <f t="shared" si="4"/>
        <v>28.883287185430525</v>
      </c>
    </row>
    <row r="41" spans="1:8" x14ac:dyDescent="0.25">
      <c r="A41" s="4" t="s">
        <v>13</v>
      </c>
      <c r="B41">
        <f t="shared" si="5"/>
        <v>156</v>
      </c>
      <c r="C41">
        <f t="shared" si="6"/>
        <v>9216</v>
      </c>
      <c r="D41">
        <f t="shared" si="7"/>
        <v>5505024</v>
      </c>
      <c r="E41">
        <f t="shared" si="8"/>
        <v>1174405120</v>
      </c>
      <c r="F41">
        <f t="shared" si="9"/>
        <v>47244640256</v>
      </c>
      <c r="G41">
        <f t="shared" si="10"/>
        <v>48424559772</v>
      </c>
      <c r="H41" s="5">
        <f t="shared" si="4"/>
        <v>28.88328683614731</v>
      </c>
    </row>
    <row r="42" spans="1:8" x14ac:dyDescent="0.25">
      <c r="A42" s="4" t="s">
        <v>14</v>
      </c>
      <c r="B42">
        <f t="shared" si="5"/>
        <v>62</v>
      </c>
      <c r="C42">
        <f t="shared" si="6"/>
        <v>7424</v>
      </c>
      <c r="D42">
        <f t="shared" si="7"/>
        <v>5505024</v>
      </c>
      <c r="E42">
        <f t="shared" si="8"/>
        <v>1174405120</v>
      </c>
      <c r="F42">
        <f t="shared" si="9"/>
        <v>47244640256</v>
      </c>
      <c r="G42">
        <f t="shared" si="10"/>
        <v>48424557886</v>
      </c>
      <c r="H42" s="5">
        <f t="shared" si="4"/>
        <v>28.883285712003708</v>
      </c>
    </row>
    <row r="43" spans="1:8" x14ac:dyDescent="0.25">
      <c r="A43" s="4"/>
      <c r="H43" s="5"/>
    </row>
    <row r="44" spans="1:8" x14ac:dyDescent="0.25">
      <c r="A44" s="4" t="s">
        <v>37</v>
      </c>
      <c r="B44">
        <f>LEN(A45)</f>
        <v>36</v>
      </c>
      <c r="H44" s="5"/>
    </row>
    <row r="45" spans="1:8" x14ac:dyDescent="0.25">
      <c r="A45" s="4" t="s">
        <v>15</v>
      </c>
      <c r="B45">
        <f t="shared" si="5"/>
        <v>187</v>
      </c>
      <c r="C45">
        <f t="shared" ref="C45:C57" si="11">BIN2DEC(MID($A45,LEN($A45)-15,8))*2^8</f>
        <v>60928</v>
      </c>
      <c r="D45">
        <f t="shared" ref="D45:D57" si="12">BIN2DEC(MID($A45,LEN($A45)-23,8))*2^16</f>
        <v>1245184</v>
      </c>
      <c r="E45">
        <f t="shared" ref="E45:E57" si="13">BIN2DEC(MID($A45,LEN($A45)-31,8))*2^24</f>
        <v>3154116608</v>
      </c>
      <c r="F45">
        <f>BIN2DEC(LEFT($A45,LEN($A45)-32))*2^32</f>
        <v>0</v>
      </c>
      <c r="G45">
        <f t="shared" ref="G45:G57" si="14">SUM(B45:F45)</f>
        <v>3155422907</v>
      </c>
      <c r="H45" s="5">
        <f>(G45/(2^21)+1)/50</f>
        <v>30.112457838058472</v>
      </c>
    </row>
    <row r="46" spans="1:8" x14ac:dyDescent="0.25">
      <c r="A46" s="4" t="s">
        <v>16</v>
      </c>
      <c r="B46">
        <f t="shared" si="5"/>
        <v>84</v>
      </c>
      <c r="C46">
        <f t="shared" si="11"/>
        <v>60672</v>
      </c>
      <c r="D46">
        <f t="shared" si="12"/>
        <v>1245184</v>
      </c>
      <c r="E46">
        <f t="shared" si="13"/>
        <v>3154116608</v>
      </c>
      <c r="F46">
        <f t="shared" ref="F46:F57" si="15">BIN2DEC(LEFT($A46,LEN($A46)-32))*2^32</f>
        <v>0</v>
      </c>
      <c r="G46">
        <f t="shared" si="14"/>
        <v>3155422548</v>
      </c>
      <c r="H46" s="5">
        <f t="shared" ref="H46:H57" si="16">(G46/(2^21)+1)/50</f>
        <v>30.112454414367676</v>
      </c>
    </row>
    <row r="47" spans="1:8" x14ac:dyDescent="0.25">
      <c r="A47" s="4" t="s">
        <v>17</v>
      </c>
      <c r="B47">
        <f t="shared" si="5"/>
        <v>151</v>
      </c>
      <c r="C47">
        <f t="shared" si="11"/>
        <v>60672</v>
      </c>
      <c r="D47">
        <f t="shared" si="12"/>
        <v>1245184</v>
      </c>
      <c r="E47">
        <f t="shared" si="13"/>
        <v>3154116608</v>
      </c>
      <c r="F47">
        <f t="shared" si="15"/>
        <v>0</v>
      </c>
      <c r="G47">
        <f t="shared" si="14"/>
        <v>3155422615</v>
      </c>
      <c r="H47" s="5">
        <f t="shared" si="16"/>
        <v>30.112455053329469</v>
      </c>
    </row>
    <row r="48" spans="1:8" x14ac:dyDescent="0.25">
      <c r="A48" s="4" t="s">
        <v>18</v>
      </c>
      <c r="B48">
        <f t="shared" si="5"/>
        <v>93</v>
      </c>
      <c r="C48">
        <f t="shared" si="11"/>
        <v>59904</v>
      </c>
      <c r="D48">
        <f t="shared" si="12"/>
        <v>1245184</v>
      </c>
      <c r="E48">
        <f t="shared" si="13"/>
        <v>3154116608</v>
      </c>
      <c r="F48">
        <f t="shared" si="15"/>
        <v>0</v>
      </c>
      <c r="G48">
        <f t="shared" si="14"/>
        <v>3155421789</v>
      </c>
      <c r="H48" s="5">
        <f t="shared" si="16"/>
        <v>30.112447175979614</v>
      </c>
    </row>
    <row r="49" spans="1:8" x14ac:dyDescent="0.25">
      <c r="A49" s="4" t="s">
        <v>19</v>
      </c>
      <c r="B49">
        <f t="shared" si="5"/>
        <v>169</v>
      </c>
      <c r="C49">
        <f t="shared" si="11"/>
        <v>60672</v>
      </c>
      <c r="D49">
        <f t="shared" si="12"/>
        <v>1245184</v>
      </c>
      <c r="E49">
        <f t="shared" si="13"/>
        <v>3154116608</v>
      </c>
      <c r="F49">
        <f t="shared" si="15"/>
        <v>0</v>
      </c>
      <c r="G49">
        <f t="shared" si="14"/>
        <v>3155422633</v>
      </c>
      <c r="H49" s="5">
        <f t="shared" si="16"/>
        <v>30.112455224990846</v>
      </c>
    </row>
    <row r="50" spans="1:8" x14ac:dyDescent="0.25">
      <c r="A50" s="4" t="s">
        <v>20</v>
      </c>
      <c r="B50">
        <f t="shared" si="5"/>
        <v>50</v>
      </c>
      <c r="C50">
        <f t="shared" si="11"/>
        <v>60672</v>
      </c>
      <c r="D50">
        <f t="shared" si="12"/>
        <v>1245184</v>
      </c>
      <c r="E50">
        <f t="shared" si="13"/>
        <v>3154116608</v>
      </c>
      <c r="F50">
        <f t="shared" si="15"/>
        <v>0</v>
      </c>
      <c r="G50">
        <f t="shared" si="14"/>
        <v>3155422514</v>
      </c>
      <c r="H50" s="5">
        <f t="shared" si="16"/>
        <v>30.112454090118408</v>
      </c>
    </row>
    <row r="51" spans="1:8" x14ac:dyDescent="0.25">
      <c r="A51" s="4" t="s">
        <v>21</v>
      </c>
      <c r="B51">
        <f t="shared" si="5"/>
        <v>46</v>
      </c>
      <c r="C51">
        <f t="shared" si="11"/>
        <v>60672</v>
      </c>
      <c r="D51">
        <f t="shared" si="12"/>
        <v>1245184</v>
      </c>
      <c r="E51">
        <f t="shared" si="13"/>
        <v>3154116608</v>
      </c>
      <c r="F51">
        <f t="shared" si="15"/>
        <v>0</v>
      </c>
      <c r="G51">
        <f t="shared" si="14"/>
        <v>3155422510</v>
      </c>
      <c r="H51" s="5">
        <f t="shared" si="16"/>
        <v>30.112454051971437</v>
      </c>
    </row>
    <row r="52" spans="1:8" x14ac:dyDescent="0.25">
      <c r="A52" s="4" t="s">
        <v>22</v>
      </c>
      <c r="B52">
        <f t="shared" si="5"/>
        <v>225</v>
      </c>
      <c r="C52">
        <f t="shared" si="11"/>
        <v>60416</v>
      </c>
      <c r="D52">
        <f t="shared" si="12"/>
        <v>1245184</v>
      </c>
      <c r="E52">
        <f t="shared" si="13"/>
        <v>3154116608</v>
      </c>
      <c r="F52">
        <f t="shared" si="15"/>
        <v>0</v>
      </c>
      <c r="G52">
        <f t="shared" si="14"/>
        <v>3155422433</v>
      </c>
      <c r="H52" s="5">
        <f t="shared" si="16"/>
        <v>30.112453317642213</v>
      </c>
    </row>
    <row r="53" spans="1:8" x14ac:dyDescent="0.25">
      <c r="A53" s="4" t="s">
        <v>23</v>
      </c>
      <c r="B53">
        <f t="shared" si="5"/>
        <v>31</v>
      </c>
      <c r="C53">
        <f t="shared" si="11"/>
        <v>60672</v>
      </c>
      <c r="D53">
        <f t="shared" si="12"/>
        <v>1245184</v>
      </c>
      <c r="E53">
        <f t="shared" si="13"/>
        <v>3154116608</v>
      </c>
      <c r="F53">
        <f t="shared" si="15"/>
        <v>0</v>
      </c>
      <c r="G53">
        <f t="shared" si="14"/>
        <v>3155422495</v>
      </c>
      <c r="H53" s="5">
        <f t="shared" si="16"/>
        <v>30.112453908920287</v>
      </c>
    </row>
    <row r="54" spans="1:8" x14ac:dyDescent="0.25">
      <c r="A54" s="4" t="s">
        <v>24</v>
      </c>
      <c r="B54">
        <f t="shared" si="5"/>
        <v>55</v>
      </c>
      <c r="C54">
        <f t="shared" si="11"/>
        <v>60672</v>
      </c>
      <c r="D54">
        <f t="shared" si="12"/>
        <v>1245184</v>
      </c>
      <c r="E54">
        <f t="shared" si="13"/>
        <v>3154116608</v>
      </c>
      <c r="F54">
        <f t="shared" si="15"/>
        <v>0</v>
      </c>
      <c r="G54">
        <f t="shared" si="14"/>
        <v>3155422519</v>
      </c>
      <c r="H54" s="5">
        <f t="shared" si="16"/>
        <v>30.112454137802125</v>
      </c>
    </row>
    <row r="55" spans="1:8" x14ac:dyDescent="0.25">
      <c r="A55" s="4" t="s">
        <v>25</v>
      </c>
      <c r="B55">
        <f t="shared" si="5"/>
        <v>17</v>
      </c>
      <c r="C55">
        <f t="shared" si="11"/>
        <v>60672</v>
      </c>
      <c r="D55">
        <f t="shared" si="12"/>
        <v>1245184</v>
      </c>
      <c r="E55">
        <f t="shared" si="13"/>
        <v>3154116608</v>
      </c>
      <c r="F55">
        <f t="shared" si="15"/>
        <v>0</v>
      </c>
      <c r="G55">
        <f t="shared" si="14"/>
        <v>3155422481</v>
      </c>
      <c r="H55" s="5">
        <f t="shared" si="16"/>
        <v>30.112453775405882</v>
      </c>
    </row>
    <row r="56" spans="1:8" x14ac:dyDescent="0.25">
      <c r="A56" s="4" t="s">
        <v>26</v>
      </c>
      <c r="B56">
        <f t="shared" si="5"/>
        <v>57</v>
      </c>
      <c r="C56">
        <f t="shared" si="11"/>
        <v>60672</v>
      </c>
      <c r="D56">
        <f t="shared" si="12"/>
        <v>1245184</v>
      </c>
      <c r="E56">
        <f t="shared" si="13"/>
        <v>3154116608</v>
      </c>
      <c r="F56">
        <f t="shared" si="15"/>
        <v>0</v>
      </c>
      <c r="G56">
        <f t="shared" si="14"/>
        <v>3155422521</v>
      </c>
      <c r="H56" s="5">
        <f t="shared" si="16"/>
        <v>30.112454156875611</v>
      </c>
    </row>
    <row r="57" spans="1:8" x14ac:dyDescent="0.25">
      <c r="A57" s="4" t="s">
        <v>27</v>
      </c>
      <c r="B57">
        <f t="shared" si="5"/>
        <v>79</v>
      </c>
      <c r="C57">
        <f t="shared" si="11"/>
        <v>60672</v>
      </c>
      <c r="D57">
        <f t="shared" si="12"/>
        <v>1245184</v>
      </c>
      <c r="E57">
        <f t="shared" si="13"/>
        <v>3154116608</v>
      </c>
      <c r="F57">
        <f t="shared" si="15"/>
        <v>0</v>
      </c>
      <c r="G57">
        <f t="shared" si="14"/>
        <v>3155422543</v>
      </c>
      <c r="H57" s="5">
        <f t="shared" si="16"/>
        <v>30.112454366683959</v>
      </c>
    </row>
    <row r="58" spans="1:8" x14ac:dyDescent="0.25">
      <c r="A58" s="4"/>
    </row>
    <row r="59" spans="1:8" x14ac:dyDescent="0.25">
      <c r="A59" t="s">
        <v>38</v>
      </c>
      <c r="B59">
        <f>LEN(A60)</f>
        <v>40</v>
      </c>
    </row>
    <row r="60" spans="1:8" x14ac:dyDescent="0.25">
      <c r="A60" s="3" t="s">
        <v>39</v>
      </c>
      <c r="B60">
        <f t="shared" ref="B60:B71" si="17">BIN2DEC(RIGHT($A60,8))</f>
        <v>241</v>
      </c>
      <c r="C60">
        <f t="shared" ref="C60:C71" si="18">BIN2DEC(MID($A60,LEN($A60)-15,8))*2^8</f>
        <v>42752</v>
      </c>
      <c r="D60">
        <f t="shared" ref="D60:D71" si="19">BIN2DEC(MID($A60,LEN($A60)-23,8))*2^16</f>
        <v>15204352</v>
      </c>
      <c r="E60">
        <f t="shared" ref="E60:E71" si="20">BIN2DEC(MID($A60,LEN($A60)-31,8))*2^24</f>
        <v>889192448</v>
      </c>
      <c r="F60">
        <f t="shared" ref="F60:F71" si="21">BIN2DEC(LEFT($A60,LEN($A60)-32))*2^32</f>
        <v>77309411328</v>
      </c>
      <c r="G60">
        <f>SUM(B60:F60)</f>
        <v>78213851121</v>
      </c>
      <c r="H60" s="5">
        <f>(G60/(2^28)+1)/50</f>
        <v>5.8473860157281159</v>
      </c>
    </row>
    <row r="61" spans="1:8" x14ac:dyDescent="0.25">
      <c r="A61" s="3" t="s">
        <v>40</v>
      </c>
      <c r="B61">
        <f t="shared" si="17"/>
        <v>165</v>
      </c>
      <c r="C61">
        <f t="shared" si="18"/>
        <v>44032</v>
      </c>
      <c r="D61">
        <f t="shared" si="19"/>
        <v>15204352</v>
      </c>
      <c r="E61">
        <f t="shared" si="20"/>
        <v>889192448</v>
      </c>
      <c r="F61">
        <f t="shared" si="21"/>
        <v>77309411328</v>
      </c>
      <c r="G61">
        <f t="shared" ref="G61:G71" si="22">SUM(B61:F61)</f>
        <v>78213852325</v>
      </c>
      <c r="H61" s="5">
        <f t="shared" ref="H61:H71" si="23">(G61/(2^28)+1)/50</f>
        <v>5.847386105433106</v>
      </c>
    </row>
    <row r="62" spans="1:8" x14ac:dyDescent="0.25">
      <c r="A62" s="4" t="s">
        <v>41</v>
      </c>
      <c r="B62">
        <f t="shared" si="17"/>
        <v>105</v>
      </c>
      <c r="C62">
        <f t="shared" si="18"/>
        <v>48640</v>
      </c>
      <c r="D62">
        <f t="shared" si="19"/>
        <v>15204352</v>
      </c>
      <c r="E62">
        <f t="shared" si="20"/>
        <v>889192448</v>
      </c>
      <c r="F62">
        <f t="shared" si="21"/>
        <v>77309411328</v>
      </c>
      <c r="G62">
        <f t="shared" si="22"/>
        <v>78213856873</v>
      </c>
      <c r="H62" s="5">
        <f t="shared" si="23"/>
        <v>5.8473864442855117</v>
      </c>
    </row>
    <row r="63" spans="1:8" x14ac:dyDescent="0.25">
      <c r="A63" s="4" t="s">
        <v>42</v>
      </c>
      <c r="B63">
        <f t="shared" si="17"/>
        <v>34</v>
      </c>
      <c r="C63">
        <f t="shared" si="18"/>
        <v>56064</v>
      </c>
      <c r="D63">
        <f t="shared" si="19"/>
        <v>15204352</v>
      </c>
      <c r="E63">
        <f t="shared" si="20"/>
        <v>889192448</v>
      </c>
      <c r="F63">
        <f t="shared" si="21"/>
        <v>77309411328</v>
      </c>
      <c r="G63">
        <f t="shared" si="22"/>
        <v>78213864226</v>
      </c>
      <c r="H63" s="5">
        <f t="shared" si="23"/>
        <v>5.8473869921267037</v>
      </c>
    </row>
    <row r="64" spans="1:8" x14ac:dyDescent="0.25">
      <c r="A64" s="4" t="s">
        <v>43</v>
      </c>
      <c r="B64">
        <f t="shared" si="17"/>
        <v>212</v>
      </c>
      <c r="C64">
        <f t="shared" si="18"/>
        <v>57600</v>
      </c>
      <c r="D64">
        <f t="shared" si="19"/>
        <v>15204352</v>
      </c>
      <c r="E64">
        <f t="shared" si="20"/>
        <v>889192448</v>
      </c>
      <c r="F64">
        <f t="shared" si="21"/>
        <v>77309411328</v>
      </c>
      <c r="G64">
        <f t="shared" si="22"/>
        <v>78213865940</v>
      </c>
      <c r="H64" s="5">
        <f t="shared" si="23"/>
        <v>5.847387119829655</v>
      </c>
    </row>
    <row r="65" spans="1:8" x14ac:dyDescent="0.25">
      <c r="A65" s="4" t="s">
        <v>44</v>
      </c>
      <c r="B65">
        <f t="shared" si="17"/>
        <v>95</v>
      </c>
      <c r="C65">
        <f t="shared" si="18"/>
        <v>57088</v>
      </c>
      <c r="D65">
        <f t="shared" si="19"/>
        <v>15204352</v>
      </c>
      <c r="E65">
        <f t="shared" si="20"/>
        <v>889192448</v>
      </c>
      <c r="F65">
        <f t="shared" si="21"/>
        <v>77309411328</v>
      </c>
      <c r="G65">
        <f t="shared" si="22"/>
        <v>78213865311</v>
      </c>
      <c r="H65" s="5">
        <f t="shared" si="23"/>
        <v>5.8473870729655024</v>
      </c>
    </row>
    <row r="66" spans="1:8" x14ac:dyDescent="0.25">
      <c r="A66" s="4" t="s">
        <v>45</v>
      </c>
      <c r="B66">
        <f t="shared" si="17"/>
        <v>248</v>
      </c>
      <c r="C66">
        <f t="shared" si="18"/>
        <v>53248</v>
      </c>
      <c r="D66">
        <f t="shared" si="19"/>
        <v>15204352</v>
      </c>
      <c r="E66">
        <f t="shared" si="20"/>
        <v>889192448</v>
      </c>
      <c r="F66">
        <f t="shared" si="21"/>
        <v>77309411328</v>
      </c>
      <c r="G66">
        <f t="shared" si="22"/>
        <v>78213861624</v>
      </c>
      <c r="H66" s="5">
        <f t="shared" si="23"/>
        <v>5.8473867982625958</v>
      </c>
    </row>
    <row r="67" spans="1:8" x14ac:dyDescent="0.25">
      <c r="A67" s="4" t="s">
        <v>46</v>
      </c>
      <c r="B67">
        <f t="shared" si="17"/>
        <v>110</v>
      </c>
      <c r="C67">
        <f t="shared" si="18"/>
        <v>43776</v>
      </c>
      <c r="D67">
        <f t="shared" si="19"/>
        <v>15204352</v>
      </c>
      <c r="E67">
        <f t="shared" si="20"/>
        <v>889192448</v>
      </c>
      <c r="F67">
        <f t="shared" si="21"/>
        <v>77309411328</v>
      </c>
      <c r="G67">
        <f t="shared" si="22"/>
        <v>78213852014</v>
      </c>
      <c r="H67" s="5">
        <f t="shared" si="23"/>
        <v>5.8473860822618011</v>
      </c>
    </row>
    <row r="68" spans="1:8" x14ac:dyDescent="0.25">
      <c r="A68" s="4" t="s">
        <v>47</v>
      </c>
      <c r="B68">
        <f t="shared" si="17"/>
        <v>242</v>
      </c>
      <c r="C68">
        <f t="shared" si="18"/>
        <v>54016</v>
      </c>
      <c r="D68">
        <f t="shared" si="19"/>
        <v>15204352</v>
      </c>
      <c r="E68">
        <f t="shared" si="20"/>
        <v>889192448</v>
      </c>
      <c r="F68">
        <f t="shared" si="21"/>
        <v>77309411328</v>
      </c>
      <c r="G68">
        <f t="shared" si="22"/>
        <v>78213862386</v>
      </c>
      <c r="H68" s="5">
        <f t="shared" si="23"/>
        <v>5.84738685503602</v>
      </c>
    </row>
    <row r="69" spans="1:8" x14ac:dyDescent="0.25">
      <c r="A69" s="4" t="s">
        <v>48</v>
      </c>
      <c r="B69">
        <f t="shared" si="17"/>
        <v>112</v>
      </c>
      <c r="C69">
        <f t="shared" si="18"/>
        <v>52224</v>
      </c>
      <c r="D69">
        <f t="shared" si="19"/>
        <v>15204352</v>
      </c>
      <c r="E69">
        <f t="shared" si="20"/>
        <v>889192448</v>
      </c>
      <c r="F69">
        <f t="shared" si="21"/>
        <v>77309411328</v>
      </c>
      <c r="G69">
        <f t="shared" si="22"/>
        <v>78213860464</v>
      </c>
      <c r="H69" s="5">
        <f t="shared" si="23"/>
        <v>5.8473867118358616</v>
      </c>
    </row>
    <row r="70" spans="1:8" x14ac:dyDescent="0.25">
      <c r="A70" s="4" t="s">
        <v>49</v>
      </c>
      <c r="B70">
        <f t="shared" si="17"/>
        <v>229</v>
      </c>
      <c r="C70">
        <f t="shared" si="18"/>
        <v>53248</v>
      </c>
      <c r="D70">
        <f t="shared" si="19"/>
        <v>15204352</v>
      </c>
      <c r="E70">
        <f t="shared" si="20"/>
        <v>889192448</v>
      </c>
      <c r="F70">
        <f t="shared" si="21"/>
        <v>77309411328</v>
      </c>
      <c r="G70">
        <f t="shared" si="22"/>
        <v>78213861605</v>
      </c>
      <c r="H70" s="5">
        <f t="shared" si="23"/>
        <v>5.8473867968469859</v>
      </c>
    </row>
    <row r="71" spans="1:8" x14ac:dyDescent="0.25">
      <c r="A71" s="4" t="s">
        <v>50</v>
      </c>
      <c r="B71">
        <f t="shared" si="17"/>
        <v>133</v>
      </c>
      <c r="C71">
        <f t="shared" si="18"/>
        <v>44544</v>
      </c>
      <c r="D71">
        <f t="shared" si="19"/>
        <v>15204352</v>
      </c>
      <c r="E71">
        <f t="shared" si="20"/>
        <v>889192448</v>
      </c>
      <c r="F71">
        <f t="shared" si="21"/>
        <v>77309411328</v>
      </c>
      <c r="G71">
        <f t="shared" si="22"/>
        <v>78213852805</v>
      </c>
      <c r="H71" s="5">
        <f t="shared" si="23"/>
        <v>5.8473861411958934</v>
      </c>
    </row>
    <row r="72" spans="1:8" x14ac:dyDescent="0.25">
      <c r="A72" s="4" t="s">
        <v>51</v>
      </c>
      <c r="H72" s="5"/>
    </row>
    <row r="73" spans="1:8" x14ac:dyDescent="0.25">
      <c r="A73" s="4" t="s">
        <v>35</v>
      </c>
      <c r="B73">
        <f>LEN(A74)</f>
        <v>32</v>
      </c>
      <c r="H73" s="5"/>
    </row>
    <row r="74" spans="1:8" x14ac:dyDescent="0.25">
      <c r="A74" s="4" t="s">
        <v>28</v>
      </c>
      <c r="B74">
        <f t="shared" ref="B74" si="24">BIN2DEC(RIGHT($A74,8))</f>
        <v>128</v>
      </c>
      <c r="C74">
        <f t="shared" ref="C74:C86" si="25">BIN2DEC(MID($A74,LEN($A74)-15,8))*2^8</f>
        <v>38656</v>
      </c>
      <c r="D74">
        <f t="shared" ref="D74:D86" si="26">BIN2DEC(MID($A74,LEN($A74)-23,8))*2^16</f>
        <v>14811136</v>
      </c>
      <c r="E74">
        <f t="shared" ref="E74:E86" si="27">BIN2DEC(MID($A74,LEN($A74)-31,8))*2^24</f>
        <v>587202560</v>
      </c>
      <c r="F74">
        <f t="shared" ref="F74:F86" si="28">BIN2DEC(LEFT($A74,LEN($A74)-32))*2^32</f>
        <v>0</v>
      </c>
      <c r="G74">
        <f t="shared" ref="G74:G86" si="29">SUM(B74:F74)</f>
        <v>602052480</v>
      </c>
      <c r="H74" s="5">
        <f t="shared" ref="H74:H86" si="30">(G74/(2^21)+1)/50</f>
        <v>5.7616198730468753</v>
      </c>
    </row>
    <row r="75" spans="1:8" x14ac:dyDescent="0.25">
      <c r="A75" s="4" t="s">
        <v>29</v>
      </c>
      <c r="B75">
        <f t="shared" ref="B74:B86" si="31">BIN2DEC(RIGHT($A75,8))</f>
        <v>127</v>
      </c>
      <c r="C75">
        <f t="shared" si="25"/>
        <v>38656</v>
      </c>
      <c r="D75">
        <f t="shared" si="26"/>
        <v>14811136</v>
      </c>
      <c r="E75">
        <f t="shared" si="27"/>
        <v>587202560</v>
      </c>
      <c r="F75">
        <f t="shared" si="28"/>
        <v>0</v>
      </c>
      <c r="G75">
        <f t="shared" si="29"/>
        <v>602052479</v>
      </c>
      <c r="H75" s="5">
        <f t="shared" si="30"/>
        <v>5.7616198635101314</v>
      </c>
    </row>
    <row r="76" spans="1:8" x14ac:dyDescent="0.25">
      <c r="A76" s="4" t="s">
        <v>30</v>
      </c>
      <c r="B76">
        <f t="shared" si="31"/>
        <v>144</v>
      </c>
      <c r="C76">
        <f t="shared" si="25"/>
        <v>38656</v>
      </c>
      <c r="D76">
        <f t="shared" si="26"/>
        <v>14811136</v>
      </c>
      <c r="E76">
        <f t="shared" si="27"/>
        <v>587202560</v>
      </c>
      <c r="F76">
        <f t="shared" si="28"/>
        <v>0</v>
      </c>
      <c r="G76">
        <f t="shared" si="29"/>
        <v>602052496</v>
      </c>
      <c r="H76" s="5">
        <f t="shared" si="30"/>
        <v>5.7616200256347661</v>
      </c>
    </row>
    <row r="77" spans="1:8" x14ac:dyDescent="0.25">
      <c r="A77" s="4" t="s">
        <v>29</v>
      </c>
      <c r="B77">
        <f t="shared" si="31"/>
        <v>127</v>
      </c>
      <c r="C77">
        <f t="shared" si="25"/>
        <v>38656</v>
      </c>
      <c r="D77">
        <f t="shared" si="26"/>
        <v>14811136</v>
      </c>
      <c r="E77">
        <f t="shared" si="27"/>
        <v>587202560</v>
      </c>
      <c r="F77">
        <f t="shared" si="28"/>
        <v>0</v>
      </c>
      <c r="G77">
        <f t="shared" si="29"/>
        <v>602052479</v>
      </c>
      <c r="H77" s="5">
        <f t="shared" si="30"/>
        <v>5.7616198635101314</v>
      </c>
    </row>
    <row r="78" spans="1:8" x14ac:dyDescent="0.25">
      <c r="A78" s="4" t="s">
        <v>31</v>
      </c>
      <c r="B78">
        <f t="shared" si="31"/>
        <v>170</v>
      </c>
      <c r="C78">
        <f t="shared" si="25"/>
        <v>38656</v>
      </c>
      <c r="D78">
        <f t="shared" si="26"/>
        <v>14811136</v>
      </c>
      <c r="E78">
        <f t="shared" si="27"/>
        <v>587202560</v>
      </c>
      <c r="F78">
        <f t="shared" si="28"/>
        <v>0</v>
      </c>
      <c r="G78">
        <f t="shared" si="29"/>
        <v>602052522</v>
      </c>
      <c r="H78" s="5">
        <f t="shared" si="30"/>
        <v>5.7616202735900881</v>
      </c>
    </row>
    <row r="79" spans="1:8" x14ac:dyDescent="0.25">
      <c r="A79" s="4" t="s">
        <v>28</v>
      </c>
      <c r="B79">
        <f t="shared" si="31"/>
        <v>128</v>
      </c>
      <c r="C79">
        <f t="shared" si="25"/>
        <v>38656</v>
      </c>
      <c r="D79">
        <f t="shared" si="26"/>
        <v>14811136</v>
      </c>
      <c r="E79">
        <f t="shared" si="27"/>
        <v>587202560</v>
      </c>
      <c r="F79">
        <f t="shared" si="28"/>
        <v>0</v>
      </c>
      <c r="G79">
        <f t="shared" si="29"/>
        <v>602052480</v>
      </c>
      <c r="H79" s="5">
        <f t="shared" si="30"/>
        <v>5.7616198730468753</v>
      </c>
    </row>
    <row r="80" spans="1:8" x14ac:dyDescent="0.25">
      <c r="A80" s="4" t="s">
        <v>32</v>
      </c>
      <c r="B80">
        <f t="shared" si="31"/>
        <v>140</v>
      </c>
      <c r="C80">
        <f t="shared" si="25"/>
        <v>38656</v>
      </c>
      <c r="D80">
        <f t="shared" si="26"/>
        <v>14811136</v>
      </c>
      <c r="E80">
        <f t="shared" si="27"/>
        <v>587202560</v>
      </c>
      <c r="F80">
        <f t="shared" si="28"/>
        <v>0</v>
      </c>
      <c r="G80">
        <f t="shared" si="29"/>
        <v>602052492</v>
      </c>
      <c r="H80" s="5">
        <f t="shared" si="30"/>
        <v>5.7616199874877934</v>
      </c>
    </row>
    <row r="81" spans="1:8" x14ac:dyDescent="0.25">
      <c r="A81" s="4" t="s">
        <v>29</v>
      </c>
      <c r="B81">
        <f t="shared" si="31"/>
        <v>127</v>
      </c>
      <c r="C81">
        <f t="shared" si="25"/>
        <v>38656</v>
      </c>
      <c r="D81">
        <f t="shared" si="26"/>
        <v>14811136</v>
      </c>
      <c r="E81">
        <f t="shared" si="27"/>
        <v>587202560</v>
      </c>
      <c r="F81">
        <f t="shared" si="28"/>
        <v>0</v>
      </c>
      <c r="G81">
        <f t="shared" si="29"/>
        <v>602052479</v>
      </c>
      <c r="H81" s="5">
        <f t="shared" si="30"/>
        <v>5.7616198635101314</v>
      </c>
    </row>
    <row r="82" spans="1:8" x14ac:dyDescent="0.25">
      <c r="A82" s="4" t="s">
        <v>28</v>
      </c>
      <c r="B82">
        <f t="shared" si="31"/>
        <v>128</v>
      </c>
      <c r="C82">
        <f t="shared" si="25"/>
        <v>38656</v>
      </c>
      <c r="D82">
        <f t="shared" si="26"/>
        <v>14811136</v>
      </c>
      <c r="E82">
        <f t="shared" si="27"/>
        <v>587202560</v>
      </c>
      <c r="F82">
        <f t="shared" si="28"/>
        <v>0</v>
      </c>
      <c r="G82">
        <f t="shared" si="29"/>
        <v>602052480</v>
      </c>
      <c r="H82" s="5">
        <f t="shared" si="30"/>
        <v>5.7616198730468753</v>
      </c>
    </row>
    <row r="83" spans="1:8" x14ac:dyDescent="0.25">
      <c r="A83" s="4" t="s">
        <v>29</v>
      </c>
      <c r="B83">
        <f t="shared" si="31"/>
        <v>127</v>
      </c>
      <c r="C83">
        <f t="shared" si="25"/>
        <v>38656</v>
      </c>
      <c r="D83">
        <f t="shared" si="26"/>
        <v>14811136</v>
      </c>
      <c r="E83">
        <f t="shared" si="27"/>
        <v>587202560</v>
      </c>
      <c r="F83">
        <f t="shared" si="28"/>
        <v>0</v>
      </c>
      <c r="G83">
        <f t="shared" si="29"/>
        <v>602052479</v>
      </c>
      <c r="H83" s="5">
        <f t="shared" si="30"/>
        <v>5.7616198635101314</v>
      </c>
    </row>
    <row r="84" spans="1:8" x14ac:dyDescent="0.25">
      <c r="A84" s="4" t="s">
        <v>33</v>
      </c>
      <c r="B84">
        <f t="shared" si="31"/>
        <v>214</v>
      </c>
      <c r="C84">
        <f t="shared" si="25"/>
        <v>38656</v>
      </c>
      <c r="D84">
        <f t="shared" si="26"/>
        <v>14811136</v>
      </c>
      <c r="E84">
        <f t="shared" si="27"/>
        <v>587202560</v>
      </c>
      <c r="F84">
        <f t="shared" si="28"/>
        <v>0</v>
      </c>
      <c r="G84">
        <f t="shared" si="29"/>
        <v>602052566</v>
      </c>
      <c r="H84" s="5">
        <f t="shared" si="30"/>
        <v>5.7616206932067868</v>
      </c>
    </row>
    <row r="85" spans="1:8" x14ac:dyDescent="0.25">
      <c r="A85" s="4" t="s">
        <v>29</v>
      </c>
      <c r="B85">
        <f t="shared" si="31"/>
        <v>127</v>
      </c>
      <c r="C85">
        <f t="shared" si="25"/>
        <v>38656</v>
      </c>
      <c r="D85">
        <f t="shared" si="26"/>
        <v>14811136</v>
      </c>
      <c r="E85">
        <f t="shared" si="27"/>
        <v>587202560</v>
      </c>
      <c r="F85">
        <f t="shared" si="28"/>
        <v>0</v>
      </c>
      <c r="G85">
        <f t="shared" si="29"/>
        <v>602052479</v>
      </c>
      <c r="H85" s="5">
        <f t="shared" si="30"/>
        <v>5.7616198635101314</v>
      </c>
    </row>
    <row r="86" spans="1:8" x14ac:dyDescent="0.25">
      <c r="A86" s="4" t="s">
        <v>34</v>
      </c>
      <c r="B86">
        <f t="shared" si="31"/>
        <v>252</v>
      </c>
      <c r="C86">
        <f t="shared" si="25"/>
        <v>38656</v>
      </c>
      <c r="D86">
        <f t="shared" si="26"/>
        <v>14811136</v>
      </c>
      <c r="E86">
        <f t="shared" si="27"/>
        <v>587202560</v>
      </c>
      <c r="F86">
        <f t="shared" si="28"/>
        <v>0</v>
      </c>
      <c r="G86">
        <f t="shared" si="29"/>
        <v>602052604</v>
      </c>
      <c r="H86" s="5">
        <f t="shared" si="30"/>
        <v>5.761621055603027</v>
      </c>
    </row>
    <row r="87" spans="1:8" x14ac:dyDescent="0.25">
      <c r="A87" s="4"/>
    </row>
    <row r="88" spans="1:8" x14ac:dyDescent="0.25">
      <c r="A88" s="4"/>
    </row>
    <row r="89" spans="1:8" x14ac:dyDescent="0.25">
      <c r="A89" s="4"/>
    </row>
    <row r="90" spans="1:8" x14ac:dyDescent="0.25">
      <c r="A90" s="4"/>
    </row>
    <row r="91" spans="1:8" x14ac:dyDescent="0.25">
      <c r="A91" s="4"/>
    </row>
    <row r="92" spans="1:8" x14ac:dyDescent="0.25">
      <c r="A92" s="4"/>
    </row>
    <row r="93" spans="1:8" x14ac:dyDescent="0.25">
      <c r="A93" s="4"/>
    </row>
    <row r="94" spans="1:8" x14ac:dyDescent="0.25">
      <c r="A94" s="4"/>
    </row>
    <row r="95" spans="1:8" x14ac:dyDescent="0.25">
      <c r="A95" s="4"/>
    </row>
    <row r="96" spans="1:8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Palmer</dc:creator>
  <cp:lastModifiedBy>Neville Palmer</cp:lastModifiedBy>
  <dcterms:created xsi:type="dcterms:W3CDTF">2018-11-21T21:10:42Z</dcterms:created>
  <dcterms:modified xsi:type="dcterms:W3CDTF">2018-11-23T04:20:12Z</dcterms:modified>
</cp:coreProperties>
</file>