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10_ncr:100000_{7221CF51-1769-4704-B31A-063C6D438158}" xr6:coauthVersionLast="31" xr6:coauthVersionMax="31" xr10:uidLastSave="{00000000-0000-0000-0000-000000000000}"/>
  <bookViews>
    <workbookView xWindow="0" yWindow="0" windowWidth="16740" windowHeight="7185" activeTab="1" xr2:uid="{340BD4CB-BFD8-4CFE-9F9D-57F35A7A9F1A}"/>
  </bookViews>
  <sheets>
    <sheet name="Binary" sheetId="1" r:id="rId1"/>
    <sheet name="Decimal" sheetId="2" r:id="rId2"/>
    <sheet name="coef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" l="1"/>
  <c r="A23" i="2"/>
  <c r="C12" i="2"/>
  <c r="C5" i="2"/>
  <c r="F10" i="2"/>
  <c r="F3" i="2"/>
  <c r="K11" i="2"/>
  <c r="L15" i="2"/>
  <c r="L8" i="2"/>
  <c r="D15" i="2"/>
  <c r="D8" i="2"/>
  <c r="H6" i="2"/>
  <c r="H7" i="2"/>
  <c r="H8" i="2"/>
  <c r="J12" i="2"/>
  <c r="M9" i="2"/>
  <c r="D5" i="2"/>
  <c r="D6" i="2"/>
  <c r="K10" i="2"/>
  <c r="D3" i="2"/>
  <c r="D12" i="2"/>
  <c r="E4" i="2"/>
  <c r="L7" i="2"/>
  <c r="K7" i="2"/>
  <c r="M3" i="2"/>
  <c r="K9" i="2"/>
  <c r="H10" i="2"/>
  <c r="G11" i="2"/>
  <c r="C3" i="2"/>
  <c r="D7" i="2"/>
  <c r="L2" i="2"/>
  <c r="G5" i="2"/>
  <c r="F14" i="2"/>
  <c r="L6" i="2"/>
  <c r="M10" i="2"/>
  <c r="B5" i="2"/>
  <c r="E10" i="2"/>
  <c r="E3" i="2"/>
  <c r="J11" i="2"/>
  <c r="J8" i="2"/>
  <c r="I3" i="2"/>
  <c r="H12" i="2"/>
  <c r="A5" i="2"/>
  <c r="E11" i="2"/>
  <c r="L12" i="2"/>
  <c r="L5" i="2"/>
  <c r="D14" i="2"/>
  <c r="F13" i="2"/>
  <c r="G7" i="2"/>
  <c r="M2" i="2"/>
  <c r="L11" i="2"/>
  <c r="L10" i="2"/>
  <c r="F7" i="2"/>
  <c r="C10" i="2"/>
  <c r="B13" i="2"/>
  <c r="E2" i="2"/>
  <c r="D11" i="2"/>
  <c r="B4" i="2"/>
  <c r="G9" i="2"/>
  <c r="C15" i="2"/>
  <c r="A6" i="2"/>
  <c r="G2" i="2"/>
  <c r="F5" i="2"/>
  <c r="E14" i="2"/>
  <c r="K6" i="2"/>
  <c r="L9" i="2"/>
  <c r="I14" i="2"/>
  <c r="I7" i="2"/>
  <c r="G3" i="2"/>
  <c r="G12" i="2"/>
  <c r="M7" i="2"/>
  <c r="A9" i="2"/>
  <c r="E9" i="2"/>
  <c r="B15" i="2"/>
  <c r="J3" i="2"/>
  <c r="G14" i="2"/>
  <c r="M6" i="2"/>
  <c r="K2" i="2"/>
  <c r="L3" i="2"/>
  <c r="E13" i="2"/>
  <c r="L13" i="2"/>
  <c r="E6" i="2"/>
  <c r="H11" i="2"/>
  <c r="H4" i="2"/>
  <c r="M12" i="2"/>
  <c r="I9" i="2"/>
  <c r="J14" i="2"/>
  <c r="M5" i="2"/>
  <c r="F9" i="2"/>
  <c r="H14" i="2"/>
  <c r="C14" i="2"/>
  <c r="J9" i="2"/>
  <c r="J2" i="2"/>
  <c r="B11" i="2"/>
  <c r="I13" i="2"/>
  <c r="A3" i="2"/>
  <c r="M11" i="2"/>
  <c r="F4" i="2"/>
  <c r="J4" i="2"/>
  <c r="D2" i="2"/>
  <c r="H9" i="2"/>
  <c r="A2" i="2"/>
  <c r="J5" i="2"/>
  <c r="C2" i="2"/>
  <c r="C4" i="2"/>
  <c r="M15" i="2"/>
  <c r="M8" i="2"/>
  <c r="H13" i="2"/>
  <c r="I6" i="2"/>
  <c r="H15" i="2"/>
  <c r="A8" i="2"/>
  <c r="I12" i="2"/>
  <c r="E12" i="2"/>
  <c r="A12" i="2"/>
  <c r="G4" i="2"/>
  <c r="E7" i="2"/>
  <c r="F12" i="2"/>
  <c r="K4" i="2"/>
  <c r="J13" i="2"/>
  <c r="C6" i="2"/>
  <c r="K14" i="2"/>
  <c r="A14" i="2"/>
  <c r="A7" i="2"/>
  <c r="F15" i="2"/>
  <c r="B12" i="2"/>
  <c r="I11" i="2"/>
  <c r="I4" i="2"/>
  <c r="A13" i="2"/>
  <c r="A15" i="2"/>
  <c r="C11" i="2"/>
  <c r="H5" i="2"/>
  <c r="A11" i="2"/>
  <c r="A4" i="2"/>
  <c r="A10" i="2"/>
  <c r="M13" i="2"/>
  <c r="I10" i="2"/>
  <c r="B3" i="2"/>
  <c r="J7" i="2"/>
  <c r="B14" i="2"/>
  <c r="B7" i="2"/>
  <c r="G15" i="2"/>
  <c r="G8" i="2"/>
  <c r="I8" i="2"/>
  <c r="K15" i="2"/>
  <c r="K8" i="2"/>
  <c r="D10" i="2"/>
  <c r="D9" i="2"/>
  <c r="B9" i="2"/>
  <c r="B2" i="2"/>
  <c r="G10" i="2"/>
  <c r="I2" i="2"/>
  <c r="J6" i="2"/>
  <c r="I15" i="2"/>
  <c r="B8" i="2"/>
  <c r="B6" i="2"/>
  <c r="F11" i="2"/>
  <c r="K3" i="2"/>
  <c r="F8" i="2"/>
  <c r="B10" i="2"/>
  <c r="E15" i="2"/>
  <c r="E8" i="2"/>
  <c r="C7" i="2"/>
  <c r="L4" i="2"/>
  <c r="K13" i="2"/>
  <c r="D4" i="2"/>
  <c r="C13" i="2"/>
  <c r="I5" i="2"/>
  <c r="F6" i="2"/>
  <c r="G13" i="2"/>
  <c r="G6" i="2"/>
  <c r="L14" i="2"/>
  <c r="H3" i="2"/>
  <c r="M14" i="2"/>
  <c r="J15" i="2"/>
  <c r="C8" i="2"/>
  <c r="E5" i="2"/>
  <c r="M4" i="2"/>
  <c r="K12" i="2"/>
  <c r="K5" i="2"/>
  <c r="H2" i="2"/>
  <c r="D13" i="2"/>
  <c r="C9" i="2"/>
  <c r="F2" i="2"/>
  <c r="J10" i="2"/>
  <c r="A21" i="2" l="1"/>
  <c r="A19" i="2"/>
  <c r="N2" i="2"/>
  <c r="R2" i="2" s="1"/>
  <c r="N3" i="2"/>
  <c r="R3" i="2" s="1"/>
  <c r="N8" i="2"/>
  <c r="R8" i="2" s="1"/>
  <c r="N4" i="2"/>
  <c r="R4" i="2" s="1"/>
  <c r="N6" i="2"/>
  <c r="R6" i="2" s="1"/>
  <c r="N11" i="2"/>
  <c r="R11" i="2" s="1"/>
  <c r="N14" i="2"/>
  <c r="R14" i="2" s="1"/>
  <c r="N10" i="2"/>
  <c r="R10" i="2" s="1"/>
  <c r="N13" i="2"/>
  <c r="R13" i="2" s="1"/>
  <c r="N9" i="2"/>
  <c r="R9" i="2" s="1"/>
  <c r="N15" i="2"/>
  <c r="R15" i="2" s="1"/>
  <c r="N7" i="2"/>
  <c r="R7" i="2" s="1"/>
  <c r="N5" i="2"/>
  <c r="R5" i="2" s="1"/>
  <c r="N12" i="2"/>
  <c r="R12" i="2" s="1"/>
  <c r="P2" i="2"/>
  <c r="P3" i="2"/>
  <c r="Q3" i="2" s="1"/>
  <c r="P6" i="2"/>
  <c r="Q6" i="2" s="1"/>
  <c r="P4" i="2"/>
  <c r="Q4" i="2" s="1"/>
  <c r="P11" i="2"/>
  <c r="Q11" i="2" s="1"/>
  <c r="P7" i="2"/>
  <c r="Q7" i="2" s="1"/>
  <c r="P14" i="2"/>
  <c r="Q14" i="2" s="1"/>
  <c r="P9" i="2"/>
  <c r="Q9" i="2" s="1"/>
  <c r="P5" i="2"/>
  <c r="Q5" i="2" s="1"/>
  <c r="P10" i="2"/>
  <c r="Q10" i="2" s="1"/>
  <c r="P12" i="2"/>
  <c r="Q12" i="2" s="1"/>
  <c r="P13" i="2"/>
  <c r="Q13" i="2" s="1"/>
  <c r="P8" i="2"/>
  <c r="Q8" i="2" s="1"/>
  <c r="P15" i="2"/>
  <c r="Q15" i="2" s="1"/>
  <c r="S3" i="2" l="1"/>
  <c r="T3" i="2"/>
  <c r="U3" i="2"/>
  <c r="V3" i="2"/>
  <c r="W3" i="2" s="1"/>
  <c r="V13" i="2"/>
  <c r="W13" i="2" s="1"/>
  <c r="S13" i="2"/>
  <c r="T13" i="2"/>
  <c r="U13" i="2"/>
  <c r="V10" i="2"/>
  <c r="W10" i="2" s="1"/>
  <c r="S10" i="2"/>
  <c r="T10" i="2"/>
  <c r="U10" i="2"/>
  <c r="V14" i="2"/>
  <c r="W14" i="2" s="1"/>
  <c r="S14" i="2"/>
  <c r="T14" i="2"/>
  <c r="U14" i="2"/>
  <c r="T12" i="2"/>
  <c r="U12" i="2"/>
  <c r="V12" i="2"/>
  <c r="W12" i="2" s="1"/>
  <c r="S12" i="2"/>
  <c r="S11" i="2"/>
  <c r="T11" i="2"/>
  <c r="U11" i="2"/>
  <c r="V11" i="2"/>
  <c r="W11" i="2" s="1"/>
  <c r="V5" i="2"/>
  <c r="W5" i="2" s="1"/>
  <c r="U5" i="2"/>
  <c r="S5" i="2"/>
  <c r="T5" i="2"/>
  <c r="S7" i="2"/>
  <c r="T7" i="2"/>
  <c r="U7" i="2"/>
  <c r="V7" i="2"/>
  <c r="W7" i="2" s="1"/>
  <c r="T4" i="2"/>
  <c r="U4" i="2"/>
  <c r="V4" i="2"/>
  <c r="W4" i="2" s="1"/>
  <c r="S4" i="2"/>
  <c r="V6" i="2"/>
  <c r="W6" i="2" s="1"/>
  <c r="S6" i="2"/>
  <c r="T6" i="2"/>
  <c r="U6" i="2"/>
  <c r="T15" i="2"/>
  <c r="S15" i="2"/>
  <c r="U15" i="2"/>
  <c r="V15" i="2"/>
  <c r="W15" i="2" s="1"/>
  <c r="T8" i="2"/>
  <c r="U8" i="2"/>
  <c r="V8" i="2"/>
  <c r="W8" i="2" s="1"/>
  <c r="S8" i="2"/>
  <c r="V9" i="2"/>
  <c r="W9" i="2" s="1"/>
  <c r="U9" i="2"/>
  <c r="T9" i="2"/>
  <c r="S9" i="2"/>
  <c r="U2" i="2"/>
  <c r="V2" i="2"/>
  <c r="S2" i="2"/>
  <c r="T2" i="2"/>
  <c r="O12" i="2"/>
  <c r="O11" i="2"/>
  <c r="O15" i="2"/>
  <c r="O8" i="2"/>
  <c r="O6" i="2"/>
  <c r="O9" i="2"/>
  <c r="O3" i="2"/>
  <c r="O13" i="2"/>
  <c r="O5" i="2"/>
  <c r="O4" i="2"/>
  <c r="O10" i="2"/>
  <c r="O7" i="2"/>
  <c r="O14" i="2"/>
  <c r="O2" i="2"/>
  <c r="Q2" i="2"/>
  <c r="W2" i="2" l="1"/>
  <c r="X9" i="2" l="1"/>
  <c r="Y9" i="2" s="1"/>
  <c r="X7" i="2"/>
  <c r="Y7" i="2" s="1"/>
  <c r="X3" i="2"/>
  <c r="Y3" i="2" s="1"/>
  <c r="X11" i="2"/>
  <c r="Y11" i="2" s="1"/>
  <c r="X4" i="2"/>
  <c r="Y4" i="2" s="1"/>
  <c r="X15" i="2"/>
  <c r="Y15" i="2" s="1"/>
  <c r="X10" i="2"/>
  <c r="Y10" i="2" s="1"/>
  <c r="X6" i="2"/>
  <c r="Y6" i="2" s="1"/>
  <c r="X14" i="2"/>
  <c r="Y14" i="2" s="1"/>
  <c r="X12" i="2"/>
  <c r="Y12" i="2" s="1"/>
  <c r="X8" i="2"/>
  <c r="Y8" i="2" s="1"/>
  <c r="X13" i="2"/>
  <c r="Y13" i="2" s="1"/>
  <c r="X5" i="2"/>
  <c r="Y5" i="2" s="1"/>
  <c r="X2" i="2"/>
  <c r="Y2" i="2" s="1"/>
</calcChain>
</file>

<file path=xl/sharedStrings.xml><?xml version="1.0" encoding="utf-8"?>
<sst xmlns="http://schemas.openxmlformats.org/spreadsheetml/2006/main" count="225" uniqueCount="79">
  <si>
    <t>tic_count</t>
  </si>
  <si>
    <t>unused</t>
  </si>
  <si>
    <t>temperature</t>
  </si>
  <si>
    <t>p9</t>
  </si>
  <si>
    <t>p8</t>
  </si>
  <si>
    <t>p7</t>
  </si>
  <si>
    <t>p6</t>
  </si>
  <si>
    <t>p5</t>
  </si>
  <si>
    <t>p4</t>
  </si>
  <si>
    <t>p3</t>
  </si>
  <si>
    <t>p2</t>
  </si>
  <si>
    <t>pcore</t>
  </si>
  <si>
    <t>000000000000000000000000</t>
  </si>
  <si>
    <t>0000</t>
  </si>
  <si>
    <t>0000000000000000</t>
  </si>
  <si>
    <t xml:space="preserve">    U</t>
  </si>
  <si>
    <t xml:space="preserve">    Y</t>
  </si>
  <si>
    <t xml:space="preserve">    C</t>
  </si>
  <si>
    <t xml:space="preserve">    D</t>
  </si>
  <si>
    <t xml:space="preserve">    T</t>
  </si>
  <si>
    <t>Cv</t>
  </si>
  <si>
    <t>Dv</t>
  </si>
  <si>
    <t>Tv</t>
  </si>
  <si>
    <t>Uv</t>
  </si>
  <si>
    <t>Temp</t>
  </si>
  <si>
    <t>t period (usec)</t>
  </si>
  <si>
    <t>p period (usec)</t>
  </si>
  <si>
    <t>p freq (kHz)</t>
  </si>
  <si>
    <t>t freq (kHz)</t>
  </si>
  <si>
    <t>Factor</t>
  </si>
  <si>
    <t>pascal</t>
  </si>
  <si>
    <t>PSIA</t>
  </si>
  <si>
    <t>00011001011101000100000101011111</t>
  </si>
  <si>
    <t>00100011111000101101111100001011</t>
  </si>
  <si>
    <t>000010111100000101001100011001110110</t>
  </si>
  <si>
    <t>00011001011101000100000110100111</t>
  </si>
  <si>
    <t>00011001011101000100000111101111</t>
  </si>
  <si>
    <t>00011001011101000100001000110111</t>
  </si>
  <si>
    <t>00011001011101000100001001111111</t>
  </si>
  <si>
    <t>00011001011101000100001011000111</t>
  </si>
  <si>
    <t>00011001011101000100001100001111</t>
  </si>
  <si>
    <t>00011001011101000100001101010111</t>
  </si>
  <si>
    <t>00011001011101000100001110011111</t>
  </si>
  <si>
    <t>00011001011101000100001111100111</t>
  </si>
  <si>
    <t>00011001011101000100010000101111</t>
  </si>
  <si>
    <t>00100011101001101110111101111111</t>
  </si>
  <si>
    <t>0100001010011101</t>
  </si>
  <si>
    <t>1011000110001111</t>
  </si>
  <si>
    <t>1100110000110000</t>
  </si>
  <si>
    <t>00011001011101000100010001110111</t>
  </si>
  <si>
    <t>00100011101001101110111110000000</t>
  </si>
  <si>
    <t>1110001001110101</t>
  </si>
  <si>
    <t>0100100011110010</t>
  </si>
  <si>
    <t>1110010011111101</t>
  </si>
  <si>
    <t>1001001111001101</t>
  </si>
  <si>
    <t>1111000100100101</t>
  </si>
  <si>
    <t>1101100111110001</t>
  </si>
  <si>
    <t>0111101101100000</t>
  </si>
  <si>
    <t>1101110100010001</t>
  </si>
  <si>
    <t>000010101101101100111001010000001010</t>
  </si>
  <si>
    <t>00011001011101000100010010111111</t>
  </si>
  <si>
    <t>0000000001101001</t>
  </si>
  <si>
    <t>1111111111111101</t>
  </si>
  <si>
    <t>1111111110011101</t>
  </si>
  <si>
    <t>1111111101101101</t>
  </si>
  <si>
    <t>0000000001100000</t>
  </si>
  <si>
    <t>0000000001111001</t>
  </si>
  <si>
    <t>1111111111100001</t>
  </si>
  <si>
    <t>1111111011100111</t>
  </si>
  <si>
    <t>000010011100001100000101011011111000</t>
  </si>
  <si>
    <t>00011001011101000100010100000111</t>
  </si>
  <si>
    <t>1111111110010110</t>
  </si>
  <si>
    <t>1111111111001101</t>
  </si>
  <si>
    <t>1111111111100110</t>
  </si>
  <si>
    <t>0000000010110010</t>
  </si>
  <si>
    <t>1111111110100011</t>
  </si>
  <si>
    <t>1111111110001111</t>
  </si>
  <si>
    <t>1111111110100110</t>
  </si>
  <si>
    <t>000010011100001100000101011010001001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</si>
</sst>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" fontId="2" fillId="0" borderId="0" xfId="0" applyNumberFormat="1" applyFont="1" applyAlignment="1">
      <alignment vertical="center"/>
    </xf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quotePrefix="1"/>
    <xf numFmtId="164" fontId="1" fillId="0" borderId="0" xfId="0" applyNumberFormat="1" applyFont="1"/>
    <xf numFmtId="164" fontId="0" fillId="0" borderId="0" xfId="0" applyNumberFormat="1"/>
    <xf numFmtId="166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11D-15BF-41C1-B0C9-7F294080C3E2}">
  <dimension ref="A1:M31"/>
  <sheetViews>
    <sheetView workbookViewId="0">
      <selection activeCell="A17" sqref="A17"/>
    </sheetView>
  </sheetViews>
  <sheetFormatPr defaultRowHeight="15"/>
  <cols>
    <col min="1" max="1" width="33.85546875" bestFit="1" customWidth="1"/>
    <col min="2" max="2" width="25.5703125" bestFit="1" customWidth="1"/>
    <col min="3" max="3" width="33.85546875" bestFit="1" customWidth="1"/>
    <col min="4" max="4" width="7.5703125" bestFit="1" customWidth="1"/>
    <col min="5" max="12" width="17.28515625" bestFit="1" customWidth="1"/>
    <col min="13" max="13" width="38" bestFit="1" customWidth="1"/>
  </cols>
  <sheetData>
    <row r="1" spans="1:13" s="5" customFormat="1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1" t="s">
        <v>32</v>
      </c>
      <c r="B2" s="1" t="s">
        <v>12</v>
      </c>
      <c r="C2" s="1" t="s">
        <v>33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34</v>
      </c>
    </row>
    <row r="3" spans="1:13">
      <c r="A3" s="1" t="s">
        <v>35</v>
      </c>
      <c r="B3" s="1" t="s">
        <v>12</v>
      </c>
      <c r="C3" s="1" t="s">
        <v>33</v>
      </c>
      <c r="D3" s="1" t="s">
        <v>13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34</v>
      </c>
    </row>
    <row r="4" spans="1:13">
      <c r="A4" s="1" t="s">
        <v>36</v>
      </c>
      <c r="B4" s="1" t="s">
        <v>12</v>
      </c>
      <c r="C4" s="1" t="s">
        <v>33</v>
      </c>
      <c r="D4" s="1" t="s">
        <v>13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34</v>
      </c>
    </row>
    <row r="5" spans="1:13">
      <c r="A5" s="1" t="s">
        <v>37</v>
      </c>
      <c r="B5" s="1" t="s">
        <v>12</v>
      </c>
      <c r="C5" s="1" t="s">
        <v>33</v>
      </c>
      <c r="D5" s="1" t="s">
        <v>13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34</v>
      </c>
    </row>
    <row r="6" spans="1:13">
      <c r="A6" s="1" t="s">
        <v>38</v>
      </c>
      <c r="B6" s="1" t="s">
        <v>12</v>
      </c>
      <c r="C6" s="1" t="s">
        <v>33</v>
      </c>
      <c r="D6" s="1" t="s">
        <v>13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34</v>
      </c>
    </row>
    <row r="7" spans="1:13">
      <c r="A7" s="1" t="s">
        <v>39</v>
      </c>
      <c r="B7" s="1" t="s">
        <v>12</v>
      </c>
      <c r="C7" s="1" t="s">
        <v>33</v>
      </c>
      <c r="D7" s="1" t="s">
        <v>13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34</v>
      </c>
    </row>
    <row r="8" spans="1:13">
      <c r="A8" s="1" t="s">
        <v>40</v>
      </c>
      <c r="B8" s="1" t="s">
        <v>12</v>
      </c>
      <c r="C8" s="1" t="s">
        <v>33</v>
      </c>
      <c r="D8" s="1" t="s">
        <v>13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34</v>
      </c>
    </row>
    <row r="9" spans="1:13">
      <c r="A9" s="1" t="s">
        <v>41</v>
      </c>
      <c r="B9" s="1" t="s">
        <v>12</v>
      </c>
      <c r="C9" s="1" t="s">
        <v>33</v>
      </c>
      <c r="D9" s="1" t="s">
        <v>13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34</v>
      </c>
    </row>
    <row r="10" spans="1:13">
      <c r="A10" s="1" t="s">
        <v>42</v>
      </c>
      <c r="B10" s="1" t="s">
        <v>12</v>
      </c>
      <c r="C10" s="1" t="s">
        <v>33</v>
      </c>
      <c r="D10" s="1" t="s">
        <v>13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34</v>
      </c>
    </row>
    <row r="11" spans="1:13">
      <c r="A11" s="1" t="s">
        <v>43</v>
      </c>
      <c r="B11" s="1" t="s">
        <v>12</v>
      </c>
      <c r="C11" s="1" t="s">
        <v>33</v>
      </c>
      <c r="D11" s="1" t="s">
        <v>13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34</v>
      </c>
    </row>
    <row r="12" spans="1:13">
      <c r="A12" s="1" t="s">
        <v>44</v>
      </c>
      <c r="B12" s="1" t="s">
        <v>12</v>
      </c>
      <c r="C12" s="1" t="s">
        <v>45</v>
      </c>
      <c r="D12" s="1" t="s">
        <v>13</v>
      </c>
      <c r="E12" s="1" t="s">
        <v>46</v>
      </c>
      <c r="F12" s="1" t="s">
        <v>47</v>
      </c>
      <c r="G12" s="1" t="s">
        <v>48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34</v>
      </c>
    </row>
    <row r="13" spans="1:13">
      <c r="A13" s="1" t="s">
        <v>49</v>
      </c>
      <c r="B13" s="1" t="s">
        <v>12</v>
      </c>
      <c r="C13" s="1" t="s">
        <v>50</v>
      </c>
      <c r="D13" s="1" t="s">
        <v>13</v>
      </c>
      <c r="E13" s="1" t="s">
        <v>51</v>
      </c>
      <c r="F13" s="1" t="s">
        <v>52</v>
      </c>
      <c r="G13" s="1" t="s">
        <v>53</v>
      </c>
      <c r="H13" s="1" t="s">
        <v>54</v>
      </c>
      <c r="I13" s="1" t="s">
        <v>55</v>
      </c>
      <c r="J13" s="1" t="s">
        <v>56</v>
      </c>
      <c r="K13" s="1" t="s">
        <v>57</v>
      </c>
      <c r="L13" s="1" t="s">
        <v>58</v>
      </c>
      <c r="M13" s="1" t="s">
        <v>59</v>
      </c>
    </row>
    <row r="14" spans="1:13">
      <c r="A14" s="1" t="s">
        <v>60</v>
      </c>
      <c r="B14" s="1" t="s">
        <v>12</v>
      </c>
      <c r="C14" s="1" t="s">
        <v>45</v>
      </c>
      <c r="D14" s="1" t="s">
        <v>13</v>
      </c>
      <c r="E14" s="1" t="s">
        <v>61</v>
      </c>
      <c r="F14" s="1" t="s">
        <v>62</v>
      </c>
      <c r="G14" s="1" t="s">
        <v>63</v>
      </c>
      <c r="H14" s="1" t="s">
        <v>64</v>
      </c>
      <c r="I14" s="1" t="s">
        <v>65</v>
      </c>
      <c r="J14" s="1" t="s">
        <v>66</v>
      </c>
      <c r="K14" s="1" t="s">
        <v>67</v>
      </c>
      <c r="L14" s="1" t="s">
        <v>68</v>
      </c>
      <c r="M14" s="1" t="s">
        <v>69</v>
      </c>
    </row>
    <row r="15" spans="1:13">
      <c r="A15" s="1" t="s">
        <v>70</v>
      </c>
      <c r="B15" s="1" t="s">
        <v>12</v>
      </c>
      <c r="C15" s="1" t="s">
        <v>45</v>
      </c>
      <c r="D15" s="1" t="s">
        <v>13</v>
      </c>
      <c r="E15" s="1" t="s">
        <v>71</v>
      </c>
      <c r="F15" s="1" t="s">
        <v>72</v>
      </c>
      <c r="G15" s="1" t="s">
        <v>73</v>
      </c>
      <c r="H15" s="1" t="s">
        <v>74</v>
      </c>
      <c r="I15" s="1" t="s">
        <v>61</v>
      </c>
      <c r="J15" s="1" t="s">
        <v>75</v>
      </c>
      <c r="K15" s="1" t="s">
        <v>76</v>
      </c>
      <c r="L15" s="1" t="s">
        <v>77</v>
      </c>
      <c r="M15" s="1" t="s">
        <v>78</v>
      </c>
    </row>
    <row r="16" spans="1:13">
      <c r="E16" s="6"/>
    </row>
    <row r="17" s="5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DEBE-EA67-4D03-AB85-4BD6D5DC38BE}">
  <dimension ref="A1:Y30"/>
  <sheetViews>
    <sheetView tabSelected="1" workbookViewId="0">
      <selection activeCell="A21" sqref="A21"/>
    </sheetView>
  </sheetViews>
  <sheetFormatPr defaultRowHeight="15"/>
  <cols>
    <col min="1" max="13" width="12.28515625" customWidth="1"/>
    <col min="14" max="14" width="14" bestFit="1" customWidth="1"/>
    <col min="15" max="15" width="14" customWidth="1"/>
    <col min="16" max="16" width="17" customWidth="1"/>
    <col min="17" max="17" width="12" bestFit="1" customWidth="1"/>
    <col min="18" max="18" width="9.28515625" style="8" bestFit="1" customWidth="1"/>
    <col min="19" max="19" width="13.42578125" style="8" bestFit="1" customWidth="1"/>
    <col min="20" max="20" width="13.7109375" style="8" bestFit="1" customWidth="1"/>
    <col min="21" max="21" width="9.28515625" style="8" bestFit="1" customWidth="1"/>
    <col min="22" max="22" width="12.28515625" style="8" bestFit="1" customWidth="1"/>
    <col min="23" max="23" width="13.42578125" style="8" bestFit="1" customWidth="1"/>
    <col min="24" max="24" width="25.85546875" style="8" bestFit="1" customWidth="1"/>
    <col min="25" max="25" width="28.85546875" style="8" bestFit="1" customWidth="1"/>
  </cols>
  <sheetData>
    <row r="1" spans="1:25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25</v>
      </c>
      <c r="O1" s="4" t="s">
        <v>28</v>
      </c>
      <c r="P1" s="4" t="s">
        <v>26</v>
      </c>
      <c r="Q1" s="4" t="s">
        <v>27</v>
      </c>
      <c r="R1" s="7" t="s">
        <v>23</v>
      </c>
      <c r="S1" s="7" t="s">
        <v>24</v>
      </c>
      <c r="T1" s="7" t="s">
        <v>20</v>
      </c>
      <c r="U1" s="7" t="s">
        <v>21</v>
      </c>
      <c r="V1" s="7" t="s">
        <v>22</v>
      </c>
      <c r="W1" s="7" t="s">
        <v>29</v>
      </c>
      <c r="X1" s="7" t="s">
        <v>31</v>
      </c>
      <c r="Y1" s="7" t="s">
        <v>30</v>
      </c>
    </row>
    <row r="2" spans="1:25">
      <c r="A2" s="2">
        <f ca="1">SUMPRODUCT(--MID(Binary!A2,LEN(Binary!A2)+1-ROW(INDIRECT("1:"&amp;LEN(Binary!A2))),1),(2^(ROW(INDIRECT("1:"&amp;LEN(Binary!A2)))-1)))</f>
        <v>427049311</v>
      </c>
      <c r="B2" s="2">
        <f ca="1">SUMPRODUCT(--MID(Binary!B2,LEN(Binary!B2)+1-ROW(INDIRECT("1:"&amp;LEN(Binary!B2))),1),(2^(ROW(INDIRECT("1:"&amp;LEN(Binary!B2)))-1)))</f>
        <v>0</v>
      </c>
      <c r="C2" s="2">
        <f ca="1">SUMPRODUCT(--MID(Binary!C2,LEN(Binary!C2)+1-ROW(INDIRECT("1:"&amp;LEN(Binary!C2))),1),(2^(ROW(INDIRECT("1:"&amp;LEN(Binary!C2)))-1)))</f>
        <v>602070795</v>
      </c>
      <c r="D2" s="2">
        <f ca="1">SUMPRODUCT(--MID(Binary!D2,LEN(Binary!D2)+1-ROW(INDIRECT("1:"&amp;LEN(Binary!D2))),1),(2^(ROW(INDIRECT("1:"&amp;LEN(Binary!D2)))-1)))</f>
        <v>0</v>
      </c>
      <c r="E2" s="2">
        <f ca="1">SUMPRODUCT(--MID(Binary!E2,LEN(Binary!E2)+1-ROW(INDIRECT("1:"&amp;LEN(Binary!E2))),1),(2^(ROW(INDIRECT("1:"&amp;LEN(Binary!E2)))-1)))</f>
        <v>0</v>
      </c>
      <c r="F2" s="2">
        <f ca="1">SUMPRODUCT(--MID(Binary!F2,LEN(Binary!F2)+1-ROW(INDIRECT("1:"&amp;LEN(Binary!F2))),1),(2^(ROW(INDIRECT("1:"&amp;LEN(Binary!F2)))-1)))</f>
        <v>0</v>
      </c>
      <c r="G2" s="2">
        <f ca="1">SUMPRODUCT(--MID(Binary!G2,LEN(Binary!G2)+1-ROW(INDIRECT("1:"&amp;LEN(Binary!G2))),1),(2^(ROW(INDIRECT("1:"&amp;LEN(Binary!G2)))-1)))</f>
        <v>0</v>
      </c>
      <c r="H2" s="2">
        <f ca="1">SUMPRODUCT(--MID(Binary!H2,LEN(Binary!H2)+1-ROW(INDIRECT("1:"&amp;LEN(Binary!H2))),1),(2^(ROW(INDIRECT("1:"&amp;LEN(Binary!H2)))-1)))</f>
        <v>0</v>
      </c>
      <c r="I2" s="2">
        <f ca="1">SUMPRODUCT(--MID(Binary!I2,LEN(Binary!I2)+1-ROW(INDIRECT("1:"&amp;LEN(Binary!I2))),1),(2^(ROW(INDIRECT("1:"&amp;LEN(Binary!I2)))-1)))</f>
        <v>0</v>
      </c>
      <c r="J2" s="2">
        <f ca="1">SUMPRODUCT(--MID(Binary!J2,LEN(Binary!J2)+1-ROW(INDIRECT("1:"&amp;LEN(Binary!J2))),1),(2^(ROW(INDIRECT("1:"&amp;LEN(Binary!J2)))-1)))</f>
        <v>0</v>
      </c>
      <c r="K2" s="2">
        <f ca="1">SUMPRODUCT(--MID(Binary!K2,LEN(Binary!K2)+1-ROW(INDIRECT("1:"&amp;LEN(Binary!K2))),1),(2^(ROW(INDIRECT("1:"&amp;LEN(Binary!K2)))-1)))</f>
        <v>0</v>
      </c>
      <c r="L2" s="2">
        <f ca="1">SUMPRODUCT(--MID(Binary!L2,LEN(Binary!L2)+1-ROW(INDIRECT("1:"&amp;LEN(Binary!L2))),1),(2^(ROW(INDIRECT("1:"&amp;LEN(Binary!L2)))-1)))</f>
        <v>0</v>
      </c>
      <c r="M2" s="2">
        <f ca="1">SUMPRODUCT(--MID(Binary!M2,LEN(Binary!M2)+1-ROW(INDIRECT("1:"&amp;LEN(Binary!M2))),1),(2^(ROW(INDIRECT("1:"&amp;LEN(Binary!M2)))-1)))</f>
        <v>3155478134</v>
      </c>
      <c r="N2">
        <f ca="1">(C2/(2^21)+0.5)/50</f>
        <v>5.7517945384979248</v>
      </c>
      <c r="O2">
        <f ca="1">1000/N2</f>
        <v>173.85878325569485</v>
      </c>
      <c r="P2">
        <f t="shared" ref="P2:P15" ca="1" si="0">(M2/(2^21)+0.5)/50</f>
        <v>30.102984523773195</v>
      </c>
      <c r="Q2">
        <f ca="1">1000/P2</f>
        <v>33.219297548728804</v>
      </c>
      <c r="R2" s="8">
        <f ca="1">N2-coef!$B$1</f>
        <v>-6.3264615020752757E-3</v>
      </c>
      <c r="S2" s="8">
        <f ca="1">coef!$B$2*R2+coef!$C$2*R2^2+coef!$D$2*R2^3</f>
        <v>25.050836340539142</v>
      </c>
      <c r="T2" s="8">
        <f ca="1">coef!$B$3+coef!$C$3*R2+coef!$D$3*R2^2</f>
        <v>-30874.906910291273</v>
      </c>
      <c r="U2" s="8">
        <f ca="1">coef!$B$4+coef!$C$4*R2</f>
        <v>4.0691999999999999E-2</v>
      </c>
      <c r="V2" s="8">
        <f ca="1">coef!$B$5+coef!$C$5*R2+coef!$D$5*R2^2+coef!$E$5*R2^3+coef!$F$5*Decimal!R2^4</f>
        <v>30.110688020746061</v>
      </c>
      <c r="W2" s="8">
        <f ca="1">1-V2^2/P2^2</f>
        <v>-5.118750034598385E-4</v>
      </c>
      <c r="X2" s="8">
        <f ca="1">(T2*W2*(1-U2*W2))</f>
        <v>15.804422268421945</v>
      </c>
      <c r="Y2" s="8">
        <f ca="1">X2*6894.7</f>
        <v>108966.75021408878</v>
      </c>
    </row>
    <row r="3" spans="1:25">
      <c r="A3" s="2">
        <f ca="1">SUMPRODUCT(--MID(Binary!A3,LEN(Binary!A3)+1-ROW(INDIRECT("1:"&amp;LEN(Binary!A3))),1),(2^(ROW(INDIRECT("1:"&amp;LEN(Binary!A3)))-1)))</f>
        <v>427049383</v>
      </c>
      <c r="B3" s="2">
        <f ca="1">SUMPRODUCT(--MID(Binary!B3,LEN(Binary!B3)+1-ROW(INDIRECT("1:"&amp;LEN(Binary!B3))),1),(2^(ROW(INDIRECT("1:"&amp;LEN(Binary!B3)))-1)))</f>
        <v>0</v>
      </c>
      <c r="C3" s="2">
        <f ca="1">SUMPRODUCT(--MID(Binary!C3,LEN(Binary!C3)+1-ROW(INDIRECT("1:"&amp;LEN(Binary!C3))),1),(2^(ROW(INDIRECT("1:"&amp;LEN(Binary!C3)))-1)))</f>
        <v>602070795</v>
      </c>
      <c r="D3" s="2">
        <f ca="1">SUMPRODUCT(--MID(Binary!D3,LEN(Binary!D3)+1-ROW(INDIRECT("1:"&amp;LEN(Binary!D3))),1),(2^(ROW(INDIRECT("1:"&amp;LEN(Binary!D3)))-1)))</f>
        <v>0</v>
      </c>
      <c r="E3" s="2">
        <f ca="1">SUMPRODUCT(--MID(Binary!E3,LEN(Binary!E3)+1-ROW(INDIRECT("1:"&amp;LEN(Binary!E3))),1),(2^(ROW(INDIRECT("1:"&amp;LEN(Binary!E3)))-1)))</f>
        <v>0</v>
      </c>
      <c r="F3" s="2">
        <f ca="1">SUMPRODUCT(--MID(Binary!F3,LEN(Binary!F3)+1-ROW(INDIRECT("1:"&amp;LEN(Binary!F3))),1),(2^(ROW(INDIRECT("1:"&amp;LEN(Binary!F3)))-1)))</f>
        <v>0</v>
      </c>
      <c r="G3" s="2">
        <f ca="1">SUMPRODUCT(--MID(Binary!G3,LEN(Binary!G3)+1-ROW(INDIRECT("1:"&amp;LEN(Binary!G3))),1),(2^(ROW(INDIRECT("1:"&amp;LEN(Binary!G3)))-1)))</f>
        <v>0</v>
      </c>
      <c r="H3" s="2">
        <f ca="1">SUMPRODUCT(--MID(Binary!H3,LEN(Binary!H3)+1-ROW(INDIRECT("1:"&amp;LEN(Binary!H3))),1),(2^(ROW(INDIRECT("1:"&amp;LEN(Binary!H3)))-1)))</f>
        <v>0</v>
      </c>
      <c r="I3" s="2">
        <f ca="1">SUMPRODUCT(--MID(Binary!I3,LEN(Binary!I3)+1-ROW(INDIRECT("1:"&amp;LEN(Binary!I3))),1),(2^(ROW(INDIRECT("1:"&amp;LEN(Binary!I3)))-1)))</f>
        <v>0</v>
      </c>
      <c r="J3" s="2">
        <f ca="1">SUMPRODUCT(--MID(Binary!J3,LEN(Binary!J3)+1-ROW(INDIRECT("1:"&amp;LEN(Binary!J3))),1),(2^(ROW(INDIRECT("1:"&amp;LEN(Binary!J3)))-1)))</f>
        <v>0</v>
      </c>
      <c r="K3" s="2">
        <f ca="1">SUMPRODUCT(--MID(Binary!K3,LEN(Binary!K3)+1-ROW(INDIRECT("1:"&amp;LEN(Binary!K3))),1),(2^(ROW(INDIRECT("1:"&amp;LEN(Binary!K3)))-1)))</f>
        <v>0</v>
      </c>
      <c r="L3" s="2">
        <f ca="1">SUMPRODUCT(--MID(Binary!L3,LEN(Binary!L3)+1-ROW(INDIRECT("1:"&amp;LEN(Binary!L3))),1),(2^(ROW(INDIRECT("1:"&amp;LEN(Binary!L3)))-1)))</f>
        <v>0</v>
      </c>
      <c r="M3" s="2">
        <f ca="1">SUMPRODUCT(--MID(Binary!M3,LEN(Binary!M3)+1-ROW(INDIRECT("1:"&amp;LEN(Binary!M3))),1),(2^(ROW(INDIRECT("1:"&amp;LEN(Binary!M3)))-1)))</f>
        <v>3155478134</v>
      </c>
      <c r="N3">
        <f t="shared" ref="N3:N15" ca="1" si="1">(C3/(2^21)+0.5)/50</f>
        <v>5.7517945384979248</v>
      </c>
      <c r="O3">
        <f t="shared" ref="O3:Q15" ca="1" si="2">1000/N3</f>
        <v>173.85878325569485</v>
      </c>
      <c r="P3">
        <f t="shared" ca="1" si="0"/>
        <v>30.102984523773195</v>
      </c>
      <c r="Q3">
        <f t="shared" ca="1" si="2"/>
        <v>33.219297548728804</v>
      </c>
      <c r="R3" s="8">
        <f ca="1">N3-coef!$B$1</f>
        <v>-6.3264615020752757E-3</v>
      </c>
      <c r="S3" s="8">
        <f ca="1">coef!$B$2*R3+coef!$C$2*R3^2+coef!$D$2*R3^3</f>
        <v>25.050836340539142</v>
      </c>
      <c r="T3" s="8">
        <f ca="1">coef!$B$3+coef!$C$3*R3+coef!$D$3*R3^2</f>
        <v>-30874.906910291273</v>
      </c>
      <c r="U3" s="8">
        <f ca="1">coef!$B$4+coef!$C$4*R3</f>
        <v>4.0691999999999999E-2</v>
      </c>
      <c r="V3" s="8">
        <f ca="1">coef!$B$5+coef!$C$5*R3+coef!$D$5*R3^2+coef!$E$5*R3^3+coef!$F$5*Decimal!R3^4</f>
        <v>30.110688020746061</v>
      </c>
      <c r="W3" s="8">
        <f t="shared" ref="W3:W15" ca="1" si="3">1-V3^2/P3^2</f>
        <v>-5.118750034598385E-4</v>
      </c>
      <c r="X3" s="8">
        <f t="shared" ref="X3:X15" ca="1" si="4">(T3*W3*(1-U3*W3))</f>
        <v>15.804422268421945</v>
      </c>
      <c r="Y3" s="8">
        <f t="shared" ref="Y3:Y15" ca="1" si="5">X3*6894.7</f>
        <v>108966.75021408878</v>
      </c>
    </row>
    <row r="4" spans="1:25">
      <c r="A4" s="2">
        <f ca="1">SUMPRODUCT(--MID(Binary!A4,LEN(Binary!A4)+1-ROW(INDIRECT("1:"&amp;LEN(Binary!A4))),1),(2^(ROW(INDIRECT("1:"&amp;LEN(Binary!A4)))-1)))</f>
        <v>427049455</v>
      </c>
      <c r="B4" s="2">
        <f ca="1">SUMPRODUCT(--MID(Binary!B4,LEN(Binary!B4)+1-ROW(INDIRECT("1:"&amp;LEN(Binary!B4))),1),(2^(ROW(INDIRECT("1:"&amp;LEN(Binary!B4)))-1)))</f>
        <v>0</v>
      </c>
      <c r="C4" s="2">
        <f ca="1">SUMPRODUCT(--MID(Binary!C4,LEN(Binary!C4)+1-ROW(INDIRECT("1:"&amp;LEN(Binary!C4))),1),(2^(ROW(INDIRECT("1:"&amp;LEN(Binary!C4)))-1)))</f>
        <v>602070795</v>
      </c>
      <c r="D4" s="2">
        <f ca="1">SUMPRODUCT(--MID(Binary!D4,LEN(Binary!D4)+1-ROW(INDIRECT("1:"&amp;LEN(Binary!D4))),1),(2^(ROW(INDIRECT("1:"&amp;LEN(Binary!D4)))-1)))</f>
        <v>0</v>
      </c>
      <c r="E4" s="2">
        <f ca="1">SUMPRODUCT(--MID(Binary!E4,LEN(Binary!E4)+1-ROW(INDIRECT("1:"&amp;LEN(Binary!E4))),1),(2^(ROW(INDIRECT("1:"&amp;LEN(Binary!E4)))-1)))</f>
        <v>0</v>
      </c>
      <c r="F4" s="2">
        <f ca="1">SUMPRODUCT(--MID(Binary!F4,LEN(Binary!F4)+1-ROW(INDIRECT("1:"&amp;LEN(Binary!F4))),1),(2^(ROW(INDIRECT("1:"&amp;LEN(Binary!F4)))-1)))</f>
        <v>0</v>
      </c>
      <c r="G4" s="2">
        <f ca="1">SUMPRODUCT(--MID(Binary!G4,LEN(Binary!G4)+1-ROW(INDIRECT("1:"&amp;LEN(Binary!G4))),1),(2^(ROW(INDIRECT("1:"&amp;LEN(Binary!G4)))-1)))</f>
        <v>0</v>
      </c>
      <c r="H4" s="2">
        <f ca="1">SUMPRODUCT(--MID(Binary!H4,LEN(Binary!H4)+1-ROW(INDIRECT("1:"&amp;LEN(Binary!H4))),1),(2^(ROW(INDIRECT("1:"&amp;LEN(Binary!H4)))-1)))</f>
        <v>0</v>
      </c>
      <c r="I4" s="2">
        <f ca="1">SUMPRODUCT(--MID(Binary!I4,LEN(Binary!I4)+1-ROW(INDIRECT("1:"&amp;LEN(Binary!I4))),1),(2^(ROW(INDIRECT("1:"&amp;LEN(Binary!I4)))-1)))</f>
        <v>0</v>
      </c>
      <c r="J4" s="2">
        <f ca="1">SUMPRODUCT(--MID(Binary!J4,LEN(Binary!J4)+1-ROW(INDIRECT("1:"&amp;LEN(Binary!J4))),1),(2^(ROW(INDIRECT("1:"&amp;LEN(Binary!J4)))-1)))</f>
        <v>0</v>
      </c>
      <c r="K4" s="2">
        <f ca="1">SUMPRODUCT(--MID(Binary!K4,LEN(Binary!K4)+1-ROW(INDIRECT("1:"&amp;LEN(Binary!K4))),1),(2^(ROW(INDIRECT("1:"&amp;LEN(Binary!K4)))-1)))</f>
        <v>0</v>
      </c>
      <c r="L4" s="2">
        <f ca="1">SUMPRODUCT(--MID(Binary!L4,LEN(Binary!L4)+1-ROW(INDIRECT("1:"&amp;LEN(Binary!L4))),1),(2^(ROW(INDIRECT("1:"&amp;LEN(Binary!L4)))-1)))</f>
        <v>0</v>
      </c>
      <c r="M4" s="2">
        <f ca="1">SUMPRODUCT(--MID(Binary!M4,LEN(Binary!M4)+1-ROW(INDIRECT("1:"&amp;LEN(Binary!M4))),1),(2^(ROW(INDIRECT("1:"&amp;LEN(Binary!M4)))-1)))</f>
        <v>3155478134</v>
      </c>
      <c r="N4">
        <f t="shared" ca="1" si="1"/>
        <v>5.7517945384979248</v>
      </c>
      <c r="O4">
        <f t="shared" ca="1" si="2"/>
        <v>173.85878325569485</v>
      </c>
      <c r="P4">
        <f t="shared" ca="1" si="0"/>
        <v>30.102984523773195</v>
      </c>
      <c r="Q4">
        <f t="shared" ca="1" si="2"/>
        <v>33.219297548728804</v>
      </c>
      <c r="R4" s="8">
        <f ca="1">N4-coef!$B$1</f>
        <v>-6.3264615020752757E-3</v>
      </c>
      <c r="S4" s="8">
        <f ca="1">coef!$B$2*R4+coef!$C$2*R4^2+coef!$D$2*R4^3</f>
        <v>25.050836340539142</v>
      </c>
      <c r="T4" s="8">
        <f ca="1">coef!$B$3+coef!$C$3*R4+coef!$D$3*R4^2</f>
        <v>-30874.906910291273</v>
      </c>
      <c r="U4" s="8">
        <f ca="1">coef!$B$4+coef!$C$4*R4</f>
        <v>4.0691999999999999E-2</v>
      </c>
      <c r="V4" s="8">
        <f ca="1">coef!$B$5+coef!$C$5*R4+coef!$D$5*R4^2+coef!$E$5*R4^3+coef!$F$5*Decimal!R4^4</f>
        <v>30.110688020746061</v>
      </c>
      <c r="W4" s="8">
        <f t="shared" ca="1" si="3"/>
        <v>-5.118750034598385E-4</v>
      </c>
      <c r="X4" s="8">
        <f t="shared" ca="1" si="4"/>
        <v>15.804422268421945</v>
      </c>
      <c r="Y4" s="8">
        <f t="shared" ca="1" si="5"/>
        <v>108966.75021408878</v>
      </c>
    </row>
    <row r="5" spans="1:25">
      <c r="A5" s="2">
        <f ca="1">SUMPRODUCT(--MID(Binary!A5,LEN(Binary!A5)+1-ROW(INDIRECT("1:"&amp;LEN(Binary!A5))),1),(2^(ROW(INDIRECT("1:"&amp;LEN(Binary!A5)))-1)))</f>
        <v>427049527</v>
      </c>
      <c r="B5" s="2">
        <f ca="1">SUMPRODUCT(--MID(Binary!B5,LEN(Binary!B5)+1-ROW(INDIRECT("1:"&amp;LEN(Binary!B5))),1),(2^(ROW(INDIRECT("1:"&amp;LEN(Binary!B5)))-1)))</f>
        <v>0</v>
      </c>
      <c r="C5" s="2">
        <f ca="1">SUMPRODUCT(--MID(Binary!C5,LEN(Binary!C5)+1-ROW(INDIRECT("1:"&amp;LEN(Binary!C5))),1),(2^(ROW(INDIRECT("1:"&amp;LEN(Binary!C5)))-1)))</f>
        <v>602070795</v>
      </c>
      <c r="D5" s="2">
        <f ca="1">SUMPRODUCT(--MID(Binary!D5,LEN(Binary!D5)+1-ROW(INDIRECT("1:"&amp;LEN(Binary!D5))),1),(2^(ROW(INDIRECT("1:"&amp;LEN(Binary!D5)))-1)))</f>
        <v>0</v>
      </c>
      <c r="E5" s="2">
        <f ca="1">SUMPRODUCT(--MID(Binary!E5,LEN(Binary!E5)+1-ROW(INDIRECT("1:"&amp;LEN(Binary!E5))),1),(2^(ROW(INDIRECT("1:"&amp;LEN(Binary!E5)))-1)))</f>
        <v>0</v>
      </c>
      <c r="F5" s="2">
        <f ca="1">SUMPRODUCT(--MID(Binary!F5,LEN(Binary!F5)+1-ROW(INDIRECT("1:"&amp;LEN(Binary!F5))),1),(2^(ROW(INDIRECT("1:"&amp;LEN(Binary!F5)))-1)))</f>
        <v>0</v>
      </c>
      <c r="G5" s="2">
        <f ca="1">SUMPRODUCT(--MID(Binary!G5,LEN(Binary!G5)+1-ROW(INDIRECT("1:"&amp;LEN(Binary!G5))),1),(2^(ROW(INDIRECT("1:"&amp;LEN(Binary!G5)))-1)))</f>
        <v>0</v>
      </c>
      <c r="H5" s="2">
        <f ca="1">SUMPRODUCT(--MID(Binary!H5,LEN(Binary!H5)+1-ROW(INDIRECT("1:"&amp;LEN(Binary!H5))),1),(2^(ROW(INDIRECT("1:"&amp;LEN(Binary!H5)))-1)))</f>
        <v>0</v>
      </c>
      <c r="I5" s="2">
        <f ca="1">SUMPRODUCT(--MID(Binary!I5,LEN(Binary!I5)+1-ROW(INDIRECT("1:"&amp;LEN(Binary!I5))),1),(2^(ROW(INDIRECT("1:"&amp;LEN(Binary!I5)))-1)))</f>
        <v>0</v>
      </c>
      <c r="J5" s="2">
        <f ca="1">SUMPRODUCT(--MID(Binary!J5,LEN(Binary!J5)+1-ROW(INDIRECT("1:"&amp;LEN(Binary!J5))),1),(2^(ROW(INDIRECT("1:"&amp;LEN(Binary!J5)))-1)))</f>
        <v>0</v>
      </c>
      <c r="K5" s="2">
        <f ca="1">SUMPRODUCT(--MID(Binary!K5,LEN(Binary!K5)+1-ROW(INDIRECT("1:"&amp;LEN(Binary!K5))),1),(2^(ROW(INDIRECT("1:"&amp;LEN(Binary!K5)))-1)))</f>
        <v>0</v>
      </c>
      <c r="L5" s="2">
        <f ca="1">SUMPRODUCT(--MID(Binary!L5,LEN(Binary!L5)+1-ROW(INDIRECT("1:"&amp;LEN(Binary!L5))),1),(2^(ROW(INDIRECT("1:"&amp;LEN(Binary!L5)))-1)))</f>
        <v>0</v>
      </c>
      <c r="M5" s="2">
        <f ca="1">SUMPRODUCT(--MID(Binary!M5,LEN(Binary!M5)+1-ROW(INDIRECT("1:"&amp;LEN(Binary!M5))),1),(2^(ROW(INDIRECT("1:"&amp;LEN(Binary!M5)))-1)))</f>
        <v>3155478134</v>
      </c>
      <c r="N5">
        <f t="shared" ca="1" si="1"/>
        <v>5.7517945384979248</v>
      </c>
      <c r="O5">
        <f t="shared" ca="1" si="2"/>
        <v>173.85878325569485</v>
      </c>
      <c r="P5">
        <f t="shared" ca="1" si="0"/>
        <v>30.102984523773195</v>
      </c>
      <c r="Q5">
        <f t="shared" ca="1" si="2"/>
        <v>33.219297548728804</v>
      </c>
      <c r="R5" s="8">
        <f ca="1">N5-coef!$B$1</f>
        <v>-6.3264615020752757E-3</v>
      </c>
      <c r="S5" s="8">
        <f ca="1">coef!$B$2*R5+coef!$C$2*R5^2+coef!$D$2*R5^3</f>
        <v>25.050836340539142</v>
      </c>
      <c r="T5" s="8">
        <f ca="1">coef!$B$3+coef!$C$3*R5+coef!$D$3*R5^2</f>
        <v>-30874.906910291273</v>
      </c>
      <c r="U5" s="8">
        <f ca="1">coef!$B$4+coef!$C$4*R5</f>
        <v>4.0691999999999999E-2</v>
      </c>
      <c r="V5" s="8">
        <f ca="1">coef!$B$5+coef!$C$5*R5+coef!$D$5*R5^2+coef!$E$5*R5^3+coef!$F$5*Decimal!R5^4</f>
        <v>30.110688020746061</v>
      </c>
      <c r="W5" s="8">
        <f t="shared" ca="1" si="3"/>
        <v>-5.118750034598385E-4</v>
      </c>
      <c r="X5" s="8">
        <f t="shared" ca="1" si="4"/>
        <v>15.804422268421945</v>
      </c>
      <c r="Y5" s="8">
        <f t="shared" ca="1" si="5"/>
        <v>108966.75021408878</v>
      </c>
    </row>
    <row r="6" spans="1:25">
      <c r="A6" s="2">
        <f ca="1">SUMPRODUCT(--MID(Binary!A6,LEN(Binary!A6)+1-ROW(INDIRECT("1:"&amp;LEN(Binary!A6))),1),(2^(ROW(INDIRECT("1:"&amp;LEN(Binary!A6)))-1)))</f>
        <v>427049599</v>
      </c>
      <c r="B6" s="2">
        <f ca="1">SUMPRODUCT(--MID(Binary!B6,LEN(Binary!B6)+1-ROW(INDIRECT("1:"&amp;LEN(Binary!B6))),1),(2^(ROW(INDIRECT("1:"&amp;LEN(Binary!B6)))-1)))</f>
        <v>0</v>
      </c>
      <c r="C6" s="2">
        <f ca="1">SUMPRODUCT(--MID(Binary!C6,LEN(Binary!C6)+1-ROW(INDIRECT("1:"&amp;LEN(Binary!C6))),1),(2^(ROW(INDIRECT("1:"&amp;LEN(Binary!C6)))-1)))</f>
        <v>602070795</v>
      </c>
      <c r="D6" s="2">
        <f ca="1">SUMPRODUCT(--MID(Binary!D6,LEN(Binary!D6)+1-ROW(INDIRECT("1:"&amp;LEN(Binary!D6))),1),(2^(ROW(INDIRECT("1:"&amp;LEN(Binary!D6)))-1)))</f>
        <v>0</v>
      </c>
      <c r="E6" s="2">
        <f ca="1">SUMPRODUCT(--MID(Binary!E6,LEN(Binary!E6)+1-ROW(INDIRECT("1:"&amp;LEN(Binary!E6))),1),(2^(ROW(INDIRECT("1:"&amp;LEN(Binary!E6)))-1)))</f>
        <v>0</v>
      </c>
      <c r="F6" s="2">
        <f ca="1">SUMPRODUCT(--MID(Binary!F6,LEN(Binary!F6)+1-ROW(INDIRECT("1:"&amp;LEN(Binary!F6))),1),(2^(ROW(INDIRECT("1:"&amp;LEN(Binary!F6)))-1)))</f>
        <v>0</v>
      </c>
      <c r="G6" s="2">
        <f ca="1">SUMPRODUCT(--MID(Binary!G6,LEN(Binary!G6)+1-ROW(INDIRECT("1:"&amp;LEN(Binary!G6))),1),(2^(ROW(INDIRECT("1:"&amp;LEN(Binary!G6)))-1)))</f>
        <v>0</v>
      </c>
      <c r="H6" s="2">
        <f ca="1">SUMPRODUCT(--MID(Binary!H6,LEN(Binary!H6)+1-ROW(INDIRECT("1:"&amp;LEN(Binary!H6))),1),(2^(ROW(INDIRECT("1:"&amp;LEN(Binary!H6)))-1)))</f>
        <v>0</v>
      </c>
      <c r="I6" s="2">
        <f ca="1">SUMPRODUCT(--MID(Binary!I6,LEN(Binary!I6)+1-ROW(INDIRECT("1:"&amp;LEN(Binary!I6))),1),(2^(ROW(INDIRECT("1:"&amp;LEN(Binary!I6)))-1)))</f>
        <v>0</v>
      </c>
      <c r="J6" s="2">
        <f ca="1">SUMPRODUCT(--MID(Binary!J6,LEN(Binary!J6)+1-ROW(INDIRECT("1:"&amp;LEN(Binary!J6))),1),(2^(ROW(INDIRECT("1:"&amp;LEN(Binary!J6)))-1)))</f>
        <v>0</v>
      </c>
      <c r="K6" s="2">
        <f ca="1">SUMPRODUCT(--MID(Binary!K6,LEN(Binary!K6)+1-ROW(INDIRECT("1:"&amp;LEN(Binary!K6))),1),(2^(ROW(INDIRECT("1:"&amp;LEN(Binary!K6)))-1)))</f>
        <v>0</v>
      </c>
      <c r="L6" s="2">
        <f ca="1">SUMPRODUCT(--MID(Binary!L6,LEN(Binary!L6)+1-ROW(INDIRECT("1:"&amp;LEN(Binary!L6))),1),(2^(ROW(INDIRECT("1:"&amp;LEN(Binary!L6)))-1)))</f>
        <v>0</v>
      </c>
      <c r="M6" s="2">
        <f ca="1">SUMPRODUCT(--MID(Binary!M6,LEN(Binary!M6)+1-ROW(INDIRECT("1:"&amp;LEN(Binary!M6))),1),(2^(ROW(INDIRECT("1:"&amp;LEN(Binary!M6)))-1)))</f>
        <v>3155478134</v>
      </c>
      <c r="N6">
        <f t="shared" ca="1" si="1"/>
        <v>5.7517945384979248</v>
      </c>
      <c r="O6">
        <f t="shared" ca="1" si="2"/>
        <v>173.85878325569485</v>
      </c>
      <c r="P6">
        <f t="shared" ca="1" si="0"/>
        <v>30.102984523773195</v>
      </c>
      <c r="Q6">
        <f t="shared" ca="1" si="2"/>
        <v>33.219297548728804</v>
      </c>
      <c r="R6" s="8">
        <f ca="1">N6-coef!$B$1</f>
        <v>-6.3264615020752757E-3</v>
      </c>
      <c r="S6" s="8">
        <f ca="1">coef!$B$2*R6+coef!$C$2*R6^2+coef!$D$2*R6^3</f>
        <v>25.050836340539142</v>
      </c>
      <c r="T6" s="8">
        <f ca="1">coef!$B$3+coef!$C$3*R6+coef!$D$3*R6^2</f>
        <v>-30874.906910291273</v>
      </c>
      <c r="U6" s="8">
        <f ca="1">coef!$B$4+coef!$C$4*R6</f>
        <v>4.0691999999999999E-2</v>
      </c>
      <c r="V6" s="8">
        <f ca="1">coef!$B$5+coef!$C$5*R6+coef!$D$5*R6^2+coef!$E$5*R6^3+coef!$F$5*Decimal!R6^4</f>
        <v>30.110688020746061</v>
      </c>
      <c r="W6" s="8">
        <f t="shared" ca="1" si="3"/>
        <v>-5.118750034598385E-4</v>
      </c>
      <c r="X6" s="8">
        <f t="shared" ca="1" si="4"/>
        <v>15.804422268421945</v>
      </c>
      <c r="Y6" s="8">
        <f t="shared" ca="1" si="5"/>
        <v>108966.75021408878</v>
      </c>
    </row>
    <row r="7" spans="1:25">
      <c r="A7" s="2">
        <f ca="1">SUMPRODUCT(--MID(Binary!A7,LEN(Binary!A7)+1-ROW(INDIRECT("1:"&amp;LEN(Binary!A7))),1),(2^(ROW(INDIRECT("1:"&amp;LEN(Binary!A7)))-1)))</f>
        <v>427049671</v>
      </c>
      <c r="B7" s="2">
        <f ca="1">SUMPRODUCT(--MID(Binary!B7,LEN(Binary!B7)+1-ROW(INDIRECT("1:"&amp;LEN(Binary!B7))),1),(2^(ROW(INDIRECT("1:"&amp;LEN(Binary!B7)))-1)))</f>
        <v>0</v>
      </c>
      <c r="C7" s="2">
        <f ca="1">SUMPRODUCT(--MID(Binary!C7,LEN(Binary!C7)+1-ROW(INDIRECT("1:"&amp;LEN(Binary!C7))),1),(2^(ROW(INDIRECT("1:"&amp;LEN(Binary!C7)))-1)))</f>
        <v>602070795</v>
      </c>
      <c r="D7" s="2">
        <f ca="1">SUMPRODUCT(--MID(Binary!D7,LEN(Binary!D7)+1-ROW(INDIRECT("1:"&amp;LEN(Binary!D7))),1),(2^(ROW(INDIRECT("1:"&amp;LEN(Binary!D7)))-1)))</f>
        <v>0</v>
      </c>
      <c r="E7" s="2">
        <f ca="1">SUMPRODUCT(--MID(Binary!E7,LEN(Binary!E7)+1-ROW(INDIRECT("1:"&amp;LEN(Binary!E7))),1),(2^(ROW(INDIRECT("1:"&amp;LEN(Binary!E7)))-1)))</f>
        <v>0</v>
      </c>
      <c r="F7" s="2">
        <f ca="1">SUMPRODUCT(--MID(Binary!F7,LEN(Binary!F7)+1-ROW(INDIRECT("1:"&amp;LEN(Binary!F7))),1),(2^(ROW(INDIRECT("1:"&amp;LEN(Binary!F7)))-1)))</f>
        <v>0</v>
      </c>
      <c r="G7" s="2">
        <f ca="1">SUMPRODUCT(--MID(Binary!G7,LEN(Binary!G7)+1-ROW(INDIRECT("1:"&amp;LEN(Binary!G7))),1),(2^(ROW(INDIRECT("1:"&amp;LEN(Binary!G7)))-1)))</f>
        <v>0</v>
      </c>
      <c r="H7" s="2">
        <f ca="1">SUMPRODUCT(--MID(Binary!H7,LEN(Binary!H7)+1-ROW(INDIRECT("1:"&amp;LEN(Binary!H7))),1),(2^(ROW(INDIRECT("1:"&amp;LEN(Binary!H7)))-1)))</f>
        <v>0</v>
      </c>
      <c r="I7" s="2">
        <f ca="1">SUMPRODUCT(--MID(Binary!I7,LEN(Binary!I7)+1-ROW(INDIRECT("1:"&amp;LEN(Binary!I7))),1),(2^(ROW(INDIRECT("1:"&amp;LEN(Binary!I7)))-1)))</f>
        <v>0</v>
      </c>
      <c r="J7" s="2">
        <f ca="1">SUMPRODUCT(--MID(Binary!J7,LEN(Binary!J7)+1-ROW(INDIRECT("1:"&amp;LEN(Binary!J7))),1),(2^(ROW(INDIRECT("1:"&amp;LEN(Binary!J7)))-1)))</f>
        <v>0</v>
      </c>
      <c r="K7" s="2">
        <f ca="1">SUMPRODUCT(--MID(Binary!K7,LEN(Binary!K7)+1-ROW(INDIRECT("1:"&amp;LEN(Binary!K7))),1),(2^(ROW(INDIRECT("1:"&amp;LEN(Binary!K7)))-1)))</f>
        <v>0</v>
      </c>
      <c r="L7" s="2">
        <f ca="1">SUMPRODUCT(--MID(Binary!L7,LEN(Binary!L7)+1-ROW(INDIRECT("1:"&amp;LEN(Binary!L7))),1),(2^(ROW(INDIRECT("1:"&amp;LEN(Binary!L7)))-1)))</f>
        <v>0</v>
      </c>
      <c r="M7" s="2">
        <f ca="1">SUMPRODUCT(--MID(Binary!M7,LEN(Binary!M7)+1-ROW(INDIRECT("1:"&amp;LEN(Binary!M7))),1),(2^(ROW(INDIRECT("1:"&amp;LEN(Binary!M7)))-1)))</f>
        <v>3155478134</v>
      </c>
      <c r="N7">
        <f t="shared" ca="1" si="1"/>
        <v>5.7517945384979248</v>
      </c>
      <c r="O7">
        <f t="shared" ca="1" si="2"/>
        <v>173.85878325569485</v>
      </c>
      <c r="P7">
        <f t="shared" ca="1" si="0"/>
        <v>30.102984523773195</v>
      </c>
      <c r="Q7">
        <f t="shared" ca="1" si="2"/>
        <v>33.219297548728804</v>
      </c>
      <c r="R7" s="8">
        <f ca="1">N7-coef!$B$1</f>
        <v>-6.3264615020752757E-3</v>
      </c>
      <c r="S7" s="8">
        <f ca="1">coef!$B$2*R7+coef!$C$2*R7^2+coef!$D$2*R7^3</f>
        <v>25.050836340539142</v>
      </c>
      <c r="T7" s="8">
        <f ca="1">coef!$B$3+coef!$C$3*R7+coef!$D$3*R7^2</f>
        <v>-30874.906910291273</v>
      </c>
      <c r="U7" s="8">
        <f ca="1">coef!$B$4+coef!$C$4*R7</f>
        <v>4.0691999999999999E-2</v>
      </c>
      <c r="V7" s="8">
        <f ca="1">coef!$B$5+coef!$C$5*R7+coef!$D$5*R7^2+coef!$E$5*R7^3+coef!$F$5*Decimal!R7^4</f>
        <v>30.110688020746061</v>
      </c>
      <c r="W7" s="8">
        <f t="shared" ca="1" si="3"/>
        <v>-5.118750034598385E-4</v>
      </c>
      <c r="X7" s="8">
        <f t="shared" ca="1" si="4"/>
        <v>15.804422268421945</v>
      </c>
      <c r="Y7" s="8">
        <f t="shared" ca="1" si="5"/>
        <v>108966.75021408878</v>
      </c>
    </row>
    <row r="8" spans="1:25">
      <c r="A8" s="2">
        <f ca="1">SUMPRODUCT(--MID(Binary!A8,LEN(Binary!A8)+1-ROW(INDIRECT("1:"&amp;LEN(Binary!A8))),1),(2^(ROW(INDIRECT("1:"&amp;LEN(Binary!A8)))-1)))</f>
        <v>427049743</v>
      </c>
      <c r="B8" s="2">
        <f ca="1">SUMPRODUCT(--MID(Binary!B8,LEN(Binary!B8)+1-ROW(INDIRECT("1:"&amp;LEN(Binary!B8))),1),(2^(ROW(INDIRECT("1:"&amp;LEN(Binary!B8)))-1)))</f>
        <v>0</v>
      </c>
      <c r="C8" s="2">
        <f ca="1">SUMPRODUCT(--MID(Binary!C8,LEN(Binary!C8)+1-ROW(INDIRECT("1:"&amp;LEN(Binary!C8))),1),(2^(ROW(INDIRECT("1:"&amp;LEN(Binary!C8)))-1)))</f>
        <v>602070795</v>
      </c>
      <c r="D8" s="2">
        <f ca="1">SUMPRODUCT(--MID(Binary!D8,LEN(Binary!D8)+1-ROW(INDIRECT("1:"&amp;LEN(Binary!D8))),1),(2^(ROW(INDIRECT("1:"&amp;LEN(Binary!D8)))-1)))</f>
        <v>0</v>
      </c>
      <c r="E8" s="2">
        <f ca="1">SUMPRODUCT(--MID(Binary!E8,LEN(Binary!E8)+1-ROW(INDIRECT("1:"&amp;LEN(Binary!E8))),1),(2^(ROW(INDIRECT("1:"&amp;LEN(Binary!E8)))-1)))</f>
        <v>0</v>
      </c>
      <c r="F8" s="2">
        <f ca="1">SUMPRODUCT(--MID(Binary!F8,LEN(Binary!F8)+1-ROW(INDIRECT("1:"&amp;LEN(Binary!F8))),1),(2^(ROW(INDIRECT("1:"&amp;LEN(Binary!F8)))-1)))</f>
        <v>0</v>
      </c>
      <c r="G8" s="2">
        <f ca="1">SUMPRODUCT(--MID(Binary!G8,LEN(Binary!G8)+1-ROW(INDIRECT("1:"&amp;LEN(Binary!G8))),1),(2^(ROW(INDIRECT("1:"&amp;LEN(Binary!G8)))-1)))</f>
        <v>0</v>
      </c>
      <c r="H8" s="2">
        <f ca="1">SUMPRODUCT(--MID(Binary!H8,LEN(Binary!H8)+1-ROW(INDIRECT("1:"&amp;LEN(Binary!H8))),1),(2^(ROW(INDIRECT("1:"&amp;LEN(Binary!H8)))-1)))</f>
        <v>0</v>
      </c>
      <c r="I8" s="2">
        <f ca="1">SUMPRODUCT(--MID(Binary!I8,LEN(Binary!I8)+1-ROW(INDIRECT("1:"&amp;LEN(Binary!I8))),1),(2^(ROW(INDIRECT("1:"&amp;LEN(Binary!I8)))-1)))</f>
        <v>0</v>
      </c>
      <c r="J8" s="2">
        <f ca="1">SUMPRODUCT(--MID(Binary!J8,LEN(Binary!J8)+1-ROW(INDIRECT("1:"&amp;LEN(Binary!J8))),1),(2^(ROW(INDIRECT("1:"&amp;LEN(Binary!J8)))-1)))</f>
        <v>0</v>
      </c>
      <c r="K8" s="2">
        <f ca="1">SUMPRODUCT(--MID(Binary!K8,LEN(Binary!K8)+1-ROW(INDIRECT("1:"&amp;LEN(Binary!K8))),1),(2^(ROW(INDIRECT("1:"&amp;LEN(Binary!K8)))-1)))</f>
        <v>0</v>
      </c>
      <c r="L8" s="2">
        <f ca="1">SUMPRODUCT(--MID(Binary!L8,LEN(Binary!L8)+1-ROW(INDIRECT("1:"&amp;LEN(Binary!L8))),1),(2^(ROW(INDIRECT("1:"&amp;LEN(Binary!L8)))-1)))</f>
        <v>0</v>
      </c>
      <c r="M8" s="2">
        <f ca="1">SUMPRODUCT(--MID(Binary!M8,LEN(Binary!M8)+1-ROW(INDIRECT("1:"&amp;LEN(Binary!M8))),1),(2^(ROW(INDIRECT("1:"&amp;LEN(Binary!M8)))-1)))</f>
        <v>3155478134</v>
      </c>
      <c r="N8">
        <f t="shared" ca="1" si="1"/>
        <v>5.7517945384979248</v>
      </c>
      <c r="O8">
        <f t="shared" ca="1" si="2"/>
        <v>173.85878325569485</v>
      </c>
      <c r="P8">
        <f t="shared" ca="1" si="0"/>
        <v>30.102984523773195</v>
      </c>
      <c r="Q8">
        <f t="shared" ca="1" si="2"/>
        <v>33.219297548728804</v>
      </c>
      <c r="R8" s="8">
        <f ca="1">N8-coef!$B$1</f>
        <v>-6.3264615020752757E-3</v>
      </c>
      <c r="S8" s="8">
        <f ca="1">coef!$B$2*R8+coef!$C$2*R8^2+coef!$D$2*R8^3</f>
        <v>25.050836340539142</v>
      </c>
      <c r="T8" s="8">
        <f ca="1">coef!$B$3+coef!$C$3*R8+coef!$D$3*R8^2</f>
        <v>-30874.906910291273</v>
      </c>
      <c r="U8" s="8">
        <f ca="1">coef!$B$4+coef!$C$4*R8</f>
        <v>4.0691999999999999E-2</v>
      </c>
      <c r="V8" s="8">
        <f ca="1">coef!$B$5+coef!$C$5*R8+coef!$D$5*R8^2+coef!$E$5*R8^3+coef!$F$5*Decimal!R8^4</f>
        <v>30.110688020746061</v>
      </c>
      <c r="W8" s="8">
        <f t="shared" ca="1" si="3"/>
        <v>-5.118750034598385E-4</v>
      </c>
      <c r="X8" s="8">
        <f t="shared" ca="1" si="4"/>
        <v>15.804422268421945</v>
      </c>
      <c r="Y8" s="8">
        <f t="shared" ca="1" si="5"/>
        <v>108966.75021408878</v>
      </c>
    </row>
    <row r="9" spans="1:25">
      <c r="A9" s="2">
        <f ca="1">SUMPRODUCT(--MID(Binary!A9,LEN(Binary!A9)+1-ROW(INDIRECT("1:"&amp;LEN(Binary!A9))),1),(2^(ROW(INDIRECT("1:"&amp;LEN(Binary!A9)))-1)))</f>
        <v>427049815</v>
      </c>
      <c r="B9" s="2">
        <f ca="1">SUMPRODUCT(--MID(Binary!B9,LEN(Binary!B9)+1-ROW(INDIRECT("1:"&amp;LEN(Binary!B9))),1),(2^(ROW(INDIRECT("1:"&amp;LEN(Binary!B9)))-1)))</f>
        <v>0</v>
      </c>
      <c r="C9" s="2">
        <f ca="1">SUMPRODUCT(--MID(Binary!C9,LEN(Binary!C9)+1-ROW(INDIRECT("1:"&amp;LEN(Binary!C9))),1),(2^(ROW(INDIRECT("1:"&amp;LEN(Binary!C9)))-1)))</f>
        <v>602070795</v>
      </c>
      <c r="D9" s="2">
        <f ca="1">SUMPRODUCT(--MID(Binary!D9,LEN(Binary!D9)+1-ROW(INDIRECT("1:"&amp;LEN(Binary!D9))),1),(2^(ROW(INDIRECT("1:"&amp;LEN(Binary!D9)))-1)))</f>
        <v>0</v>
      </c>
      <c r="E9" s="2">
        <f ca="1">SUMPRODUCT(--MID(Binary!E9,LEN(Binary!E9)+1-ROW(INDIRECT("1:"&amp;LEN(Binary!E9))),1),(2^(ROW(INDIRECT("1:"&amp;LEN(Binary!E9)))-1)))</f>
        <v>0</v>
      </c>
      <c r="F9" s="2">
        <f ca="1">SUMPRODUCT(--MID(Binary!F9,LEN(Binary!F9)+1-ROW(INDIRECT("1:"&amp;LEN(Binary!F9))),1),(2^(ROW(INDIRECT("1:"&amp;LEN(Binary!F9)))-1)))</f>
        <v>0</v>
      </c>
      <c r="G9" s="2">
        <f ca="1">SUMPRODUCT(--MID(Binary!G9,LEN(Binary!G9)+1-ROW(INDIRECT("1:"&amp;LEN(Binary!G9))),1),(2^(ROW(INDIRECT("1:"&amp;LEN(Binary!G9)))-1)))</f>
        <v>0</v>
      </c>
      <c r="H9" s="2">
        <f ca="1">SUMPRODUCT(--MID(Binary!H9,LEN(Binary!H9)+1-ROW(INDIRECT("1:"&amp;LEN(Binary!H9))),1),(2^(ROW(INDIRECT("1:"&amp;LEN(Binary!H9)))-1)))</f>
        <v>0</v>
      </c>
      <c r="I9" s="2">
        <f ca="1">SUMPRODUCT(--MID(Binary!I9,LEN(Binary!I9)+1-ROW(INDIRECT("1:"&amp;LEN(Binary!I9))),1),(2^(ROW(INDIRECT("1:"&amp;LEN(Binary!I9)))-1)))</f>
        <v>0</v>
      </c>
      <c r="J9" s="2">
        <f ca="1">SUMPRODUCT(--MID(Binary!J9,LEN(Binary!J9)+1-ROW(INDIRECT("1:"&amp;LEN(Binary!J9))),1),(2^(ROW(INDIRECT("1:"&amp;LEN(Binary!J9)))-1)))</f>
        <v>0</v>
      </c>
      <c r="K9" s="2">
        <f ca="1">SUMPRODUCT(--MID(Binary!K9,LEN(Binary!K9)+1-ROW(INDIRECT("1:"&amp;LEN(Binary!K9))),1),(2^(ROW(INDIRECT("1:"&amp;LEN(Binary!K9)))-1)))</f>
        <v>0</v>
      </c>
      <c r="L9" s="2">
        <f ca="1">SUMPRODUCT(--MID(Binary!L9,LEN(Binary!L9)+1-ROW(INDIRECT("1:"&amp;LEN(Binary!L9))),1),(2^(ROW(INDIRECT("1:"&amp;LEN(Binary!L9)))-1)))</f>
        <v>0</v>
      </c>
      <c r="M9" s="2">
        <f ca="1">SUMPRODUCT(--MID(Binary!M9,LEN(Binary!M9)+1-ROW(INDIRECT("1:"&amp;LEN(Binary!M9))),1),(2^(ROW(INDIRECT("1:"&amp;LEN(Binary!M9)))-1)))</f>
        <v>3155478134</v>
      </c>
      <c r="N9">
        <f t="shared" ca="1" si="1"/>
        <v>5.7517945384979248</v>
      </c>
      <c r="O9">
        <f t="shared" ca="1" si="2"/>
        <v>173.85878325569485</v>
      </c>
      <c r="P9">
        <f t="shared" ca="1" si="0"/>
        <v>30.102984523773195</v>
      </c>
      <c r="Q9">
        <f t="shared" ca="1" si="2"/>
        <v>33.219297548728804</v>
      </c>
      <c r="R9" s="8">
        <f ca="1">N9-coef!$B$1</f>
        <v>-6.3264615020752757E-3</v>
      </c>
      <c r="S9" s="8">
        <f ca="1">coef!$B$2*R9+coef!$C$2*R9^2+coef!$D$2*R9^3</f>
        <v>25.050836340539142</v>
      </c>
      <c r="T9" s="8">
        <f ca="1">coef!$B$3+coef!$C$3*R9+coef!$D$3*R9^2</f>
        <v>-30874.906910291273</v>
      </c>
      <c r="U9" s="8">
        <f ca="1">coef!$B$4+coef!$C$4*R9</f>
        <v>4.0691999999999999E-2</v>
      </c>
      <c r="V9" s="8">
        <f ca="1">coef!$B$5+coef!$C$5*R9+coef!$D$5*R9^2+coef!$E$5*R9^3+coef!$F$5*Decimal!R9^4</f>
        <v>30.110688020746061</v>
      </c>
      <c r="W9" s="8">
        <f t="shared" ca="1" si="3"/>
        <v>-5.118750034598385E-4</v>
      </c>
      <c r="X9" s="8">
        <f t="shared" ca="1" si="4"/>
        <v>15.804422268421945</v>
      </c>
      <c r="Y9" s="8">
        <f t="shared" ca="1" si="5"/>
        <v>108966.75021408878</v>
      </c>
    </row>
    <row r="10" spans="1:25">
      <c r="A10" s="2">
        <f ca="1">SUMPRODUCT(--MID(Binary!A10,LEN(Binary!A10)+1-ROW(INDIRECT("1:"&amp;LEN(Binary!A10))),1),(2^(ROW(INDIRECT("1:"&amp;LEN(Binary!A10)))-1)))</f>
        <v>427049887</v>
      </c>
      <c r="B10" s="2">
        <f ca="1">SUMPRODUCT(--MID(Binary!B10,LEN(Binary!B10)+1-ROW(INDIRECT("1:"&amp;LEN(Binary!B10))),1),(2^(ROW(INDIRECT("1:"&amp;LEN(Binary!B10)))-1)))</f>
        <v>0</v>
      </c>
      <c r="C10" s="2">
        <f ca="1">SUMPRODUCT(--MID(Binary!C10,LEN(Binary!C10)+1-ROW(INDIRECT("1:"&amp;LEN(Binary!C10))),1),(2^(ROW(INDIRECT("1:"&amp;LEN(Binary!C10)))-1)))</f>
        <v>602070795</v>
      </c>
      <c r="D10" s="2">
        <f ca="1">SUMPRODUCT(--MID(Binary!D10,LEN(Binary!D10)+1-ROW(INDIRECT("1:"&amp;LEN(Binary!D10))),1),(2^(ROW(INDIRECT("1:"&amp;LEN(Binary!D10)))-1)))</f>
        <v>0</v>
      </c>
      <c r="E10" s="2">
        <f ca="1">SUMPRODUCT(--MID(Binary!E10,LEN(Binary!E10)+1-ROW(INDIRECT("1:"&amp;LEN(Binary!E10))),1),(2^(ROW(INDIRECT("1:"&amp;LEN(Binary!E10)))-1)))</f>
        <v>0</v>
      </c>
      <c r="F10" s="2">
        <f ca="1">SUMPRODUCT(--MID(Binary!F10,LEN(Binary!F10)+1-ROW(INDIRECT("1:"&amp;LEN(Binary!F10))),1),(2^(ROW(INDIRECT("1:"&amp;LEN(Binary!F10)))-1)))</f>
        <v>0</v>
      </c>
      <c r="G10" s="2">
        <f ca="1">SUMPRODUCT(--MID(Binary!G10,LEN(Binary!G10)+1-ROW(INDIRECT("1:"&amp;LEN(Binary!G10))),1),(2^(ROW(INDIRECT("1:"&amp;LEN(Binary!G10)))-1)))</f>
        <v>0</v>
      </c>
      <c r="H10" s="2">
        <f ca="1">SUMPRODUCT(--MID(Binary!H10,LEN(Binary!H10)+1-ROW(INDIRECT("1:"&amp;LEN(Binary!H10))),1),(2^(ROW(INDIRECT("1:"&amp;LEN(Binary!H10)))-1)))</f>
        <v>0</v>
      </c>
      <c r="I10" s="2">
        <f ca="1">SUMPRODUCT(--MID(Binary!I10,LEN(Binary!I10)+1-ROW(INDIRECT("1:"&amp;LEN(Binary!I10))),1),(2^(ROW(INDIRECT("1:"&amp;LEN(Binary!I10)))-1)))</f>
        <v>0</v>
      </c>
      <c r="J10" s="2">
        <f ca="1">SUMPRODUCT(--MID(Binary!J10,LEN(Binary!J10)+1-ROW(INDIRECT("1:"&amp;LEN(Binary!J10))),1),(2^(ROW(INDIRECT("1:"&amp;LEN(Binary!J10)))-1)))</f>
        <v>0</v>
      </c>
      <c r="K10" s="2">
        <f ca="1">SUMPRODUCT(--MID(Binary!K10,LEN(Binary!K10)+1-ROW(INDIRECT("1:"&amp;LEN(Binary!K10))),1),(2^(ROW(INDIRECT("1:"&amp;LEN(Binary!K10)))-1)))</f>
        <v>0</v>
      </c>
      <c r="L10" s="2">
        <f ca="1">SUMPRODUCT(--MID(Binary!L10,LEN(Binary!L10)+1-ROW(INDIRECT("1:"&amp;LEN(Binary!L10))),1),(2^(ROW(INDIRECT("1:"&amp;LEN(Binary!L10)))-1)))</f>
        <v>0</v>
      </c>
      <c r="M10" s="2">
        <f ca="1">SUMPRODUCT(--MID(Binary!M10,LEN(Binary!M10)+1-ROW(INDIRECT("1:"&amp;LEN(Binary!M10))),1),(2^(ROW(INDIRECT("1:"&amp;LEN(Binary!M10)))-1)))</f>
        <v>3155478134</v>
      </c>
      <c r="N10">
        <f t="shared" ca="1" si="1"/>
        <v>5.7517945384979248</v>
      </c>
      <c r="O10">
        <f t="shared" ca="1" si="2"/>
        <v>173.85878325569485</v>
      </c>
      <c r="P10">
        <f t="shared" ca="1" si="0"/>
        <v>30.102984523773195</v>
      </c>
      <c r="Q10">
        <f t="shared" ca="1" si="2"/>
        <v>33.219297548728804</v>
      </c>
      <c r="R10" s="8">
        <f ca="1">N10-coef!$B$1</f>
        <v>-6.3264615020752757E-3</v>
      </c>
      <c r="S10" s="8">
        <f ca="1">coef!$B$2*R10+coef!$C$2*R10^2+coef!$D$2*R10^3</f>
        <v>25.050836340539142</v>
      </c>
      <c r="T10" s="8">
        <f ca="1">coef!$B$3+coef!$C$3*R10+coef!$D$3*R10^2</f>
        <v>-30874.906910291273</v>
      </c>
      <c r="U10" s="8">
        <f ca="1">coef!$B$4+coef!$C$4*R10</f>
        <v>4.0691999999999999E-2</v>
      </c>
      <c r="V10" s="8">
        <f ca="1">coef!$B$5+coef!$C$5*R10+coef!$D$5*R10^2+coef!$E$5*R10^3+coef!$F$5*Decimal!R10^4</f>
        <v>30.110688020746061</v>
      </c>
      <c r="W10" s="8">
        <f t="shared" ca="1" si="3"/>
        <v>-5.118750034598385E-4</v>
      </c>
      <c r="X10" s="8">
        <f t="shared" ca="1" si="4"/>
        <v>15.804422268421945</v>
      </c>
      <c r="Y10" s="8">
        <f t="shared" ca="1" si="5"/>
        <v>108966.75021408878</v>
      </c>
    </row>
    <row r="11" spans="1:25">
      <c r="A11" s="2">
        <f ca="1">SUMPRODUCT(--MID(Binary!A11,LEN(Binary!A11)+1-ROW(INDIRECT("1:"&amp;LEN(Binary!A11))),1),(2^(ROW(INDIRECT("1:"&amp;LEN(Binary!A11)))-1)))</f>
        <v>427049959</v>
      </c>
      <c r="B11" s="2">
        <f ca="1">SUMPRODUCT(--MID(Binary!B11,LEN(Binary!B11)+1-ROW(INDIRECT("1:"&amp;LEN(Binary!B11))),1),(2^(ROW(INDIRECT("1:"&amp;LEN(Binary!B11)))-1)))</f>
        <v>0</v>
      </c>
      <c r="C11" s="2">
        <f ca="1">SUMPRODUCT(--MID(Binary!C11,LEN(Binary!C11)+1-ROW(INDIRECT("1:"&amp;LEN(Binary!C11))),1),(2^(ROW(INDIRECT("1:"&amp;LEN(Binary!C11)))-1)))</f>
        <v>602070795</v>
      </c>
      <c r="D11" s="2">
        <f ca="1">SUMPRODUCT(--MID(Binary!D11,LEN(Binary!D11)+1-ROW(INDIRECT("1:"&amp;LEN(Binary!D11))),1),(2^(ROW(INDIRECT("1:"&amp;LEN(Binary!D11)))-1)))</f>
        <v>0</v>
      </c>
      <c r="E11" s="2">
        <f ca="1">SUMPRODUCT(--MID(Binary!E11,LEN(Binary!E11)+1-ROW(INDIRECT("1:"&amp;LEN(Binary!E11))),1),(2^(ROW(INDIRECT("1:"&amp;LEN(Binary!E11)))-1)))</f>
        <v>0</v>
      </c>
      <c r="F11" s="2">
        <f ca="1">SUMPRODUCT(--MID(Binary!F11,LEN(Binary!F11)+1-ROW(INDIRECT("1:"&amp;LEN(Binary!F11))),1),(2^(ROW(INDIRECT("1:"&amp;LEN(Binary!F11)))-1)))</f>
        <v>0</v>
      </c>
      <c r="G11" s="2">
        <f ca="1">SUMPRODUCT(--MID(Binary!G11,LEN(Binary!G11)+1-ROW(INDIRECT("1:"&amp;LEN(Binary!G11))),1),(2^(ROW(INDIRECT("1:"&amp;LEN(Binary!G11)))-1)))</f>
        <v>0</v>
      </c>
      <c r="H11" s="2">
        <f ca="1">SUMPRODUCT(--MID(Binary!H11,LEN(Binary!H11)+1-ROW(INDIRECT("1:"&amp;LEN(Binary!H11))),1),(2^(ROW(INDIRECT("1:"&amp;LEN(Binary!H11)))-1)))</f>
        <v>0</v>
      </c>
      <c r="I11" s="2">
        <f ca="1">SUMPRODUCT(--MID(Binary!I11,LEN(Binary!I11)+1-ROW(INDIRECT("1:"&amp;LEN(Binary!I11))),1),(2^(ROW(INDIRECT("1:"&amp;LEN(Binary!I11)))-1)))</f>
        <v>0</v>
      </c>
      <c r="J11" s="2">
        <f ca="1">SUMPRODUCT(--MID(Binary!J11,LEN(Binary!J11)+1-ROW(INDIRECT("1:"&amp;LEN(Binary!J11))),1),(2^(ROW(INDIRECT("1:"&amp;LEN(Binary!J11)))-1)))</f>
        <v>0</v>
      </c>
      <c r="K11" s="2">
        <f ca="1">SUMPRODUCT(--MID(Binary!K11,LEN(Binary!K11)+1-ROW(INDIRECT("1:"&amp;LEN(Binary!K11))),1),(2^(ROW(INDIRECT("1:"&amp;LEN(Binary!K11)))-1)))</f>
        <v>0</v>
      </c>
      <c r="L11" s="2">
        <f ca="1">SUMPRODUCT(--MID(Binary!L11,LEN(Binary!L11)+1-ROW(INDIRECT("1:"&amp;LEN(Binary!L11))),1),(2^(ROW(INDIRECT("1:"&amp;LEN(Binary!L11)))-1)))</f>
        <v>0</v>
      </c>
      <c r="M11" s="2">
        <f ca="1">SUMPRODUCT(--MID(Binary!M11,LEN(Binary!M11)+1-ROW(INDIRECT("1:"&amp;LEN(Binary!M11))),1),(2^(ROW(INDIRECT("1:"&amp;LEN(Binary!M11)))-1)))</f>
        <v>3155478134</v>
      </c>
      <c r="N11">
        <f t="shared" ca="1" si="1"/>
        <v>5.7517945384979248</v>
      </c>
      <c r="O11">
        <f t="shared" ca="1" si="2"/>
        <v>173.85878325569485</v>
      </c>
      <c r="P11">
        <f t="shared" ca="1" si="0"/>
        <v>30.102984523773195</v>
      </c>
      <c r="Q11">
        <f t="shared" ca="1" si="2"/>
        <v>33.219297548728804</v>
      </c>
      <c r="R11" s="8">
        <f ca="1">N11-coef!$B$1</f>
        <v>-6.3264615020752757E-3</v>
      </c>
      <c r="S11" s="8">
        <f ca="1">coef!$B$2*R11+coef!$C$2*R11^2+coef!$D$2*R11^3</f>
        <v>25.050836340539142</v>
      </c>
      <c r="T11" s="8">
        <f ca="1">coef!$B$3+coef!$C$3*R11+coef!$D$3*R11^2</f>
        <v>-30874.906910291273</v>
      </c>
      <c r="U11" s="8">
        <f ca="1">coef!$B$4+coef!$C$4*R11</f>
        <v>4.0691999999999999E-2</v>
      </c>
      <c r="V11" s="8">
        <f ca="1">coef!$B$5+coef!$C$5*R11+coef!$D$5*R11^2+coef!$E$5*R11^3+coef!$F$5*Decimal!R11^4</f>
        <v>30.110688020746061</v>
      </c>
      <c r="W11" s="8">
        <f t="shared" ca="1" si="3"/>
        <v>-5.118750034598385E-4</v>
      </c>
      <c r="X11" s="8">
        <f t="shared" ca="1" si="4"/>
        <v>15.804422268421945</v>
      </c>
      <c r="Y11" s="8">
        <f t="shared" ca="1" si="5"/>
        <v>108966.75021408878</v>
      </c>
    </row>
    <row r="12" spans="1:25">
      <c r="A12" s="2">
        <f ca="1">SUMPRODUCT(--MID(Binary!A12,LEN(Binary!A12)+1-ROW(INDIRECT("1:"&amp;LEN(Binary!A12))),1),(2^(ROW(INDIRECT("1:"&amp;LEN(Binary!A12)))-1)))</f>
        <v>427050031</v>
      </c>
      <c r="B12" s="2">
        <f ca="1">SUMPRODUCT(--MID(Binary!B12,LEN(Binary!B12)+1-ROW(INDIRECT("1:"&amp;LEN(Binary!B12))),1),(2^(ROW(INDIRECT("1:"&amp;LEN(Binary!B12)))-1)))</f>
        <v>0</v>
      </c>
      <c r="C12" s="2">
        <f ca="1">SUMPRODUCT(--MID(Binary!C12,LEN(Binary!C12)+1-ROW(INDIRECT("1:"&amp;LEN(Binary!C12))),1),(2^(ROW(INDIRECT("1:"&amp;LEN(Binary!C12)))-1)))</f>
        <v>598142847</v>
      </c>
      <c r="D12" s="2">
        <f ca="1">SUMPRODUCT(--MID(Binary!D12,LEN(Binary!D12)+1-ROW(INDIRECT("1:"&amp;LEN(Binary!D12))),1),(2^(ROW(INDIRECT("1:"&amp;LEN(Binary!D12)))-1)))</f>
        <v>0</v>
      </c>
      <c r="E12" s="2">
        <f ca="1">SUMPRODUCT(--MID(Binary!E12,LEN(Binary!E12)+1-ROW(INDIRECT("1:"&amp;LEN(Binary!E12))),1),(2^(ROW(INDIRECT("1:"&amp;LEN(Binary!E12)))-1)))</f>
        <v>17053</v>
      </c>
      <c r="F12" s="2">
        <f ca="1">SUMPRODUCT(--MID(Binary!F12,LEN(Binary!F12)+1-ROW(INDIRECT("1:"&amp;LEN(Binary!F12))),1),(2^(ROW(INDIRECT("1:"&amp;LEN(Binary!F12)))-1)))</f>
        <v>45455</v>
      </c>
      <c r="G12" s="2">
        <f ca="1">SUMPRODUCT(--MID(Binary!G12,LEN(Binary!G12)+1-ROW(INDIRECT("1:"&amp;LEN(Binary!G12))),1),(2^(ROW(INDIRECT("1:"&amp;LEN(Binary!G12)))-1)))</f>
        <v>52272</v>
      </c>
      <c r="H12" s="2">
        <f ca="1">SUMPRODUCT(--MID(Binary!H12,LEN(Binary!H12)+1-ROW(INDIRECT("1:"&amp;LEN(Binary!H12))),1),(2^(ROW(INDIRECT("1:"&amp;LEN(Binary!H12)))-1)))</f>
        <v>0</v>
      </c>
      <c r="I12" s="2">
        <f ca="1">SUMPRODUCT(--MID(Binary!I12,LEN(Binary!I12)+1-ROW(INDIRECT("1:"&amp;LEN(Binary!I12))),1),(2^(ROW(INDIRECT("1:"&amp;LEN(Binary!I12)))-1)))</f>
        <v>0</v>
      </c>
      <c r="J12" s="2">
        <f ca="1">SUMPRODUCT(--MID(Binary!J12,LEN(Binary!J12)+1-ROW(INDIRECT("1:"&amp;LEN(Binary!J12))),1),(2^(ROW(INDIRECT("1:"&amp;LEN(Binary!J12)))-1)))</f>
        <v>0</v>
      </c>
      <c r="K12" s="2">
        <f ca="1">SUMPRODUCT(--MID(Binary!K12,LEN(Binary!K12)+1-ROW(INDIRECT("1:"&amp;LEN(Binary!K12))),1),(2^(ROW(INDIRECT("1:"&amp;LEN(Binary!K12)))-1)))</f>
        <v>0</v>
      </c>
      <c r="L12" s="2">
        <f ca="1">SUMPRODUCT(--MID(Binary!L12,LEN(Binary!L12)+1-ROW(INDIRECT("1:"&amp;LEN(Binary!L12))),1),(2^(ROW(INDIRECT("1:"&amp;LEN(Binary!L12)))-1)))</f>
        <v>0</v>
      </c>
      <c r="M12" s="2">
        <f ca="1">SUMPRODUCT(--MID(Binary!M12,LEN(Binary!M12)+1-ROW(INDIRECT("1:"&amp;LEN(Binary!M12))),1),(2^(ROW(INDIRECT("1:"&amp;LEN(Binary!M12)))-1)))</f>
        <v>3155478134</v>
      </c>
      <c r="N12">
        <f t="shared" ca="1" si="1"/>
        <v>5.7143347072601323</v>
      </c>
      <c r="O12">
        <f t="shared" ca="1" si="2"/>
        <v>174.99849960302251</v>
      </c>
      <c r="P12">
        <f t="shared" ca="1" si="0"/>
        <v>30.102984523773195</v>
      </c>
      <c r="Q12">
        <f t="shared" ca="1" si="2"/>
        <v>33.219297548728804</v>
      </c>
      <c r="R12" s="8">
        <f ca="1">N12-coef!$B$1</f>
        <v>-4.3786292739867783E-2</v>
      </c>
      <c r="S12" s="8">
        <f ca="1">coef!$B$2*R12+coef!$C$2*R12^2+coef!$D$2*R12^3</f>
        <v>154.33686597988128</v>
      </c>
      <c r="T12" s="8">
        <f ca="1">coef!$B$3+coef!$C$3*R12+coef!$D$3*R12^2</f>
        <v>-30737.460547966253</v>
      </c>
      <c r="U12" s="8">
        <f ca="1">coef!$B$4+coef!$C$4*R12</f>
        <v>4.0691999999999999E-2</v>
      </c>
      <c r="V12" s="8">
        <f ca="1">coef!$B$5+coef!$C$5*R12+coef!$D$5*R12^2+coef!$E$5*R12^3+coef!$F$5*Decimal!R12^4</f>
        <v>30.14452421054207</v>
      </c>
      <c r="W12" s="8">
        <f t="shared" ca="1" si="3"/>
        <v>-2.7617426067521045E-3</v>
      </c>
      <c r="X12" s="8">
        <f t="shared" ca="1" si="4"/>
        <v>84.898494309848758</v>
      </c>
      <c r="Y12" s="8">
        <f t="shared" ca="1" si="5"/>
        <v>585349.64871811424</v>
      </c>
    </row>
    <row r="13" spans="1:25">
      <c r="A13" s="2">
        <f ca="1">SUMPRODUCT(--MID(Binary!A13,LEN(Binary!A13)+1-ROW(INDIRECT("1:"&amp;LEN(Binary!A13))),1),(2^(ROW(INDIRECT("1:"&amp;LEN(Binary!A13)))-1)))</f>
        <v>427050103</v>
      </c>
      <c r="B13" s="2">
        <f ca="1">SUMPRODUCT(--MID(Binary!B13,LEN(Binary!B13)+1-ROW(INDIRECT("1:"&amp;LEN(Binary!B13))),1),(2^(ROW(INDIRECT("1:"&amp;LEN(Binary!B13)))-1)))</f>
        <v>0</v>
      </c>
      <c r="C13" s="2">
        <f ca="1">SUMPRODUCT(--MID(Binary!C13,LEN(Binary!C13)+1-ROW(INDIRECT("1:"&amp;LEN(Binary!C13))),1),(2^(ROW(INDIRECT("1:"&amp;LEN(Binary!C13)))-1)))</f>
        <v>598142848</v>
      </c>
      <c r="D13" s="2">
        <f ca="1">SUMPRODUCT(--MID(Binary!D13,LEN(Binary!D13)+1-ROW(INDIRECT("1:"&amp;LEN(Binary!D13))),1),(2^(ROW(INDIRECT("1:"&amp;LEN(Binary!D13)))-1)))</f>
        <v>0</v>
      </c>
      <c r="E13" s="2">
        <f ca="1">SUMPRODUCT(--MID(Binary!E13,LEN(Binary!E13)+1-ROW(INDIRECT("1:"&amp;LEN(Binary!E13))),1),(2^(ROW(INDIRECT("1:"&amp;LEN(Binary!E13)))-1)))</f>
        <v>57973</v>
      </c>
      <c r="F13" s="2">
        <f ca="1">SUMPRODUCT(--MID(Binary!F13,LEN(Binary!F13)+1-ROW(INDIRECT("1:"&amp;LEN(Binary!F13))),1),(2^(ROW(INDIRECT("1:"&amp;LEN(Binary!F13)))-1)))</f>
        <v>18674</v>
      </c>
      <c r="G13" s="2">
        <f ca="1">SUMPRODUCT(--MID(Binary!G13,LEN(Binary!G13)+1-ROW(INDIRECT("1:"&amp;LEN(Binary!G13))),1),(2^(ROW(INDIRECT("1:"&amp;LEN(Binary!G13)))-1)))</f>
        <v>58621</v>
      </c>
      <c r="H13" s="2">
        <f ca="1">SUMPRODUCT(--MID(Binary!H13,LEN(Binary!H13)+1-ROW(INDIRECT("1:"&amp;LEN(Binary!H13))),1),(2^(ROW(INDIRECT("1:"&amp;LEN(Binary!H13)))-1)))</f>
        <v>37837</v>
      </c>
      <c r="I13" s="2">
        <f ca="1">SUMPRODUCT(--MID(Binary!I13,LEN(Binary!I13)+1-ROW(INDIRECT("1:"&amp;LEN(Binary!I13))),1),(2^(ROW(INDIRECT("1:"&amp;LEN(Binary!I13)))-1)))</f>
        <v>61733</v>
      </c>
      <c r="J13" s="2">
        <f ca="1">SUMPRODUCT(--MID(Binary!J13,LEN(Binary!J13)+1-ROW(INDIRECT("1:"&amp;LEN(Binary!J13))),1),(2^(ROW(INDIRECT("1:"&amp;LEN(Binary!J13)))-1)))</f>
        <v>55793</v>
      </c>
      <c r="K13" s="2">
        <f ca="1">SUMPRODUCT(--MID(Binary!K13,LEN(Binary!K13)+1-ROW(INDIRECT("1:"&amp;LEN(Binary!K13))),1),(2^(ROW(INDIRECT("1:"&amp;LEN(Binary!K13)))-1)))</f>
        <v>31584</v>
      </c>
      <c r="L13" s="2">
        <f ca="1">SUMPRODUCT(--MID(Binary!L13,LEN(Binary!L13)+1-ROW(INDIRECT("1:"&amp;LEN(Binary!L13))),1),(2^(ROW(INDIRECT("1:"&amp;LEN(Binary!L13)))-1)))</f>
        <v>56593</v>
      </c>
      <c r="M13" s="2">
        <f ca="1">SUMPRODUCT(--MID(Binary!M13,LEN(Binary!M13)+1-ROW(INDIRECT("1:"&amp;LEN(Binary!M13))),1),(2^(ROW(INDIRECT("1:"&amp;LEN(Binary!M13)))-1)))</f>
        <v>2914227210</v>
      </c>
      <c r="N13">
        <f t="shared" ca="1" si="1"/>
        <v>5.7143347167968752</v>
      </c>
      <c r="O13">
        <f t="shared" ca="1" si="2"/>
        <v>174.99849931096477</v>
      </c>
      <c r="P13">
        <f t="shared" ca="1" si="0"/>
        <v>27.802236423492431</v>
      </c>
      <c r="Q13">
        <f t="shared" ca="1" si="2"/>
        <v>35.968329481401597</v>
      </c>
      <c r="R13" s="8">
        <f ca="1">N13-coef!$B$1</f>
        <v>-4.3786283203124832E-2</v>
      </c>
      <c r="S13" s="8">
        <f ca="1">coef!$B$2*R13+coef!$C$2*R13^2+coef!$D$2*R13^3</f>
        <v>154.33683721316635</v>
      </c>
      <c r="T13" s="8">
        <f ca="1">coef!$B$3+coef!$C$3*R13+coef!$D$3*R13^2</f>
        <v>-30737.460620292757</v>
      </c>
      <c r="U13" s="8">
        <f ca="1">coef!$B$4+coef!$C$4*R13</f>
        <v>4.0691999999999999E-2</v>
      </c>
      <c r="V13" s="8">
        <f ca="1">coef!$B$5+coef!$C$5*R13+coef!$D$5*R13^2+coef!$E$5*R13^3+coef!$F$5*Decimal!R13^4</f>
        <v>30.14452418497126</v>
      </c>
      <c r="W13" s="8">
        <f t="shared" ca="1" si="3"/>
        <v>-0.17559411137732361</v>
      </c>
      <c r="X13" s="8">
        <f t="shared" ca="1" si="4"/>
        <v>5435.8824015717573</v>
      </c>
      <c r="Y13" s="8">
        <f t="shared" ca="1" si="5"/>
        <v>37478778.394116797</v>
      </c>
    </row>
    <row r="14" spans="1:25">
      <c r="A14" s="2">
        <f ca="1">SUMPRODUCT(--MID(Binary!A14,LEN(Binary!A14)+1-ROW(INDIRECT("1:"&amp;LEN(Binary!A14))),1),(2^(ROW(INDIRECT("1:"&amp;LEN(Binary!A14)))-1)))</f>
        <v>427050175</v>
      </c>
      <c r="B14" s="2">
        <f ca="1">SUMPRODUCT(--MID(Binary!B14,LEN(Binary!B14)+1-ROW(INDIRECT("1:"&amp;LEN(Binary!B14))),1),(2^(ROW(INDIRECT("1:"&amp;LEN(Binary!B14)))-1)))</f>
        <v>0</v>
      </c>
      <c r="C14" s="2">
        <f ca="1">SUMPRODUCT(--MID(Binary!C14,LEN(Binary!C14)+1-ROW(INDIRECT("1:"&amp;LEN(Binary!C14))),1),(2^(ROW(INDIRECT("1:"&amp;LEN(Binary!C14)))-1)))</f>
        <v>598142847</v>
      </c>
      <c r="D14" s="2">
        <f ca="1">SUMPRODUCT(--MID(Binary!D14,LEN(Binary!D14)+1-ROW(INDIRECT("1:"&amp;LEN(Binary!D14))),1),(2^(ROW(INDIRECT("1:"&amp;LEN(Binary!D14)))-1)))</f>
        <v>0</v>
      </c>
      <c r="E14" s="2">
        <f ca="1">SUMPRODUCT(--MID(Binary!E14,LEN(Binary!E14)+1-ROW(INDIRECT("1:"&amp;LEN(Binary!E14))),1),(2^(ROW(INDIRECT("1:"&amp;LEN(Binary!E14)))-1)))</f>
        <v>105</v>
      </c>
      <c r="F14" s="2">
        <f ca="1">SUMPRODUCT(--MID(Binary!F14,LEN(Binary!F14)+1-ROW(INDIRECT("1:"&amp;LEN(Binary!F14))),1),(2^(ROW(INDIRECT("1:"&amp;LEN(Binary!F14)))-1)))</f>
        <v>65533</v>
      </c>
      <c r="G14" s="2">
        <f ca="1">SUMPRODUCT(--MID(Binary!G14,LEN(Binary!G14)+1-ROW(INDIRECT("1:"&amp;LEN(Binary!G14))),1),(2^(ROW(INDIRECT("1:"&amp;LEN(Binary!G14)))-1)))</f>
        <v>65437</v>
      </c>
      <c r="H14" s="2">
        <f ca="1">SUMPRODUCT(--MID(Binary!H14,LEN(Binary!H14)+1-ROW(INDIRECT("1:"&amp;LEN(Binary!H14))),1),(2^(ROW(INDIRECT("1:"&amp;LEN(Binary!H14)))-1)))</f>
        <v>65389</v>
      </c>
      <c r="I14" s="2">
        <f ca="1">SUMPRODUCT(--MID(Binary!I14,LEN(Binary!I14)+1-ROW(INDIRECT("1:"&amp;LEN(Binary!I14))),1),(2^(ROW(INDIRECT("1:"&amp;LEN(Binary!I14)))-1)))</f>
        <v>96</v>
      </c>
      <c r="J14" s="2">
        <f ca="1">SUMPRODUCT(--MID(Binary!J14,LEN(Binary!J14)+1-ROW(INDIRECT("1:"&amp;LEN(Binary!J14))),1),(2^(ROW(INDIRECT("1:"&amp;LEN(Binary!J14)))-1)))</f>
        <v>121</v>
      </c>
      <c r="K14" s="2">
        <f ca="1">SUMPRODUCT(--MID(Binary!K14,LEN(Binary!K14)+1-ROW(INDIRECT("1:"&amp;LEN(Binary!K14))),1),(2^(ROW(INDIRECT("1:"&amp;LEN(Binary!K14)))-1)))</f>
        <v>65505</v>
      </c>
      <c r="L14" s="2">
        <f ca="1">SUMPRODUCT(--MID(Binary!L14,LEN(Binary!L14)+1-ROW(INDIRECT("1:"&amp;LEN(Binary!L14))),1),(2^(ROW(INDIRECT("1:"&amp;LEN(Binary!L14)))-1)))</f>
        <v>65255</v>
      </c>
      <c r="M14" s="2">
        <f ca="1">SUMPRODUCT(--MID(Binary!M14,LEN(Binary!M14)+1-ROW(INDIRECT("1:"&amp;LEN(Binary!M14))),1),(2^(ROW(INDIRECT("1:"&amp;LEN(Binary!M14)))-1)))</f>
        <v>2620413688</v>
      </c>
      <c r="N14">
        <f t="shared" ca="1" si="1"/>
        <v>5.7143347072601323</v>
      </c>
      <c r="O14">
        <f t="shared" ca="1" si="2"/>
        <v>174.99849960302251</v>
      </c>
      <c r="P14">
        <f t="shared" ca="1" si="0"/>
        <v>25.000212326049805</v>
      </c>
      <c r="Q14">
        <f t="shared" ca="1" si="2"/>
        <v>39.999660281205557</v>
      </c>
      <c r="R14" s="8">
        <f ca="1">N14-coef!$B$1</f>
        <v>-4.3786292739867783E-2</v>
      </c>
      <c r="S14" s="8">
        <f ca="1">coef!$B$2*R14+coef!$C$2*R14^2+coef!$D$2*R14^3</f>
        <v>154.33686597988128</v>
      </c>
      <c r="T14" s="8">
        <f ca="1">coef!$B$3+coef!$C$3*R14+coef!$D$3*R14^2</f>
        <v>-30737.460547966253</v>
      </c>
      <c r="U14" s="8">
        <f ca="1">coef!$B$4+coef!$C$4*R14</f>
        <v>4.0691999999999999E-2</v>
      </c>
      <c r="V14" s="8">
        <f ca="1">coef!$B$5+coef!$C$5*R14+coef!$D$5*R14^2+coef!$E$5*R14^3+coef!$F$5*Decimal!R14^4</f>
        <v>30.14452421054207</v>
      </c>
      <c r="W14" s="8">
        <f t="shared" ca="1" si="3"/>
        <v>-0.45388304792350453</v>
      </c>
      <c r="X14" s="8">
        <f t="shared" ca="1" si="4"/>
        <v>14208.882924371073</v>
      </c>
      <c r="Y14" s="8">
        <f t="shared" ca="1" si="5"/>
        <v>97965985.098661244</v>
      </c>
    </row>
    <row r="15" spans="1:25">
      <c r="A15" s="2">
        <f ca="1">SUMPRODUCT(--MID(Binary!A15,LEN(Binary!A15)+1-ROW(INDIRECT("1:"&amp;LEN(Binary!A15))),1),(2^(ROW(INDIRECT("1:"&amp;LEN(Binary!A15)))-1)))</f>
        <v>427050247</v>
      </c>
      <c r="B15" s="2">
        <f ca="1">SUMPRODUCT(--MID(Binary!B15,LEN(Binary!B15)+1-ROW(INDIRECT("1:"&amp;LEN(Binary!B15))),1),(2^(ROW(INDIRECT("1:"&amp;LEN(Binary!B15)))-1)))</f>
        <v>0</v>
      </c>
      <c r="C15" s="2">
        <f ca="1">SUMPRODUCT(--MID(Binary!C15,LEN(Binary!C15)+1-ROW(INDIRECT("1:"&amp;LEN(Binary!C15))),1),(2^(ROW(INDIRECT("1:"&amp;LEN(Binary!C15)))-1)))</f>
        <v>598142847</v>
      </c>
      <c r="D15" s="2">
        <f ca="1">SUMPRODUCT(--MID(Binary!D15,LEN(Binary!D15)+1-ROW(INDIRECT("1:"&amp;LEN(Binary!D15))),1),(2^(ROW(INDIRECT("1:"&amp;LEN(Binary!D15)))-1)))</f>
        <v>0</v>
      </c>
      <c r="E15" s="2">
        <f ca="1">SUMPRODUCT(--MID(Binary!E15,LEN(Binary!E15)+1-ROW(INDIRECT("1:"&amp;LEN(Binary!E15))),1),(2^(ROW(INDIRECT("1:"&amp;LEN(Binary!E15)))-1)))</f>
        <v>65430</v>
      </c>
      <c r="F15" s="2">
        <f ca="1">SUMPRODUCT(--MID(Binary!F15,LEN(Binary!F15)+1-ROW(INDIRECT("1:"&amp;LEN(Binary!F15))),1),(2^(ROW(INDIRECT("1:"&amp;LEN(Binary!F15)))-1)))</f>
        <v>65485</v>
      </c>
      <c r="G15" s="2">
        <f ca="1">SUMPRODUCT(--MID(Binary!G15,LEN(Binary!G15)+1-ROW(INDIRECT("1:"&amp;LEN(Binary!G15))),1),(2^(ROW(INDIRECT("1:"&amp;LEN(Binary!G15)))-1)))</f>
        <v>65510</v>
      </c>
      <c r="H15" s="2">
        <f ca="1">SUMPRODUCT(--MID(Binary!H15,LEN(Binary!H15)+1-ROW(INDIRECT("1:"&amp;LEN(Binary!H15))),1),(2^(ROW(INDIRECT("1:"&amp;LEN(Binary!H15)))-1)))</f>
        <v>178</v>
      </c>
      <c r="I15" s="2">
        <f ca="1">SUMPRODUCT(--MID(Binary!I15,LEN(Binary!I15)+1-ROW(INDIRECT("1:"&amp;LEN(Binary!I15))),1),(2^(ROW(INDIRECT("1:"&amp;LEN(Binary!I15)))-1)))</f>
        <v>105</v>
      </c>
      <c r="J15" s="2">
        <f ca="1">SUMPRODUCT(--MID(Binary!J15,LEN(Binary!J15)+1-ROW(INDIRECT("1:"&amp;LEN(Binary!J15))),1),(2^(ROW(INDIRECT("1:"&amp;LEN(Binary!J15)))-1)))</f>
        <v>65443</v>
      </c>
      <c r="K15" s="2">
        <f ca="1">SUMPRODUCT(--MID(Binary!K15,LEN(Binary!K15)+1-ROW(INDIRECT("1:"&amp;LEN(Binary!K15))),1),(2^(ROW(INDIRECT("1:"&amp;LEN(Binary!K15)))-1)))</f>
        <v>65423</v>
      </c>
      <c r="L15" s="2">
        <f ca="1">SUMPRODUCT(--MID(Binary!L15,LEN(Binary!L15)+1-ROW(INDIRECT("1:"&amp;LEN(Binary!L15))),1),(2^(ROW(INDIRECT("1:"&amp;LEN(Binary!L15)))-1)))</f>
        <v>65446</v>
      </c>
      <c r="M15" s="2">
        <f ca="1">SUMPRODUCT(--MID(Binary!M15,LEN(Binary!M15)+1-ROW(INDIRECT("1:"&amp;LEN(Binary!M15))),1),(2^(ROW(INDIRECT("1:"&amp;LEN(Binary!M15)))-1)))</f>
        <v>2620413577</v>
      </c>
      <c r="N15">
        <f t="shared" ca="1" si="1"/>
        <v>5.7143347072601323</v>
      </c>
      <c r="O15">
        <f t="shared" ca="1" si="2"/>
        <v>174.99849960302251</v>
      </c>
      <c r="P15">
        <f t="shared" ca="1" si="0"/>
        <v>25.000211267471315</v>
      </c>
      <c r="Q15">
        <f t="shared" ca="1" si="2"/>
        <v>39.999661974902445</v>
      </c>
      <c r="R15" s="8">
        <f ca="1">N15-coef!$B$1</f>
        <v>-4.3786292739867783E-2</v>
      </c>
      <c r="S15" s="8">
        <f ca="1">coef!$B$2*R15+coef!$C$2*R15^2+coef!$D$2*R15^3</f>
        <v>154.33686597988128</v>
      </c>
      <c r="T15" s="8">
        <f ca="1">coef!$B$3+coef!$C$3*R15+coef!$D$3*R15^2</f>
        <v>-30737.460547966253</v>
      </c>
      <c r="U15" s="8">
        <f ca="1">coef!$B$4+coef!$C$4*R15</f>
        <v>4.0691999999999999E-2</v>
      </c>
      <c r="V15" s="8">
        <f ca="1">coef!$B$5+coef!$C$5*R15+coef!$D$5*R15^2+coef!$E$5*R15^3+coef!$F$5*Decimal!R15^4</f>
        <v>30.14452421054207</v>
      </c>
      <c r="W15" s="8">
        <f t="shared" ca="1" si="3"/>
        <v>-0.4538831710464124</v>
      </c>
      <c r="X15" s="8">
        <f t="shared" ca="1" si="4"/>
        <v>14208.886848651038</v>
      </c>
      <c r="Y15" s="8">
        <f t="shared" ca="1" si="5"/>
        <v>97966012.155394316</v>
      </c>
    </row>
    <row r="16" spans="1: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>
        <f ca="1">A12-A11</f>
        <v>72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>
        <f ca="1">A12-8*3</f>
        <v>427050007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9">
        <f>7*0.008</f>
        <v>5.6000000000000001E-2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>
        <f>A22*(365/5)</f>
        <v>4.0880000000000001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58BD-B26D-49F9-B3ED-9E7530DA6495}">
  <dimension ref="A1:F5"/>
  <sheetViews>
    <sheetView workbookViewId="0">
      <selection sqref="A1:A1048576"/>
    </sheetView>
  </sheetViews>
  <sheetFormatPr defaultRowHeight="15"/>
  <sheetData>
    <row r="1" spans="1:6">
      <c r="A1" t="s">
        <v>15</v>
      </c>
      <c r="B1">
        <v>5.758121</v>
      </c>
    </row>
    <row r="2" spans="1:6">
      <c r="A2" t="s">
        <v>16</v>
      </c>
      <c r="B2">
        <v>-4033.143</v>
      </c>
      <c r="C2">
        <v>-11610.19</v>
      </c>
      <c r="D2">
        <v>0</v>
      </c>
    </row>
    <row r="3" spans="1:6">
      <c r="A3" t="s">
        <v>17</v>
      </c>
      <c r="B3">
        <v>-30869.17</v>
      </c>
      <c r="C3">
        <v>1567.972</v>
      </c>
      <c r="D3">
        <v>104507.1</v>
      </c>
    </row>
    <row r="4" spans="1:6">
      <c r="A4" t="s">
        <v>18</v>
      </c>
      <c r="B4">
        <v>4.0691999999999999E-2</v>
      </c>
      <c r="C4">
        <v>0</v>
      </c>
    </row>
    <row r="5" spans="1:6">
      <c r="A5" t="s">
        <v>19</v>
      </c>
      <c r="B5">
        <v>30.119769999999999</v>
      </c>
      <c r="C5">
        <v>1.811118</v>
      </c>
      <c r="D5">
        <v>60.223550000000003</v>
      </c>
      <c r="E5">
        <v>135.8758</v>
      </c>
      <c r="F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Binary</vt:lpstr>
      <vt:lpstr>Decimal</vt:lpstr>
      <vt:lpstr>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Palmer</dc:creator>
  <cp:lastModifiedBy>Neville Palmer</cp:lastModifiedBy>
  <dcterms:created xsi:type="dcterms:W3CDTF">2018-11-28T19:47:21Z</dcterms:created>
  <dcterms:modified xsi:type="dcterms:W3CDTF">2018-12-04T01:52:48Z</dcterms:modified>
</cp:coreProperties>
</file>