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-Breed\Desktop\New-Breed\VB.NET\Logiciel Soumission\"/>
    </mc:Choice>
  </mc:AlternateContent>
  <xr:revisionPtr revIDLastSave="0" documentId="13_ncr:1_{D932A940-97D5-4F56-9413-86C3ED266B92}" xr6:coauthVersionLast="46" xr6:coauthVersionMax="46" xr10:uidLastSave="{00000000-0000-0000-0000-000000000000}"/>
  <bookViews>
    <workbookView xWindow="-120" yWindow="-120" windowWidth="29040" windowHeight="15840" tabRatio="676" activeTab="4" xr2:uid="{00000000-000D-0000-FFFF-FFFF00000000}"/>
  </bookViews>
  <sheets>
    <sheet name="Formulaire" sheetId="1" r:id="rId1"/>
    <sheet name="Sommaire" sheetId="2" r:id="rId2"/>
    <sheet name="Item1" sheetId="3" r:id="rId3"/>
    <sheet name="Item2" sheetId="4" r:id="rId4"/>
    <sheet name="Item3" sheetId="5" r:id="rId5"/>
    <sheet name="Item4" sheetId="7" r:id="rId6"/>
    <sheet name="Item5" sheetId="8" r:id="rId7"/>
    <sheet name="Item6" sheetId="9" r:id="rId8"/>
    <sheet name="Item7" sheetId="10" r:id="rId9"/>
    <sheet name="Item8" sheetId="11" r:id="rId10"/>
    <sheet name="Item9" sheetId="12" r:id="rId11"/>
    <sheet name="Item10" sheetId="13" r:id="rId12"/>
    <sheet name="Item11" sheetId="14" r:id="rId13"/>
    <sheet name="Item12" sheetId="15" r:id="rId14"/>
    <sheet name="Estimation" sheetId="16" r:id="rId15"/>
  </sheets>
  <definedNames>
    <definedName name="_xlnm.Print_Area" localSheetId="0">Formulaire!$A$1:$I$54</definedName>
    <definedName name="_xlnm.Print_Area" localSheetId="2">Item1!$A$1:$Q$74</definedName>
    <definedName name="_xlnm.Print_Area" localSheetId="11">Item10!$A$1:$O$63</definedName>
    <definedName name="_xlnm.Print_Area" localSheetId="12">Item11!$A$1:$O$63</definedName>
    <definedName name="_xlnm.Print_Area" localSheetId="13">Item12!$A$1:$O$63</definedName>
    <definedName name="_xlnm.Print_Area" localSheetId="3">Item2!$A$1:$O$71</definedName>
    <definedName name="_xlnm.Print_Area" localSheetId="4">Item3!$A$1:$O$63</definedName>
    <definedName name="_xlnm.Print_Area" localSheetId="5">Item4!$A$1:$O$63</definedName>
    <definedName name="_xlnm.Print_Area" localSheetId="6">Item5!$A$1:$O$63</definedName>
    <definedName name="_xlnm.Print_Area" localSheetId="7">Item6!$A$1:$O$63</definedName>
    <definedName name="_xlnm.Print_Area" localSheetId="8">Item7!$A$1:$O$63</definedName>
    <definedName name="_xlnm.Print_Area" localSheetId="9">Item8!$A$1:$O$63</definedName>
    <definedName name="_xlnm.Print_Area" localSheetId="10">Item9!$A$1:$O$63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4" i="1"/>
  <c r="J5" i="9" l="1"/>
  <c r="I5" i="9"/>
  <c r="J5" i="8"/>
  <c r="I5" i="8"/>
  <c r="J5" i="7"/>
  <c r="I5" i="7"/>
  <c r="J5" i="5"/>
  <c r="I5" i="5"/>
  <c r="J5" i="4" l="1"/>
  <c r="I5" i="4"/>
  <c r="J5" i="3"/>
  <c r="I5" i="3"/>
  <c r="C15" i="1"/>
  <c r="C14" i="1"/>
  <c r="C13" i="1"/>
  <c r="F35" i="1" l="1"/>
  <c r="F36" i="1"/>
  <c r="G6" i="13" l="1"/>
  <c r="E6" i="15"/>
  <c r="E49" i="15" s="1"/>
  <c r="G49" i="15" s="1"/>
  <c r="I49" i="15" s="1"/>
  <c r="K49" i="15" s="1"/>
  <c r="E6" i="14"/>
  <c r="E51" i="14" s="1"/>
  <c r="G51" i="14" s="1"/>
  <c r="I51" i="14" s="1"/>
  <c r="K51" i="14" s="1"/>
  <c r="E6" i="13"/>
  <c r="E49" i="13" s="1"/>
  <c r="G49" i="13" s="1"/>
  <c r="I49" i="13" s="1"/>
  <c r="K49" i="13" s="1"/>
  <c r="E6" i="12"/>
  <c r="E48" i="12" s="1"/>
  <c r="G48" i="12" s="1"/>
  <c r="I48" i="12" s="1"/>
  <c r="K48" i="12" s="1"/>
  <c r="E6" i="11"/>
  <c r="E50" i="11" s="1"/>
  <c r="G50" i="11" s="1"/>
  <c r="I50" i="11" s="1"/>
  <c r="K50" i="11" s="1"/>
  <c r="E6" i="10"/>
  <c r="E51" i="10" s="1"/>
  <c r="G51" i="10" s="1"/>
  <c r="I51" i="10" s="1"/>
  <c r="K51" i="10" s="1"/>
  <c r="E6" i="9"/>
  <c r="E50" i="9" s="1"/>
  <c r="G50" i="9" s="1"/>
  <c r="I50" i="9" s="1"/>
  <c r="K50" i="9" s="1"/>
  <c r="E6" i="8"/>
  <c r="E51" i="8" s="1"/>
  <c r="G51" i="8" s="1"/>
  <c r="I51" i="8" s="1"/>
  <c r="K51" i="8" s="1"/>
  <c r="E6" i="7"/>
  <c r="E49" i="7" s="1"/>
  <c r="G49" i="7" s="1"/>
  <c r="I49" i="7" s="1"/>
  <c r="K49" i="7" s="1"/>
  <c r="E6" i="4"/>
  <c r="E47" i="4" s="1"/>
  <c r="G47" i="4" s="1"/>
  <c r="I47" i="4" s="1"/>
  <c r="K47" i="4" s="1"/>
  <c r="C6" i="15"/>
  <c r="C5" i="15"/>
  <c r="G6" i="15"/>
  <c r="C6" i="14"/>
  <c r="C5" i="14"/>
  <c r="G6" i="14"/>
  <c r="C6" i="13"/>
  <c r="C5" i="13"/>
  <c r="C6" i="12"/>
  <c r="C5" i="12"/>
  <c r="G6" i="12"/>
  <c r="C5" i="11"/>
  <c r="C6" i="11"/>
  <c r="G6" i="11"/>
  <c r="C5" i="10"/>
  <c r="C6" i="10"/>
  <c r="G6" i="10"/>
  <c r="G6" i="9"/>
  <c r="C6" i="9"/>
  <c r="C5" i="9"/>
  <c r="C5" i="8"/>
  <c r="C6" i="8"/>
  <c r="G6" i="8"/>
  <c r="G6" i="7"/>
  <c r="C6" i="7"/>
  <c r="C5" i="7"/>
  <c r="C5" i="4"/>
  <c r="C6" i="4"/>
  <c r="C5" i="5"/>
  <c r="E6" i="5"/>
  <c r="E49" i="5" s="1"/>
  <c r="G49" i="5" s="1"/>
  <c r="I49" i="5" s="1"/>
  <c r="K49" i="5" s="1"/>
  <c r="C6" i="5"/>
  <c r="G6" i="5"/>
  <c r="G6" i="4"/>
  <c r="Q60" i="15"/>
  <c r="Q60" i="3"/>
  <c r="M75" i="15"/>
  <c r="M74" i="15"/>
  <c r="P73" i="15"/>
  <c r="M73" i="15"/>
  <c r="M71" i="15"/>
  <c r="P70" i="15"/>
  <c r="M70" i="15"/>
  <c r="M69" i="15"/>
  <c r="O59" i="15" s="1"/>
  <c r="M68" i="15"/>
  <c r="P67" i="15"/>
  <c r="M66" i="15"/>
  <c r="M62" i="15"/>
  <c r="M61" i="15"/>
  <c r="M60" i="15"/>
  <c r="M59" i="15"/>
  <c r="M58" i="15"/>
  <c r="L52" i="15"/>
  <c r="L53" i="15" s="1"/>
  <c r="L54" i="15" s="1"/>
  <c r="G41" i="15"/>
  <c r="I41" i="15" s="1"/>
  <c r="K41" i="15" s="1"/>
  <c r="E31" i="15"/>
  <c r="G31" i="15" s="1"/>
  <c r="I31" i="15" s="1"/>
  <c r="K31" i="15" s="1"/>
  <c r="E28" i="15"/>
  <c r="G28" i="15" s="1"/>
  <c r="I28" i="15" s="1"/>
  <c r="K28" i="15" s="1"/>
  <c r="E23" i="15"/>
  <c r="G23" i="15" s="1"/>
  <c r="I23" i="15" s="1"/>
  <c r="K23" i="15" s="1"/>
  <c r="E20" i="15"/>
  <c r="G20" i="15" s="1"/>
  <c r="I20" i="15" s="1"/>
  <c r="K20" i="15" s="1"/>
  <c r="E15" i="15"/>
  <c r="G15" i="15" s="1"/>
  <c r="I15" i="15" s="1"/>
  <c r="K15" i="15" s="1"/>
  <c r="E12" i="15"/>
  <c r="G12" i="15" s="1"/>
  <c r="I12" i="15" s="1"/>
  <c r="K12" i="15" s="1"/>
  <c r="G5" i="15"/>
  <c r="G4" i="15"/>
  <c r="G3" i="15"/>
  <c r="C3" i="15"/>
  <c r="G2" i="15"/>
  <c r="C2" i="15"/>
  <c r="M75" i="14"/>
  <c r="M74" i="14"/>
  <c r="P73" i="14"/>
  <c r="M73" i="14"/>
  <c r="M71" i="14"/>
  <c r="P70" i="14"/>
  <c r="M70" i="14"/>
  <c r="M69" i="14"/>
  <c r="O59" i="14" s="1"/>
  <c r="J52" i="2" s="1"/>
  <c r="M68" i="14"/>
  <c r="P67" i="14"/>
  <c r="M66" i="14"/>
  <c r="M62" i="14"/>
  <c r="M61" i="14"/>
  <c r="Q60" i="14"/>
  <c r="M60" i="14"/>
  <c r="M59" i="14"/>
  <c r="M58" i="14"/>
  <c r="L52" i="14"/>
  <c r="L53" i="14" s="1"/>
  <c r="L54" i="14" s="1"/>
  <c r="E42" i="14"/>
  <c r="G42" i="14" s="1"/>
  <c r="I42" i="14" s="1"/>
  <c r="K42" i="14" s="1"/>
  <c r="G41" i="14"/>
  <c r="I41" i="14" s="1"/>
  <c r="K41" i="14" s="1"/>
  <c r="G5" i="14"/>
  <c r="G4" i="14"/>
  <c r="G3" i="14"/>
  <c r="C3" i="14"/>
  <c r="G2" i="14"/>
  <c r="C2" i="14"/>
  <c r="M75" i="13"/>
  <c r="M74" i="13"/>
  <c r="P73" i="13"/>
  <c r="M73" i="13"/>
  <c r="M71" i="13"/>
  <c r="P70" i="13"/>
  <c r="M70" i="13"/>
  <c r="M69" i="13"/>
  <c r="O59" i="13" s="1"/>
  <c r="M68" i="13"/>
  <c r="P67" i="13"/>
  <c r="M66" i="13"/>
  <c r="M62" i="13"/>
  <c r="M61" i="13"/>
  <c r="Q60" i="13"/>
  <c r="M60" i="13"/>
  <c r="M59" i="13"/>
  <c r="M58" i="13"/>
  <c r="L52" i="13"/>
  <c r="L53" i="13" s="1"/>
  <c r="L54" i="13" s="1"/>
  <c r="G41" i="13"/>
  <c r="I41" i="13" s="1"/>
  <c r="K41" i="13" s="1"/>
  <c r="G5" i="13"/>
  <c r="G4" i="13"/>
  <c r="G3" i="13"/>
  <c r="C3" i="13"/>
  <c r="G2" i="13"/>
  <c r="C2" i="13"/>
  <c r="M75" i="12"/>
  <c r="M74" i="12"/>
  <c r="P73" i="12"/>
  <c r="M73" i="12"/>
  <c r="M71" i="12"/>
  <c r="P70" i="12"/>
  <c r="M70" i="12"/>
  <c r="M69" i="12"/>
  <c r="O59" i="12" s="1"/>
  <c r="M68" i="12"/>
  <c r="P67" i="12"/>
  <c r="M66" i="12"/>
  <c r="M62" i="12"/>
  <c r="M61" i="12"/>
  <c r="Q60" i="12"/>
  <c r="M60" i="12"/>
  <c r="M59" i="12"/>
  <c r="M58" i="12"/>
  <c r="L52" i="12"/>
  <c r="E47" i="12"/>
  <c r="G47" i="12" s="1"/>
  <c r="I47" i="12" s="1"/>
  <c r="K47" i="12" s="1"/>
  <c r="G41" i="12"/>
  <c r="I41" i="12" s="1"/>
  <c r="K41" i="12" s="1"/>
  <c r="E51" i="12"/>
  <c r="G51" i="12" s="1"/>
  <c r="I51" i="12" s="1"/>
  <c r="K51" i="12" s="1"/>
  <c r="G5" i="12"/>
  <c r="G4" i="12"/>
  <c r="G3" i="12"/>
  <c r="C3" i="12"/>
  <c r="G2" i="12"/>
  <c r="C2" i="12"/>
  <c r="M75" i="11"/>
  <c r="M74" i="11"/>
  <c r="P73" i="11"/>
  <c r="M73" i="11"/>
  <c r="M71" i="11"/>
  <c r="P70" i="11"/>
  <c r="M70" i="11"/>
  <c r="M69" i="11"/>
  <c r="O59" i="11" s="1"/>
  <c r="M68" i="11"/>
  <c r="P67" i="11"/>
  <c r="M66" i="11"/>
  <c r="M62" i="11"/>
  <c r="M61" i="11"/>
  <c r="Q60" i="11"/>
  <c r="M60" i="11"/>
  <c r="M59" i="11"/>
  <c r="M58" i="11"/>
  <c r="L52" i="11"/>
  <c r="L53" i="11" s="1"/>
  <c r="L54" i="11" s="1"/>
  <c r="G41" i="11"/>
  <c r="I41" i="11" s="1"/>
  <c r="K41" i="11" s="1"/>
  <c r="E30" i="11"/>
  <c r="G30" i="11" s="1"/>
  <c r="I30" i="11" s="1"/>
  <c r="K30" i="11" s="1"/>
  <c r="E22" i="11"/>
  <c r="G22" i="11" s="1"/>
  <c r="I22" i="11" s="1"/>
  <c r="K22" i="11" s="1"/>
  <c r="G5" i="11"/>
  <c r="G4" i="11"/>
  <c r="G3" i="11"/>
  <c r="C3" i="11"/>
  <c r="G2" i="11"/>
  <c r="C2" i="11"/>
  <c r="M75" i="10"/>
  <c r="M74" i="10"/>
  <c r="P73" i="10"/>
  <c r="M73" i="10"/>
  <c r="M71" i="10"/>
  <c r="P70" i="10"/>
  <c r="M70" i="10"/>
  <c r="M69" i="10"/>
  <c r="M68" i="10"/>
  <c r="Q63" i="10" s="1"/>
  <c r="P67" i="10"/>
  <c r="M66" i="10"/>
  <c r="M62" i="10"/>
  <c r="M61" i="10"/>
  <c r="Q60" i="10"/>
  <c r="M60" i="10"/>
  <c r="O59" i="10"/>
  <c r="M59" i="10"/>
  <c r="M58" i="10"/>
  <c r="L52" i="10"/>
  <c r="L53" i="10" s="1"/>
  <c r="L54" i="10" s="1"/>
  <c r="E50" i="10"/>
  <c r="G50" i="10" s="1"/>
  <c r="I50" i="10" s="1"/>
  <c r="K50" i="10" s="1"/>
  <c r="G41" i="10"/>
  <c r="I41" i="10" s="1"/>
  <c r="K41" i="10" s="1"/>
  <c r="G5" i="10"/>
  <c r="G4" i="10"/>
  <c r="G3" i="10"/>
  <c r="C3" i="10"/>
  <c r="G2" i="10"/>
  <c r="C2" i="10"/>
  <c r="M75" i="9"/>
  <c r="M74" i="9"/>
  <c r="P73" i="9"/>
  <c r="M73" i="9"/>
  <c r="M71" i="9"/>
  <c r="P70" i="9"/>
  <c r="M70" i="9"/>
  <c r="M69" i="9"/>
  <c r="O59" i="9" s="1"/>
  <c r="M68" i="9"/>
  <c r="P67" i="9"/>
  <c r="M66" i="9"/>
  <c r="M62" i="9"/>
  <c r="M61" i="9"/>
  <c r="Q60" i="9"/>
  <c r="M60" i="9"/>
  <c r="M59" i="9"/>
  <c r="M58" i="9"/>
  <c r="L52" i="9"/>
  <c r="L53" i="9" s="1"/>
  <c r="L54" i="9" s="1"/>
  <c r="G41" i="9"/>
  <c r="I41" i="9" s="1"/>
  <c r="K41" i="9" s="1"/>
  <c r="G5" i="9"/>
  <c r="G4" i="9"/>
  <c r="G3" i="9"/>
  <c r="C3" i="9"/>
  <c r="G2" i="9"/>
  <c r="C2" i="9"/>
  <c r="M75" i="8"/>
  <c r="M74" i="8"/>
  <c r="P73" i="8"/>
  <c r="M73" i="8"/>
  <c r="M71" i="8"/>
  <c r="P70" i="8"/>
  <c r="M70" i="8"/>
  <c r="M69" i="8"/>
  <c r="O59" i="8" s="1"/>
  <c r="M68" i="8"/>
  <c r="P67" i="8"/>
  <c r="M66" i="8"/>
  <c r="M62" i="8"/>
  <c r="M61" i="8"/>
  <c r="Q60" i="8"/>
  <c r="M60" i="8"/>
  <c r="M59" i="8"/>
  <c r="M58" i="8"/>
  <c r="L52" i="8"/>
  <c r="L53" i="8" s="1"/>
  <c r="L54" i="8" s="1"/>
  <c r="E50" i="8"/>
  <c r="G50" i="8" s="1"/>
  <c r="I50" i="8" s="1"/>
  <c r="K50" i="8" s="1"/>
  <c r="E49" i="8"/>
  <c r="G49" i="8" s="1"/>
  <c r="I49" i="8" s="1"/>
  <c r="K49" i="8" s="1"/>
  <c r="E48" i="8"/>
  <c r="G48" i="8" s="1"/>
  <c r="I48" i="8" s="1"/>
  <c r="K48" i="8" s="1"/>
  <c r="E43" i="8"/>
  <c r="G43" i="8" s="1"/>
  <c r="I43" i="8" s="1"/>
  <c r="K43" i="8" s="1"/>
  <c r="G41" i="8"/>
  <c r="I41" i="8" s="1"/>
  <c r="K41" i="8" s="1"/>
  <c r="E38" i="8"/>
  <c r="G38" i="8" s="1"/>
  <c r="I38" i="8" s="1"/>
  <c r="K38" i="8" s="1"/>
  <c r="E36" i="8"/>
  <c r="G36" i="8" s="1"/>
  <c r="I36" i="8" s="1"/>
  <c r="K36" i="8" s="1"/>
  <c r="E35" i="8"/>
  <c r="G35" i="8" s="1"/>
  <c r="I35" i="8" s="1"/>
  <c r="K35" i="8" s="1"/>
  <c r="E34" i="8"/>
  <c r="G34" i="8" s="1"/>
  <c r="I34" i="8" s="1"/>
  <c r="K34" i="8" s="1"/>
  <c r="E32" i="8"/>
  <c r="G32" i="8" s="1"/>
  <c r="I32" i="8" s="1"/>
  <c r="K32" i="8" s="1"/>
  <c r="E31" i="8"/>
  <c r="G31" i="8" s="1"/>
  <c r="I31" i="8" s="1"/>
  <c r="K31" i="8" s="1"/>
  <c r="E30" i="8"/>
  <c r="G30" i="8" s="1"/>
  <c r="I30" i="8" s="1"/>
  <c r="K30" i="8" s="1"/>
  <c r="E28" i="8"/>
  <c r="G28" i="8" s="1"/>
  <c r="I28" i="8" s="1"/>
  <c r="K28" i="8" s="1"/>
  <c r="E27" i="8"/>
  <c r="G27" i="8" s="1"/>
  <c r="I27" i="8" s="1"/>
  <c r="K27" i="8" s="1"/>
  <c r="E26" i="8"/>
  <c r="G26" i="8" s="1"/>
  <c r="I26" i="8" s="1"/>
  <c r="K26" i="8" s="1"/>
  <c r="E24" i="8"/>
  <c r="G24" i="8" s="1"/>
  <c r="I24" i="8" s="1"/>
  <c r="K24" i="8" s="1"/>
  <c r="E23" i="8"/>
  <c r="G23" i="8" s="1"/>
  <c r="I23" i="8" s="1"/>
  <c r="K23" i="8" s="1"/>
  <c r="E22" i="8"/>
  <c r="G22" i="8" s="1"/>
  <c r="I22" i="8" s="1"/>
  <c r="K22" i="8" s="1"/>
  <c r="E20" i="8"/>
  <c r="G20" i="8" s="1"/>
  <c r="I20" i="8" s="1"/>
  <c r="K20" i="8" s="1"/>
  <c r="E19" i="8"/>
  <c r="G19" i="8" s="1"/>
  <c r="I19" i="8" s="1"/>
  <c r="K19" i="8" s="1"/>
  <c r="E18" i="8"/>
  <c r="G18" i="8" s="1"/>
  <c r="I18" i="8" s="1"/>
  <c r="K18" i="8" s="1"/>
  <c r="E16" i="8"/>
  <c r="G16" i="8" s="1"/>
  <c r="I16" i="8" s="1"/>
  <c r="K16" i="8" s="1"/>
  <c r="E15" i="8"/>
  <c r="G15" i="8" s="1"/>
  <c r="I15" i="8" s="1"/>
  <c r="K15" i="8" s="1"/>
  <c r="E14" i="8"/>
  <c r="G14" i="8" s="1"/>
  <c r="I14" i="8" s="1"/>
  <c r="K14" i="8" s="1"/>
  <c r="E12" i="8"/>
  <c r="G12" i="8" s="1"/>
  <c r="I12" i="8" s="1"/>
  <c r="K12" i="8" s="1"/>
  <c r="E11" i="8"/>
  <c r="G11" i="8" s="1"/>
  <c r="I11" i="8" s="1"/>
  <c r="K11" i="8" s="1"/>
  <c r="E10" i="8"/>
  <c r="G10" i="8" s="1"/>
  <c r="I10" i="8" s="1"/>
  <c r="G5" i="8"/>
  <c r="G4" i="8"/>
  <c r="G3" i="8"/>
  <c r="C3" i="8"/>
  <c r="G2" i="8"/>
  <c r="C2" i="8"/>
  <c r="M75" i="7"/>
  <c r="M74" i="7"/>
  <c r="P73" i="7"/>
  <c r="M73" i="7"/>
  <c r="M71" i="7"/>
  <c r="P70" i="7"/>
  <c r="M70" i="7"/>
  <c r="M69" i="7"/>
  <c r="O59" i="7" s="1"/>
  <c r="M68" i="7"/>
  <c r="P67" i="7"/>
  <c r="M66" i="7"/>
  <c r="M62" i="7"/>
  <c r="M61" i="7"/>
  <c r="Q60" i="7"/>
  <c r="M60" i="7"/>
  <c r="M59" i="7"/>
  <c r="M58" i="7"/>
  <c r="L52" i="7"/>
  <c r="G41" i="7"/>
  <c r="I41" i="7" s="1"/>
  <c r="K41" i="7" s="1"/>
  <c r="G5" i="7"/>
  <c r="G4" i="7"/>
  <c r="G3" i="7"/>
  <c r="C3" i="7"/>
  <c r="G2" i="7"/>
  <c r="C2" i="7"/>
  <c r="M75" i="5"/>
  <c r="M74" i="5"/>
  <c r="P73" i="5"/>
  <c r="M73" i="5"/>
  <c r="M71" i="5"/>
  <c r="P70" i="5"/>
  <c r="M70" i="5"/>
  <c r="M69" i="5"/>
  <c r="O59" i="5" s="1"/>
  <c r="M68" i="5"/>
  <c r="P67" i="5"/>
  <c r="M66" i="5"/>
  <c r="M62" i="5"/>
  <c r="M61" i="5"/>
  <c r="Q60" i="5"/>
  <c r="M60" i="5"/>
  <c r="M59" i="5"/>
  <c r="M58" i="5"/>
  <c r="L52" i="5"/>
  <c r="L53" i="5" s="1"/>
  <c r="E51" i="5"/>
  <c r="G51" i="5" s="1"/>
  <c r="I51" i="5" s="1"/>
  <c r="K51" i="5" s="1"/>
  <c r="G41" i="5"/>
  <c r="I41" i="5" s="1"/>
  <c r="K41" i="5" s="1"/>
  <c r="E39" i="5"/>
  <c r="G39" i="5" s="1"/>
  <c r="I39" i="5" s="1"/>
  <c r="K39" i="5" s="1"/>
  <c r="E31" i="5"/>
  <c r="G31" i="5" s="1"/>
  <c r="I31" i="5" s="1"/>
  <c r="K31" i="5" s="1"/>
  <c r="E27" i="5"/>
  <c r="G27" i="5" s="1"/>
  <c r="I27" i="5" s="1"/>
  <c r="K27" i="5" s="1"/>
  <c r="E23" i="5"/>
  <c r="G23" i="5" s="1"/>
  <c r="I23" i="5" s="1"/>
  <c r="K23" i="5" s="1"/>
  <c r="E15" i="5"/>
  <c r="G15" i="5" s="1"/>
  <c r="I15" i="5" s="1"/>
  <c r="K15" i="5" s="1"/>
  <c r="E11" i="5"/>
  <c r="G11" i="5" s="1"/>
  <c r="I11" i="5" s="1"/>
  <c r="K11" i="5" s="1"/>
  <c r="G5" i="5"/>
  <c r="G4" i="5"/>
  <c r="G3" i="5"/>
  <c r="C3" i="5"/>
  <c r="G2" i="5"/>
  <c r="C2" i="5"/>
  <c r="Q60" i="4"/>
  <c r="M75" i="4"/>
  <c r="M74" i="4"/>
  <c r="P73" i="4"/>
  <c r="M73" i="4"/>
  <c r="M71" i="4"/>
  <c r="P70" i="4"/>
  <c r="M70" i="4"/>
  <c r="M69" i="4"/>
  <c r="O59" i="4" s="1"/>
  <c r="M68" i="4"/>
  <c r="P67" i="4"/>
  <c r="M66" i="4"/>
  <c r="M62" i="4"/>
  <c r="M61" i="4"/>
  <c r="M60" i="4"/>
  <c r="M59" i="4"/>
  <c r="M58" i="4"/>
  <c r="L52" i="4"/>
  <c r="E42" i="4"/>
  <c r="G42" i="4" s="1"/>
  <c r="I42" i="4" s="1"/>
  <c r="K42" i="4" s="1"/>
  <c r="G41" i="4"/>
  <c r="I41" i="4" s="1"/>
  <c r="K41" i="4" s="1"/>
  <c r="G5" i="4"/>
  <c r="G4" i="4"/>
  <c r="G3" i="4"/>
  <c r="C3" i="4"/>
  <c r="G2" i="4"/>
  <c r="C2" i="4"/>
  <c r="E28" i="11" l="1"/>
  <c r="G28" i="11" s="1"/>
  <c r="I28" i="11" s="1"/>
  <c r="K28" i="11" s="1"/>
  <c r="E19" i="11"/>
  <c r="G19" i="11" s="1"/>
  <c r="I19" i="11" s="1"/>
  <c r="K19" i="11" s="1"/>
  <c r="Q63" i="9"/>
  <c r="J47" i="2"/>
  <c r="Q63" i="14"/>
  <c r="J48" i="2"/>
  <c r="J50" i="2"/>
  <c r="E25" i="9"/>
  <c r="G25" i="9" s="1"/>
  <c r="I25" i="9" s="1"/>
  <c r="K25" i="9" s="1"/>
  <c r="E14" i="14"/>
  <c r="G14" i="14" s="1"/>
  <c r="I14" i="14" s="1"/>
  <c r="K14" i="14" s="1"/>
  <c r="E15" i="11"/>
  <c r="G15" i="11" s="1"/>
  <c r="I15" i="11" s="1"/>
  <c r="K15" i="11" s="1"/>
  <c r="E33" i="11"/>
  <c r="G33" i="11" s="1"/>
  <c r="I33" i="11" s="1"/>
  <c r="K33" i="11" s="1"/>
  <c r="E50" i="14"/>
  <c r="G50" i="14" s="1"/>
  <c r="I50" i="14" s="1"/>
  <c r="K50" i="14" s="1"/>
  <c r="E16" i="15"/>
  <c r="G16" i="15" s="1"/>
  <c r="I16" i="15" s="1"/>
  <c r="K16" i="15" s="1"/>
  <c r="E24" i="15"/>
  <c r="G24" i="15" s="1"/>
  <c r="I24" i="15" s="1"/>
  <c r="K24" i="15" s="1"/>
  <c r="E35" i="15"/>
  <c r="G35" i="15" s="1"/>
  <c r="I35" i="15" s="1"/>
  <c r="K35" i="15" s="1"/>
  <c r="E19" i="5"/>
  <c r="G19" i="5" s="1"/>
  <c r="I19" i="5" s="1"/>
  <c r="K19" i="5" s="1"/>
  <c r="E35" i="5"/>
  <c r="G35" i="5" s="1"/>
  <c r="I35" i="5" s="1"/>
  <c r="K35" i="5" s="1"/>
  <c r="E13" i="8"/>
  <c r="G13" i="8" s="1"/>
  <c r="I13" i="8" s="1"/>
  <c r="K13" i="8" s="1"/>
  <c r="E17" i="8"/>
  <c r="G17" i="8" s="1"/>
  <c r="I17" i="8" s="1"/>
  <c r="K17" i="8" s="1"/>
  <c r="E21" i="8"/>
  <c r="G21" i="8" s="1"/>
  <c r="I21" i="8" s="1"/>
  <c r="K21" i="8" s="1"/>
  <c r="E25" i="8"/>
  <c r="G25" i="8" s="1"/>
  <c r="I25" i="8" s="1"/>
  <c r="K25" i="8" s="1"/>
  <c r="E29" i="8"/>
  <c r="G29" i="8" s="1"/>
  <c r="I29" i="8" s="1"/>
  <c r="K29" i="8" s="1"/>
  <c r="E33" i="8"/>
  <c r="G33" i="8" s="1"/>
  <c r="I33" i="8" s="1"/>
  <c r="K33" i="8" s="1"/>
  <c r="E37" i="8"/>
  <c r="G37" i="8" s="1"/>
  <c r="I37" i="8" s="1"/>
  <c r="K37" i="8" s="1"/>
  <c r="E46" i="8"/>
  <c r="G46" i="8" s="1"/>
  <c r="I46" i="8" s="1"/>
  <c r="K46" i="8" s="1"/>
  <c r="E17" i="11"/>
  <c r="G17" i="11" s="1"/>
  <c r="I17" i="11" s="1"/>
  <c r="K17" i="11" s="1"/>
  <c r="E26" i="11"/>
  <c r="G26" i="11" s="1"/>
  <c r="I26" i="11" s="1"/>
  <c r="K26" i="11" s="1"/>
  <c r="E37" i="11"/>
  <c r="G37" i="11" s="1"/>
  <c r="I37" i="11" s="1"/>
  <c r="K37" i="11" s="1"/>
  <c r="E43" i="12"/>
  <c r="G43" i="12" s="1"/>
  <c r="I43" i="12" s="1"/>
  <c r="K43" i="12" s="1"/>
  <c r="E10" i="14"/>
  <c r="G10" i="14" s="1"/>
  <c r="I10" i="14" s="1"/>
  <c r="E11" i="15"/>
  <c r="G11" i="15" s="1"/>
  <c r="I11" i="15" s="1"/>
  <c r="K11" i="15" s="1"/>
  <c r="E19" i="15"/>
  <c r="G19" i="15" s="1"/>
  <c r="I19" i="15" s="1"/>
  <c r="K19" i="15" s="1"/>
  <c r="E27" i="15"/>
  <c r="G27" i="15" s="1"/>
  <c r="I27" i="15" s="1"/>
  <c r="K27" i="15" s="1"/>
  <c r="E26" i="14"/>
  <c r="G26" i="14" s="1"/>
  <c r="I26" i="14" s="1"/>
  <c r="K26" i="14" s="1"/>
  <c r="E48" i="14"/>
  <c r="G48" i="14" s="1"/>
  <c r="I48" i="14" s="1"/>
  <c r="K48" i="14" s="1"/>
  <c r="E24" i="11"/>
  <c r="G24" i="11" s="1"/>
  <c r="I24" i="11" s="1"/>
  <c r="K24" i="11" s="1"/>
  <c r="E30" i="14"/>
  <c r="G30" i="14" s="1"/>
  <c r="I30" i="14" s="1"/>
  <c r="K30" i="14" s="1"/>
  <c r="Q63" i="4"/>
  <c r="Q63" i="7"/>
  <c r="E13" i="9"/>
  <c r="G13" i="9" s="1"/>
  <c r="I13" i="9" s="1"/>
  <c r="K13" i="9" s="1"/>
  <c r="E29" i="9"/>
  <c r="G29" i="9" s="1"/>
  <c r="I29" i="9" s="1"/>
  <c r="K29" i="9" s="1"/>
  <c r="Q63" i="11"/>
  <c r="Q63" i="13"/>
  <c r="Q63" i="15"/>
  <c r="E46" i="4"/>
  <c r="G46" i="4" s="1"/>
  <c r="I46" i="4" s="1"/>
  <c r="K46" i="4" s="1"/>
  <c r="J45" i="2"/>
  <c r="Q63" i="8"/>
  <c r="E17" i="9"/>
  <c r="G17" i="9" s="1"/>
  <c r="I17" i="9" s="1"/>
  <c r="K17" i="9" s="1"/>
  <c r="E33" i="9"/>
  <c r="G33" i="9" s="1"/>
  <c r="I33" i="9" s="1"/>
  <c r="K33" i="9" s="1"/>
  <c r="E10" i="10"/>
  <c r="G10" i="10" s="1"/>
  <c r="I10" i="10" s="1"/>
  <c r="J49" i="2"/>
  <c r="L53" i="12"/>
  <c r="L54" i="12" s="1"/>
  <c r="J51" i="2"/>
  <c r="E18" i="14"/>
  <c r="G18" i="14" s="1"/>
  <c r="I18" i="14" s="1"/>
  <c r="K18" i="14" s="1"/>
  <c r="E34" i="14"/>
  <c r="G34" i="14" s="1"/>
  <c r="I34" i="14" s="1"/>
  <c r="K34" i="14" s="1"/>
  <c r="E44" i="14"/>
  <c r="G44" i="14" s="1"/>
  <c r="I44" i="14" s="1"/>
  <c r="K44" i="14" s="1"/>
  <c r="J46" i="2"/>
  <c r="E21" i="9"/>
  <c r="G21" i="9" s="1"/>
  <c r="I21" i="9" s="1"/>
  <c r="K21" i="9" s="1"/>
  <c r="E37" i="9"/>
  <c r="G37" i="9" s="1"/>
  <c r="I37" i="9" s="1"/>
  <c r="K37" i="9" s="1"/>
  <c r="Q63" i="12"/>
  <c r="E22" i="14"/>
  <c r="G22" i="14" s="1"/>
  <c r="I22" i="14" s="1"/>
  <c r="K22" i="14" s="1"/>
  <c r="E38" i="14"/>
  <c r="G38" i="14" s="1"/>
  <c r="I38" i="14" s="1"/>
  <c r="K38" i="14" s="1"/>
  <c r="E46" i="14"/>
  <c r="G46" i="14" s="1"/>
  <c r="I46" i="14" s="1"/>
  <c r="K46" i="14" s="1"/>
  <c r="E10" i="15"/>
  <c r="G10" i="15" s="1"/>
  <c r="I10" i="15" s="1"/>
  <c r="K10" i="15" s="1"/>
  <c r="E14" i="15"/>
  <c r="G14" i="15" s="1"/>
  <c r="I14" i="15" s="1"/>
  <c r="K14" i="15" s="1"/>
  <c r="E18" i="15"/>
  <c r="G18" i="15" s="1"/>
  <c r="I18" i="15" s="1"/>
  <c r="K18" i="15" s="1"/>
  <c r="E22" i="15"/>
  <c r="G22" i="15" s="1"/>
  <c r="I22" i="15" s="1"/>
  <c r="K22" i="15" s="1"/>
  <c r="E26" i="15"/>
  <c r="G26" i="15" s="1"/>
  <c r="I26" i="15" s="1"/>
  <c r="K26" i="15" s="1"/>
  <c r="E30" i="15"/>
  <c r="G30" i="15" s="1"/>
  <c r="I30" i="15" s="1"/>
  <c r="K30" i="15" s="1"/>
  <c r="E34" i="15"/>
  <c r="G34" i="15" s="1"/>
  <c r="I34" i="15" s="1"/>
  <c r="K34" i="15" s="1"/>
  <c r="E38" i="15"/>
  <c r="G38" i="15" s="1"/>
  <c r="I38" i="15" s="1"/>
  <c r="K38" i="15" s="1"/>
  <c r="E42" i="15"/>
  <c r="G42" i="15" s="1"/>
  <c r="I42" i="15" s="1"/>
  <c r="K42" i="15" s="1"/>
  <c r="E44" i="15"/>
  <c r="G44" i="15" s="1"/>
  <c r="I44" i="15" s="1"/>
  <c r="K44" i="15" s="1"/>
  <c r="E46" i="15"/>
  <c r="G46" i="15" s="1"/>
  <c r="I46" i="15" s="1"/>
  <c r="K46" i="15" s="1"/>
  <c r="E48" i="15"/>
  <c r="G48" i="15" s="1"/>
  <c r="I48" i="15" s="1"/>
  <c r="K48" i="15" s="1"/>
  <c r="E50" i="15"/>
  <c r="G50" i="15" s="1"/>
  <c r="I50" i="15" s="1"/>
  <c r="K50" i="15" s="1"/>
  <c r="E39" i="15"/>
  <c r="G39" i="15" s="1"/>
  <c r="I39" i="15" s="1"/>
  <c r="K39" i="15" s="1"/>
  <c r="E51" i="15"/>
  <c r="G51" i="15" s="1"/>
  <c r="I51" i="15" s="1"/>
  <c r="K51" i="15" s="1"/>
  <c r="E13" i="15"/>
  <c r="G13" i="15" s="1"/>
  <c r="I13" i="15" s="1"/>
  <c r="K13" i="15" s="1"/>
  <c r="E17" i="15"/>
  <c r="G17" i="15" s="1"/>
  <c r="I17" i="15" s="1"/>
  <c r="K17" i="15" s="1"/>
  <c r="E21" i="15"/>
  <c r="G21" i="15" s="1"/>
  <c r="I21" i="15" s="1"/>
  <c r="K21" i="15" s="1"/>
  <c r="E25" i="15"/>
  <c r="G25" i="15" s="1"/>
  <c r="I25" i="15" s="1"/>
  <c r="K25" i="15" s="1"/>
  <c r="E29" i="15"/>
  <c r="G29" i="15" s="1"/>
  <c r="I29" i="15" s="1"/>
  <c r="K29" i="15" s="1"/>
  <c r="E33" i="15"/>
  <c r="G33" i="15" s="1"/>
  <c r="I33" i="15" s="1"/>
  <c r="K33" i="15" s="1"/>
  <c r="E37" i="15"/>
  <c r="G37" i="15" s="1"/>
  <c r="I37" i="15" s="1"/>
  <c r="K37" i="15" s="1"/>
  <c r="E32" i="15"/>
  <c r="G32" i="15" s="1"/>
  <c r="I32" i="15" s="1"/>
  <c r="K32" i="15" s="1"/>
  <c r="E36" i="15"/>
  <c r="G36" i="15" s="1"/>
  <c r="I36" i="15" s="1"/>
  <c r="K36" i="15" s="1"/>
  <c r="E40" i="15"/>
  <c r="G40" i="15" s="1"/>
  <c r="I40" i="15" s="1"/>
  <c r="K40" i="15" s="1"/>
  <c r="E43" i="15"/>
  <c r="G43" i="15" s="1"/>
  <c r="I43" i="15" s="1"/>
  <c r="K43" i="15" s="1"/>
  <c r="E45" i="15"/>
  <c r="G45" i="15" s="1"/>
  <c r="I45" i="15" s="1"/>
  <c r="K45" i="15" s="1"/>
  <c r="E47" i="15"/>
  <c r="G47" i="15" s="1"/>
  <c r="I47" i="15" s="1"/>
  <c r="K47" i="15" s="1"/>
  <c r="E13" i="14"/>
  <c r="G13" i="14" s="1"/>
  <c r="I13" i="14" s="1"/>
  <c r="K13" i="14" s="1"/>
  <c r="E17" i="14"/>
  <c r="G17" i="14" s="1"/>
  <c r="I17" i="14" s="1"/>
  <c r="K17" i="14" s="1"/>
  <c r="E21" i="14"/>
  <c r="G21" i="14" s="1"/>
  <c r="I21" i="14" s="1"/>
  <c r="K21" i="14" s="1"/>
  <c r="E25" i="14"/>
  <c r="G25" i="14" s="1"/>
  <c r="I25" i="14" s="1"/>
  <c r="K25" i="14" s="1"/>
  <c r="E29" i="14"/>
  <c r="G29" i="14" s="1"/>
  <c r="I29" i="14" s="1"/>
  <c r="K29" i="14" s="1"/>
  <c r="E33" i="14"/>
  <c r="G33" i="14" s="1"/>
  <c r="I33" i="14" s="1"/>
  <c r="K33" i="14" s="1"/>
  <c r="E37" i="14"/>
  <c r="G37" i="14" s="1"/>
  <c r="I37" i="14" s="1"/>
  <c r="K37" i="14" s="1"/>
  <c r="E12" i="14"/>
  <c r="G12" i="14" s="1"/>
  <c r="I12" i="14" s="1"/>
  <c r="K12" i="14" s="1"/>
  <c r="E16" i="14"/>
  <c r="G16" i="14" s="1"/>
  <c r="I16" i="14" s="1"/>
  <c r="K16" i="14" s="1"/>
  <c r="E20" i="14"/>
  <c r="G20" i="14" s="1"/>
  <c r="I20" i="14" s="1"/>
  <c r="K20" i="14" s="1"/>
  <c r="E24" i="14"/>
  <c r="G24" i="14" s="1"/>
  <c r="I24" i="14" s="1"/>
  <c r="K24" i="14" s="1"/>
  <c r="E28" i="14"/>
  <c r="G28" i="14" s="1"/>
  <c r="I28" i="14" s="1"/>
  <c r="K28" i="14" s="1"/>
  <c r="E36" i="14"/>
  <c r="G36" i="14" s="1"/>
  <c r="I36" i="14" s="1"/>
  <c r="K36" i="14" s="1"/>
  <c r="E40" i="14"/>
  <c r="G40" i="14" s="1"/>
  <c r="I40" i="14" s="1"/>
  <c r="K40" i="14" s="1"/>
  <c r="E43" i="14"/>
  <c r="G43" i="14" s="1"/>
  <c r="I43" i="14" s="1"/>
  <c r="K43" i="14" s="1"/>
  <c r="E45" i="14"/>
  <c r="G45" i="14" s="1"/>
  <c r="I45" i="14" s="1"/>
  <c r="K45" i="14" s="1"/>
  <c r="E47" i="14"/>
  <c r="G47" i="14" s="1"/>
  <c r="I47" i="14" s="1"/>
  <c r="K47" i="14" s="1"/>
  <c r="E49" i="14"/>
  <c r="G49" i="14" s="1"/>
  <c r="I49" i="14" s="1"/>
  <c r="K49" i="14" s="1"/>
  <c r="E32" i="14"/>
  <c r="G32" i="14" s="1"/>
  <c r="I32" i="14" s="1"/>
  <c r="K32" i="14" s="1"/>
  <c r="E11" i="14"/>
  <c r="G11" i="14" s="1"/>
  <c r="I11" i="14" s="1"/>
  <c r="K11" i="14" s="1"/>
  <c r="E15" i="14"/>
  <c r="G15" i="14" s="1"/>
  <c r="I15" i="14" s="1"/>
  <c r="K15" i="14" s="1"/>
  <c r="E19" i="14"/>
  <c r="G19" i="14" s="1"/>
  <c r="I19" i="14" s="1"/>
  <c r="K19" i="14" s="1"/>
  <c r="E23" i="14"/>
  <c r="G23" i="14" s="1"/>
  <c r="I23" i="14" s="1"/>
  <c r="K23" i="14" s="1"/>
  <c r="E27" i="14"/>
  <c r="G27" i="14" s="1"/>
  <c r="I27" i="14" s="1"/>
  <c r="K27" i="14" s="1"/>
  <c r="E31" i="14"/>
  <c r="G31" i="14" s="1"/>
  <c r="I31" i="14" s="1"/>
  <c r="K31" i="14" s="1"/>
  <c r="E35" i="14"/>
  <c r="G35" i="14" s="1"/>
  <c r="I35" i="14" s="1"/>
  <c r="K35" i="14" s="1"/>
  <c r="E39" i="14"/>
  <c r="G39" i="14" s="1"/>
  <c r="I39" i="14" s="1"/>
  <c r="K39" i="14" s="1"/>
  <c r="E42" i="12"/>
  <c r="G42" i="12" s="1"/>
  <c r="I42" i="12" s="1"/>
  <c r="K42" i="12" s="1"/>
  <c r="E46" i="12"/>
  <c r="G46" i="12" s="1"/>
  <c r="I46" i="12" s="1"/>
  <c r="K46" i="12" s="1"/>
  <c r="E45" i="12"/>
  <c r="G45" i="12" s="1"/>
  <c r="I45" i="12" s="1"/>
  <c r="K45" i="12" s="1"/>
  <c r="E49" i="12"/>
  <c r="G49" i="12" s="1"/>
  <c r="I49" i="12" s="1"/>
  <c r="K49" i="12" s="1"/>
  <c r="E44" i="12"/>
  <c r="G44" i="12" s="1"/>
  <c r="I44" i="12" s="1"/>
  <c r="K44" i="12" s="1"/>
  <c r="E10" i="11"/>
  <c r="G10" i="11" s="1"/>
  <c r="I10" i="11" s="1"/>
  <c r="K10" i="11" s="1"/>
  <c r="E12" i="11"/>
  <c r="G12" i="11" s="1"/>
  <c r="I12" i="11" s="1"/>
  <c r="K12" i="11" s="1"/>
  <c r="E14" i="11"/>
  <c r="G14" i="11" s="1"/>
  <c r="I14" i="11" s="1"/>
  <c r="K14" i="11" s="1"/>
  <c r="E32" i="11"/>
  <c r="G32" i="11" s="1"/>
  <c r="I32" i="11" s="1"/>
  <c r="K32" i="11" s="1"/>
  <c r="E36" i="11"/>
  <c r="G36" i="11" s="1"/>
  <c r="I36" i="11" s="1"/>
  <c r="K36" i="11" s="1"/>
  <c r="E40" i="11"/>
  <c r="G40" i="11" s="1"/>
  <c r="I40" i="11" s="1"/>
  <c r="K40" i="11" s="1"/>
  <c r="E43" i="11"/>
  <c r="G43" i="11" s="1"/>
  <c r="I43" i="11" s="1"/>
  <c r="K43" i="11" s="1"/>
  <c r="E45" i="11"/>
  <c r="G45" i="11" s="1"/>
  <c r="I45" i="11" s="1"/>
  <c r="K45" i="11" s="1"/>
  <c r="E47" i="11"/>
  <c r="G47" i="11" s="1"/>
  <c r="I47" i="11" s="1"/>
  <c r="K47" i="11" s="1"/>
  <c r="E49" i="11"/>
  <c r="G49" i="11" s="1"/>
  <c r="I49" i="11" s="1"/>
  <c r="K49" i="11" s="1"/>
  <c r="E16" i="11"/>
  <c r="G16" i="11" s="1"/>
  <c r="I16" i="11" s="1"/>
  <c r="K16" i="11" s="1"/>
  <c r="E18" i="11"/>
  <c r="G18" i="11" s="1"/>
  <c r="I18" i="11" s="1"/>
  <c r="K18" i="11" s="1"/>
  <c r="E21" i="11"/>
  <c r="G21" i="11" s="1"/>
  <c r="I21" i="11" s="1"/>
  <c r="K21" i="11" s="1"/>
  <c r="E23" i="11"/>
  <c r="G23" i="11" s="1"/>
  <c r="I23" i="11" s="1"/>
  <c r="K23" i="11" s="1"/>
  <c r="E25" i="11"/>
  <c r="G25" i="11" s="1"/>
  <c r="I25" i="11" s="1"/>
  <c r="K25" i="11" s="1"/>
  <c r="E27" i="11"/>
  <c r="G27" i="11" s="1"/>
  <c r="I27" i="11" s="1"/>
  <c r="K27" i="11" s="1"/>
  <c r="E29" i="11"/>
  <c r="G29" i="11" s="1"/>
  <c r="I29" i="11" s="1"/>
  <c r="K29" i="11" s="1"/>
  <c r="E31" i="11"/>
  <c r="G31" i="11" s="1"/>
  <c r="I31" i="11" s="1"/>
  <c r="K31" i="11" s="1"/>
  <c r="E35" i="11"/>
  <c r="G35" i="11" s="1"/>
  <c r="I35" i="11" s="1"/>
  <c r="K35" i="11" s="1"/>
  <c r="E39" i="11"/>
  <c r="G39" i="11" s="1"/>
  <c r="I39" i="11" s="1"/>
  <c r="K39" i="11" s="1"/>
  <c r="E51" i="11"/>
  <c r="G51" i="11" s="1"/>
  <c r="I51" i="11" s="1"/>
  <c r="K51" i="11" s="1"/>
  <c r="E11" i="11"/>
  <c r="G11" i="11" s="1"/>
  <c r="I11" i="11" s="1"/>
  <c r="K11" i="11" s="1"/>
  <c r="E13" i="11"/>
  <c r="G13" i="11" s="1"/>
  <c r="I13" i="11" s="1"/>
  <c r="K13" i="11" s="1"/>
  <c r="E20" i="11"/>
  <c r="G20" i="11" s="1"/>
  <c r="I20" i="11" s="1"/>
  <c r="K20" i="11" s="1"/>
  <c r="E34" i="11"/>
  <c r="G34" i="11" s="1"/>
  <c r="I34" i="11" s="1"/>
  <c r="K34" i="11" s="1"/>
  <c r="E38" i="11"/>
  <c r="G38" i="11" s="1"/>
  <c r="I38" i="11" s="1"/>
  <c r="K38" i="11" s="1"/>
  <c r="E42" i="11"/>
  <c r="G42" i="11" s="1"/>
  <c r="I42" i="11" s="1"/>
  <c r="K42" i="11" s="1"/>
  <c r="E44" i="11"/>
  <c r="G44" i="11" s="1"/>
  <c r="I44" i="11" s="1"/>
  <c r="K44" i="11" s="1"/>
  <c r="E46" i="11"/>
  <c r="G46" i="11" s="1"/>
  <c r="I46" i="11" s="1"/>
  <c r="K46" i="11" s="1"/>
  <c r="E48" i="11"/>
  <c r="G48" i="11" s="1"/>
  <c r="I48" i="11" s="1"/>
  <c r="K48" i="11" s="1"/>
  <c r="E49" i="10"/>
  <c r="G49" i="10" s="1"/>
  <c r="I49" i="10" s="1"/>
  <c r="K49" i="10" s="1"/>
  <c r="E12" i="10"/>
  <c r="G12" i="10" s="1"/>
  <c r="I12" i="10" s="1"/>
  <c r="K12" i="10" s="1"/>
  <c r="E14" i="10"/>
  <c r="G14" i="10" s="1"/>
  <c r="I14" i="10" s="1"/>
  <c r="K14" i="10" s="1"/>
  <c r="E16" i="10"/>
  <c r="G16" i="10" s="1"/>
  <c r="I16" i="10" s="1"/>
  <c r="K16" i="10" s="1"/>
  <c r="E18" i="10"/>
  <c r="G18" i="10" s="1"/>
  <c r="I18" i="10" s="1"/>
  <c r="K18" i="10" s="1"/>
  <c r="E20" i="10"/>
  <c r="G20" i="10" s="1"/>
  <c r="I20" i="10" s="1"/>
  <c r="K20" i="10" s="1"/>
  <c r="E22" i="10"/>
  <c r="G22" i="10" s="1"/>
  <c r="I22" i="10" s="1"/>
  <c r="K22" i="10" s="1"/>
  <c r="E24" i="10"/>
  <c r="G24" i="10" s="1"/>
  <c r="I24" i="10" s="1"/>
  <c r="K24" i="10" s="1"/>
  <c r="E26" i="10"/>
  <c r="G26" i="10" s="1"/>
  <c r="I26" i="10" s="1"/>
  <c r="K26" i="10" s="1"/>
  <c r="E28" i="10"/>
  <c r="G28" i="10" s="1"/>
  <c r="I28" i="10" s="1"/>
  <c r="K28" i="10" s="1"/>
  <c r="E30" i="10"/>
  <c r="G30" i="10" s="1"/>
  <c r="I30" i="10" s="1"/>
  <c r="K30" i="10" s="1"/>
  <c r="E32" i="10"/>
  <c r="G32" i="10" s="1"/>
  <c r="I32" i="10" s="1"/>
  <c r="K32" i="10" s="1"/>
  <c r="E34" i="10"/>
  <c r="G34" i="10" s="1"/>
  <c r="I34" i="10" s="1"/>
  <c r="K34" i="10" s="1"/>
  <c r="E36" i="10"/>
  <c r="G36" i="10" s="1"/>
  <c r="I36" i="10" s="1"/>
  <c r="K36" i="10" s="1"/>
  <c r="E38" i="10"/>
  <c r="G38" i="10" s="1"/>
  <c r="I38" i="10" s="1"/>
  <c r="K38" i="10" s="1"/>
  <c r="E11" i="10"/>
  <c r="G11" i="10" s="1"/>
  <c r="I11" i="10" s="1"/>
  <c r="K11" i="10" s="1"/>
  <c r="E40" i="10"/>
  <c r="G40" i="10" s="1"/>
  <c r="I40" i="10" s="1"/>
  <c r="K40" i="10" s="1"/>
  <c r="E13" i="10"/>
  <c r="G13" i="10" s="1"/>
  <c r="I13" i="10" s="1"/>
  <c r="K13" i="10" s="1"/>
  <c r="E15" i="10"/>
  <c r="G15" i="10" s="1"/>
  <c r="I15" i="10" s="1"/>
  <c r="K15" i="10" s="1"/>
  <c r="E17" i="10"/>
  <c r="G17" i="10" s="1"/>
  <c r="I17" i="10" s="1"/>
  <c r="K17" i="10" s="1"/>
  <c r="E19" i="10"/>
  <c r="G19" i="10" s="1"/>
  <c r="I19" i="10" s="1"/>
  <c r="K19" i="10" s="1"/>
  <c r="E21" i="10"/>
  <c r="G21" i="10" s="1"/>
  <c r="I21" i="10" s="1"/>
  <c r="K21" i="10" s="1"/>
  <c r="E23" i="10"/>
  <c r="G23" i="10" s="1"/>
  <c r="I23" i="10" s="1"/>
  <c r="K23" i="10" s="1"/>
  <c r="E25" i="10"/>
  <c r="G25" i="10" s="1"/>
  <c r="I25" i="10" s="1"/>
  <c r="K25" i="10" s="1"/>
  <c r="E27" i="10"/>
  <c r="G27" i="10" s="1"/>
  <c r="I27" i="10" s="1"/>
  <c r="K27" i="10" s="1"/>
  <c r="E29" i="10"/>
  <c r="G29" i="10" s="1"/>
  <c r="I29" i="10" s="1"/>
  <c r="K29" i="10" s="1"/>
  <c r="E31" i="10"/>
  <c r="G31" i="10" s="1"/>
  <c r="I31" i="10" s="1"/>
  <c r="K31" i="10" s="1"/>
  <c r="E33" i="10"/>
  <c r="G33" i="10" s="1"/>
  <c r="I33" i="10" s="1"/>
  <c r="K33" i="10" s="1"/>
  <c r="E35" i="10"/>
  <c r="G35" i="10" s="1"/>
  <c r="I35" i="10" s="1"/>
  <c r="K35" i="10" s="1"/>
  <c r="E37" i="10"/>
  <c r="G37" i="10" s="1"/>
  <c r="I37" i="10" s="1"/>
  <c r="K37" i="10" s="1"/>
  <c r="E39" i="10"/>
  <c r="G39" i="10" s="1"/>
  <c r="I39" i="10" s="1"/>
  <c r="K39" i="10" s="1"/>
  <c r="E12" i="9"/>
  <c r="G12" i="9" s="1"/>
  <c r="I12" i="9" s="1"/>
  <c r="K12" i="9" s="1"/>
  <c r="E16" i="9"/>
  <c r="G16" i="9" s="1"/>
  <c r="I16" i="9" s="1"/>
  <c r="K16" i="9" s="1"/>
  <c r="E20" i="9"/>
  <c r="G20" i="9" s="1"/>
  <c r="I20" i="9" s="1"/>
  <c r="K20" i="9" s="1"/>
  <c r="E24" i="9"/>
  <c r="G24" i="9" s="1"/>
  <c r="I24" i="9" s="1"/>
  <c r="K24" i="9" s="1"/>
  <c r="E28" i="9"/>
  <c r="G28" i="9" s="1"/>
  <c r="I28" i="9" s="1"/>
  <c r="K28" i="9" s="1"/>
  <c r="E32" i="9"/>
  <c r="G32" i="9" s="1"/>
  <c r="I32" i="9" s="1"/>
  <c r="K32" i="9" s="1"/>
  <c r="E36" i="9"/>
  <c r="G36" i="9" s="1"/>
  <c r="I36" i="9" s="1"/>
  <c r="K36" i="9" s="1"/>
  <c r="E40" i="9"/>
  <c r="G40" i="9" s="1"/>
  <c r="I40" i="9" s="1"/>
  <c r="K40" i="9" s="1"/>
  <c r="E43" i="9"/>
  <c r="G43" i="9" s="1"/>
  <c r="I43" i="9" s="1"/>
  <c r="K43" i="9" s="1"/>
  <c r="E45" i="9"/>
  <c r="G45" i="9" s="1"/>
  <c r="I45" i="9" s="1"/>
  <c r="K45" i="9" s="1"/>
  <c r="E47" i="9"/>
  <c r="G47" i="9" s="1"/>
  <c r="I47" i="9" s="1"/>
  <c r="K47" i="9" s="1"/>
  <c r="E49" i="9"/>
  <c r="G49" i="9" s="1"/>
  <c r="I49" i="9" s="1"/>
  <c r="K49" i="9" s="1"/>
  <c r="E11" i="9"/>
  <c r="G11" i="9" s="1"/>
  <c r="I11" i="9" s="1"/>
  <c r="K11" i="9" s="1"/>
  <c r="E15" i="9"/>
  <c r="G15" i="9" s="1"/>
  <c r="I15" i="9" s="1"/>
  <c r="K15" i="9" s="1"/>
  <c r="E19" i="9"/>
  <c r="G19" i="9" s="1"/>
  <c r="I19" i="9" s="1"/>
  <c r="K19" i="9" s="1"/>
  <c r="E23" i="9"/>
  <c r="G23" i="9" s="1"/>
  <c r="I23" i="9" s="1"/>
  <c r="K23" i="9" s="1"/>
  <c r="E27" i="9"/>
  <c r="G27" i="9" s="1"/>
  <c r="I27" i="9" s="1"/>
  <c r="K27" i="9" s="1"/>
  <c r="E31" i="9"/>
  <c r="G31" i="9" s="1"/>
  <c r="I31" i="9" s="1"/>
  <c r="K31" i="9" s="1"/>
  <c r="E35" i="9"/>
  <c r="G35" i="9" s="1"/>
  <c r="I35" i="9" s="1"/>
  <c r="K35" i="9" s="1"/>
  <c r="E39" i="9"/>
  <c r="G39" i="9" s="1"/>
  <c r="I39" i="9" s="1"/>
  <c r="K39" i="9" s="1"/>
  <c r="E51" i="9"/>
  <c r="G51" i="9" s="1"/>
  <c r="I51" i="9" s="1"/>
  <c r="K51" i="9" s="1"/>
  <c r="E10" i="9"/>
  <c r="G10" i="9" s="1"/>
  <c r="I10" i="9" s="1"/>
  <c r="E14" i="9"/>
  <c r="G14" i="9" s="1"/>
  <c r="I14" i="9" s="1"/>
  <c r="K14" i="9" s="1"/>
  <c r="E18" i="9"/>
  <c r="G18" i="9" s="1"/>
  <c r="I18" i="9" s="1"/>
  <c r="K18" i="9" s="1"/>
  <c r="E22" i="9"/>
  <c r="G22" i="9" s="1"/>
  <c r="I22" i="9" s="1"/>
  <c r="K22" i="9" s="1"/>
  <c r="E26" i="9"/>
  <c r="G26" i="9" s="1"/>
  <c r="I26" i="9" s="1"/>
  <c r="K26" i="9" s="1"/>
  <c r="E30" i="9"/>
  <c r="G30" i="9" s="1"/>
  <c r="I30" i="9" s="1"/>
  <c r="K30" i="9" s="1"/>
  <c r="E34" i="9"/>
  <c r="G34" i="9" s="1"/>
  <c r="I34" i="9" s="1"/>
  <c r="K34" i="9" s="1"/>
  <c r="E38" i="9"/>
  <c r="G38" i="9" s="1"/>
  <c r="I38" i="9" s="1"/>
  <c r="K38" i="9" s="1"/>
  <c r="E42" i="9"/>
  <c r="G42" i="9" s="1"/>
  <c r="I42" i="9" s="1"/>
  <c r="K42" i="9" s="1"/>
  <c r="E44" i="9"/>
  <c r="G44" i="9" s="1"/>
  <c r="I44" i="9" s="1"/>
  <c r="K44" i="9" s="1"/>
  <c r="E46" i="9"/>
  <c r="G46" i="9" s="1"/>
  <c r="I46" i="9" s="1"/>
  <c r="K46" i="9" s="1"/>
  <c r="E48" i="9"/>
  <c r="G48" i="9" s="1"/>
  <c r="I48" i="9" s="1"/>
  <c r="K48" i="9" s="1"/>
  <c r="E44" i="8"/>
  <c r="G44" i="8" s="1"/>
  <c r="I44" i="8" s="1"/>
  <c r="K44" i="8" s="1"/>
  <c r="E40" i="8"/>
  <c r="G40" i="8" s="1"/>
  <c r="I40" i="8" s="1"/>
  <c r="K40" i="8" s="1"/>
  <c r="E45" i="8"/>
  <c r="G45" i="8" s="1"/>
  <c r="I45" i="8" s="1"/>
  <c r="K45" i="8" s="1"/>
  <c r="E47" i="8"/>
  <c r="G47" i="8" s="1"/>
  <c r="I47" i="8" s="1"/>
  <c r="K47" i="8" s="1"/>
  <c r="E39" i="8"/>
  <c r="G39" i="8" s="1"/>
  <c r="I39" i="8" s="1"/>
  <c r="K39" i="8" s="1"/>
  <c r="E42" i="8"/>
  <c r="G42" i="8" s="1"/>
  <c r="I42" i="8" s="1"/>
  <c r="K42" i="8" s="1"/>
  <c r="E45" i="4"/>
  <c r="G45" i="4" s="1"/>
  <c r="I45" i="4" s="1"/>
  <c r="K45" i="4" s="1"/>
  <c r="E49" i="4"/>
  <c r="G49" i="4" s="1"/>
  <c r="I49" i="4" s="1"/>
  <c r="K49" i="4" s="1"/>
  <c r="E51" i="4"/>
  <c r="G51" i="4" s="1"/>
  <c r="I51" i="4" s="1"/>
  <c r="K51" i="4" s="1"/>
  <c r="E44" i="4"/>
  <c r="G44" i="4" s="1"/>
  <c r="I44" i="4" s="1"/>
  <c r="K44" i="4" s="1"/>
  <c r="E48" i="4"/>
  <c r="G48" i="4" s="1"/>
  <c r="I48" i="4" s="1"/>
  <c r="K48" i="4" s="1"/>
  <c r="E43" i="4"/>
  <c r="G43" i="4" s="1"/>
  <c r="I43" i="4" s="1"/>
  <c r="K43" i="4" s="1"/>
  <c r="E18" i="5"/>
  <c r="G18" i="5" s="1"/>
  <c r="I18" i="5" s="1"/>
  <c r="K18" i="5" s="1"/>
  <c r="E22" i="5"/>
  <c r="G22" i="5" s="1"/>
  <c r="I22" i="5" s="1"/>
  <c r="K22" i="5" s="1"/>
  <c r="E30" i="5"/>
  <c r="G30" i="5" s="1"/>
  <c r="I30" i="5" s="1"/>
  <c r="K30" i="5" s="1"/>
  <c r="E34" i="5"/>
  <c r="G34" i="5" s="1"/>
  <c r="I34" i="5" s="1"/>
  <c r="K34" i="5" s="1"/>
  <c r="E38" i="5"/>
  <c r="G38" i="5" s="1"/>
  <c r="I38" i="5" s="1"/>
  <c r="K38" i="5" s="1"/>
  <c r="E42" i="5"/>
  <c r="G42" i="5" s="1"/>
  <c r="I42" i="5" s="1"/>
  <c r="K42" i="5" s="1"/>
  <c r="E44" i="5"/>
  <c r="G44" i="5" s="1"/>
  <c r="I44" i="5" s="1"/>
  <c r="K44" i="5" s="1"/>
  <c r="E46" i="5"/>
  <c r="G46" i="5" s="1"/>
  <c r="I46" i="5" s="1"/>
  <c r="K46" i="5" s="1"/>
  <c r="E48" i="5"/>
  <c r="G48" i="5" s="1"/>
  <c r="I48" i="5" s="1"/>
  <c r="K48" i="5" s="1"/>
  <c r="E50" i="5"/>
  <c r="G50" i="5" s="1"/>
  <c r="I50" i="5" s="1"/>
  <c r="K50" i="5" s="1"/>
  <c r="E10" i="5"/>
  <c r="G10" i="5" s="1"/>
  <c r="I10" i="5" s="1"/>
  <c r="K10" i="5" s="1"/>
  <c r="E14" i="5"/>
  <c r="G14" i="5" s="1"/>
  <c r="I14" i="5" s="1"/>
  <c r="K14" i="5" s="1"/>
  <c r="E26" i="5"/>
  <c r="G26" i="5" s="1"/>
  <c r="I26" i="5" s="1"/>
  <c r="K26" i="5" s="1"/>
  <c r="E13" i="5"/>
  <c r="G13" i="5" s="1"/>
  <c r="I13" i="5" s="1"/>
  <c r="K13" i="5" s="1"/>
  <c r="E17" i="5"/>
  <c r="G17" i="5" s="1"/>
  <c r="I17" i="5" s="1"/>
  <c r="K17" i="5" s="1"/>
  <c r="E21" i="5"/>
  <c r="G21" i="5" s="1"/>
  <c r="I21" i="5" s="1"/>
  <c r="K21" i="5" s="1"/>
  <c r="E25" i="5"/>
  <c r="G25" i="5" s="1"/>
  <c r="I25" i="5" s="1"/>
  <c r="K25" i="5" s="1"/>
  <c r="E29" i="5"/>
  <c r="G29" i="5" s="1"/>
  <c r="I29" i="5" s="1"/>
  <c r="K29" i="5" s="1"/>
  <c r="E33" i="5"/>
  <c r="G33" i="5" s="1"/>
  <c r="I33" i="5" s="1"/>
  <c r="K33" i="5" s="1"/>
  <c r="E37" i="5"/>
  <c r="G37" i="5" s="1"/>
  <c r="I37" i="5" s="1"/>
  <c r="K37" i="5" s="1"/>
  <c r="E12" i="5"/>
  <c r="G12" i="5" s="1"/>
  <c r="I12" i="5" s="1"/>
  <c r="K12" i="5" s="1"/>
  <c r="E16" i="5"/>
  <c r="G16" i="5" s="1"/>
  <c r="I16" i="5" s="1"/>
  <c r="K16" i="5" s="1"/>
  <c r="E20" i="5"/>
  <c r="G20" i="5" s="1"/>
  <c r="I20" i="5" s="1"/>
  <c r="K20" i="5" s="1"/>
  <c r="E24" i="5"/>
  <c r="G24" i="5" s="1"/>
  <c r="I24" i="5" s="1"/>
  <c r="K24" i="5" s="1"/>
  <c r="E28" i="5"/>
  <c r="G28" i="5" s="1"/>
  <c r="I28" i="5" s="1"/>
  <c r="K28" i="5" s="1"/>
  <c r="E32" i="5"/>
  <c r="G32" i="5" s="1"/>
  <c r="I32" i="5" s="1"/>
  <c r="K32" i="5" s="1"/>
  <c r="E36" i="5"/>
  <c r="G36" i="5" s="1"/>
  <c r="I36" i="5" s="1"/>
  <c r="K36" i="5" s="1"/>
  <c r="E40" i="5"/>
  <c r="G40" i="5" s="1"/>
  <c r="I40" i="5" s="1"/>
  <c r="K40" i="5" s="1"/>
  <c r="E43" i="5"/>
  <c r="G43" i="5" s="1"/>
  <c r="I43" i="5" s="1"/>
  <c r="K43" i="5" s="1"/>
  <c r="E45" i="5"/>
  <c r="G45" i="5" s="1"/>
  <c r="I45" i="5" s="1"/>
  <c r="K45" i="5" s="1"/>
  <c r="E47" i="5"/>
  <c r="G47" i="5" s="1"/>
  <c r="I47" i="5" s="1"/>
  <c r="K47" i="5" s="1"/>
  <c r="J53" i="2"/>
  <c r="K10" i="14"/>
  <c r="E10" i="13"/>
  <c r="G10" i="13" s="1"/>
  <c r="I10" i="13" s="1"/>
  <c r="E11" i="13"/>
  <c r="G11" i="13" s="1"/>
  <c r="I11" i="13" s="1"/>
  <c r="K11" i="13" s="1"/>
  <c r="E12" i="13"/>
  <c r="G12" i="13" s="1"/>
  <c r="I12" i="13" s="1"/>
  <c r="K12" i="13" s="1"/>
  <c r="E13" i="13"/>
  <c r="G13" i="13" s="1"/>
  <c r="I13" i="13" s="1"/>
  <c r="K13" i="13" s="1"/>
  <c r="E14" i="13"/>
  <c r="G14" i="13" s="1"/>
  <c r="I14" i="13" s="1"/>
  <c r="K14" i="13" s="1"/>
  <c r="E15" i="13"/>
  <c r="G15" i="13" s="1"/>
  <c r="I15" i="13" s="1"/>
  <c r="K15" i="13" s="1"/>
  <c r="E16" i="13"/>
  <c r="G16" i="13" s="1"/>
  <c r="I16" i="13" s="1"/>
  <c r="K16" i="13" s="1"/>
  <c r="E17" i="13"/>
  <c r="G17" i="13" s="1"/>
  <c r="I17" i="13" s="1"/>
  <c r="K17" i="13" s="1"/>
  <c r="E18" i="13"/>
  <c r="G18" i="13" s="1"/>
  <c r="I18" i="13" s="1"/>
  <c r="K18" i="13" s="1"/>
  <c r="E19" i="13"/>
  <c r="G19" i="13" s="1"/>
  <c r="I19" i="13" s="1"/>
  <c r="K19" i="13" s="1"/>
  <c r="E20" i="13"/>
  <c r="G20" i="13" s="1"/>
  <c r="I20" i="13" s="1"/>
  <c r="K20" i="13" s="1"/>
  <c r="E21" i="13"/>
  <c r="G21" i="13" s="1"/>
  <c r="I21" i="13" s="1"/>
  <c r="K21" i="13" s="1"/>
  <c r="E22" i="13"/>
  <c r="G22" i="13" s="1"/>
  <c r="I22" i="13" s="1"/>
  <c r="K22" i="13" s="1"/>
  <c r="E23" i="13"/>
  <c r="G23" i="13" s="1"/>
  <c r="I23" i="13" s="1"/>
  <c r="K23" i="13" s="1"/>
  <c r="E24" i="13"/>
  <c r="G24" i="13" s="1"/>
  <c r="I24" i="13" s="1"/>
  <c r="K24" i="13" s="1"/>
  <c r="E25" i="13"/>
  <c r="G25" i="13" s="1"/>
  <c r="I25" i="13" s="1"/>
  <c r="K25" i="13" s="1"/>
  <c r="E26" i="13"/>
  <c r="G26" i="13" s="1"/>
  <c r="I26" i="13" s="1"/>
  <c r="K26" i="13" s="1"/>
  <c r="E27" i="13"/>
  <c r="G27" i="13" s="1"/>
  <c r="I27" i="13" s="1"/>
  <c r="K27" i="13" s="1"/>
  <c r="E28" i="13"/>
  <c r="G28" i="13" s="1"/>
  <c r="I28" i="13" s="1"/>
  <c r="K28" i="13" s="1"/>
  <c r="E29" i="13"/>
  <c r="G29" i="13" s="1"/>
  <c r="I29" i="13" s="1"/>
  <c r="K29" i="13" s="1"/>
  <c r="E30" i="13"/>
  <c r="G30" i="13" s="1"/>
  <c r="I30" i="13" s="1"/>
  <c r="K30" i="13" s="1"/>
  <c r="E31" i="13"/>
  <c r="G31" i="13" s="1"/>
  <c r="I31" i="13" s="1"/>
  <c r="K31" i="13" s="1"/>
  <c r="E32" i="13"/>
  <c r="G32" i="13" s="1"/>
  <c r="I32" i="13" s="1"/>
  <c r="K32" i="13" s="1"/>
  <c r="E33" i="13"/>
  <c r="G33" i="13" s="1"/>
  <c r="I33" i="13" s="1"/>
  <c r="K33" i="13" s="1"/>
  <c r="E34" i="13"/>
  <c r="G34" i="13" s="1"/>
  <c r="I34" i="13" s="1"/>
  <c r="K34" i="13" s="1"/>
  <c r="E35" i="13"/>
  <c r="G35" i="13" s="1"/>
  <c r="I35" i="13" s="1"/>
  <c r="K35" i="13" s="1"/>
  <c r="E36" i="13"/>
  <c r="G36" i="13" s="1"/>
  <c r="I36" i="13" s="1"/>
  <c r="K36" i="13" s="1"/>
  <c r="E37" i="13"/>
  <c r="G37" i="13" s="1"/>
  <c r="I37" i="13" s="1"/>
  <c r="K37" i="13" s="1"/>
  <c r="E38" i="13"/>
  <c r="G38" i="13" s="1"/>
  <c r="I38" i="13" s="1"/>
  <c r="K38" i="13" s="1"/>
  <c r="E39" i="13"/>
  <c r="G39" i="13" s="1"/>
  <c r="I39" i="13" s="1"/>
  <c r="K39" i="13" s="1"/>
  <c r="E40" i="13"/>
  <c r="G40" i="13" s="1"/>
  <c r="I40" i="13" s="1"/>
  <c r="K40" i="13" s="1"/>
  <c r="E50" i="13"/>
  <c r="G50" i="13" s="1"/>
  <c r="I50" i="13" s="1"/>
  <c r="K50" i="13" s="1"/>
  <c r="E51" i="13"/>
  <c r="G51" i="13" s="1"/>
  <c r="I51" i="13" s="1"/>
  <c r="K51" i="13" s="1"/>
  <c r="E42" i="13"/>
  <c r="G42" i="13" s="1"/>
  <c r="I42" i="13" s="1"/>
  <c r="K42" i="13" s="1"/>
  <c r="E43" i="13"/>
  <c r="G43" i="13" s="1"/>
  <c r="I43" i="13" s="1"/>
  <c r="K43" i="13" s="1"/>
  <c r="E44" i="13"/>
  <c r="G44" i="13" s="1"/>
  <c r="I44" i="13" s="1"/>
  <c r="K44" i="13" s="1"/>
  <c r="E45" i="13"/>
  <c r="G45" i="13" s="1"/>
  <c r="I45" i="13" s="1"/>
  <c r="K45" i="13" s="1"/>
  <c r="E46" i="13"/>
  <c r="G46" i="13" s="1"/>
  <c r="I46" i="13" s="1"/>
  <c r="K46" i="13" s="1"/>
  <c r="E47" i="13"/>
  <c r="G47" i="13" s="1"/>
  <c r="I47" i="13" s="1"/>
  <c r="K47" i="13" s="1"/>
  <c r="E48" i="13"/>
  <c r="G48" i="13" s="1"/>
  <c r="I48" i="13" s="1"/>
  <c r="K48" i="13" s="1"/>
  <c r="E10" i="12"/>
  <c r="G10" i="12" s="1"/>
  <c r="I10" i="12" s="1"/>
  <c r="E11" i="12"/>
  <c r="G11" i="12" s="1"/>
  <c r="I11" i="12" s="1"/>
  <c r="K11" i="12" s="1"/>
  <c r="E12" i="12"/>
  <c r="G12" i="12" s="1"/>
  <c r="I12" i="12" s="1"/>
  <c r="K12" i="12" s="1"/>
  <c r="E13" i="12"/>
  <c r="G13" i="12" s="1"/>
  <c r="I13" i="12" s="1"/>
  <c r="K13" i="12" s="1"/>
  <c r="E14" i="12"/>
  <c r="G14" i="12" s="1"/>
  <c r="I14" i="12" s="1"/>
  <c r="K14" i="12" s="1"/>
  <c r="E15" i="12"/>
  <c r="G15" i="12" s="1"/>
  <c r="I15" i="12" s="1"/>
  <c r="K15" i="12" s="1"/>
  <c r="E16" i="12"/>
  <c r="G16" i="12" s="1"/>
  <c r="I16" i="12" s="1"/>
  <c r="K16" i="12" s="1"/>
  <c r="E17" i="12"/>
  <c r="G17" i="12" s="1"/>
  <c r="I17" i="12" s="1"/>
  <c r="K17" i="12" s="1"/>
  <c r="E18" i="12"/>
  <c r="G18" i="12" s="1"/>
  <c r="I18" i="12" s="1"/>
  <c r="K18" i="12" s="1"/>
  <c r="E19" i="12"/>
  <c r="G19" i="12" s="1"/>
  <c r="I19" i="12" s="1"/>
  <c r="K19" i="12" s="1"/>
  <c r="E20" i="12"/>
  <c r="G20" i="12" s="1"/>
  <c r="I20" i="12" s="1"/>
  <c r="K20" i="12" s="1"/>
  <c r="E21" i="12"/>
  <c r="G21" i="12" s="1"/>
  <c r="I21" i="12" s="1"/>
  <c r="K21" i="12" s="1"/>
  <c r="E22" i="12"/>
  <c r="G22" i="12" s="1"/>
  <c r="I22" i="12" s="1"/>
  <c r="K22" i="12" s="1"/>
  <c r="E23" i="12"/>
  <c r="G23" i="12" s="1"/>
  <c r="I23" i="12" s="1"/>
  <c r="K23" i="12" s="1"/>
  <c r="E24" i="12"/>
  <c r="G24" i="12" s="1"/>
  <c r="I24" i="12" s="1"/>
  <c r="K24" i="12" s="1"/>
  <c r="E25" i="12"/>
  <c r="G25" i="12" s="1"/>
  <c r="I25" i="12" s="1"/>
  <c r="K25" i="12" s="1"/>
  <c r="E26" i="12"/>
  <c r="G26" i="12" s="1"/>
  <c r="I26" i="12" s="1"/>
  <c r="K26" i="12" s="1"/>
  <c r="E27" i="12"/>
  <c r="G27" i="12" s="1"/>
  <c r="I27" i="12" s="1"/>
  <c r="K27" i="12" s="1"/>
  <c r="E28" i="12"/>
  <c r="G28" i="12" s="1"/>
  <c r="I28" i="12" s="1"/>
  <c r="K28" i="12" s="1"/>
  <c r="E29" i="12"/>
  <c r="G29" i="12" s="1"/>
  <c r="I29" i="12" s="1"/>
  <c r="K29" i="12" s="1"/>
  <c r="E30" i="12"/>
  <c r="G30" i="12" s="1"/>
  <c r="I30" i="12" s="1"/>
  <c r="K30" i="12" s="1"/>
  <c r="E31" i="12"/>
  <c r="G31" i="12" s="1"/>
  <c r="I31" i="12" s="1"/>
  <c r="K31" i="12" s="1"/>
  <c r="E32" i="12"/>
  <c r="G32" i="12" s="1"/>
  <c r="I32" i="12" s="1"/>
  <c r="K32" i="12" s="1"/>
  <c r="E33" i="12"/>
  <c r="G33" i="12" s="1"/>
  <c r="I33" i="12" s="1"/>
  <c r="K33" i="12" s="1"/>
  <c r="E34" i="12"/>
  <c r="G34" i="12" s="1"/>
  <c r="I34" i="12" s="1"/>
  <c r="K34" i="12" s="1"/>
  <c r="E35" i="12"/>
  <c r="G35" i="12" s="1"/>
  <c r="I35" i="12" s="1"/>
  <c r="K35" i="12" s="1"/>
  <c r="E36" i="12"/>
  <c r="G36" i="12" s="1"/>
  <c r="I36" i="12" s="1"/>
  <c r="K36" i="12" s="1"/>
  <c r="E37" i="12"/>
  <c r="G37" i="12" s="1"/>
  <c r="I37" i="12" s="1"/>
  <c r="K37" i="12" s="1"/>
  <c r="E38" i="12"/>
  <c r="G38" i="12" s="1"/>
  <c r="I38" i="12" s="1"/>
  <c r="K38" i="12" s="1"/>
  <c r="E39" i="12"/>
  <c r="G39" i="12" s="1"/>
  <c r="I39" i="12" s="1"/>
  <c r="K39" i="12" s="1"/>
  <c r="E40" i="12"/>
  <c r="G40" i="12" s="1"/>
  <c r="I40" i="12" s="1"/>
  <c r="K40" i="12" s="1"/>
  <c r="E50" i="12"/>
  <c r="G50" i="12" s="1"/>
  <c r="I50" i="12" s="1"/>
  <c r="K50" i="12" s="1"/>
  <c r="K10" i="10"/>
  <c r="E42" i="10"/>
  <c r="G42" i="10" s="1"/>
  <c r="I42" i="10" s="1"/>
  <c r="K42" i="10" s="1"/>
  <c r="E43" i="10"/>
  <c r="G43" i="10" s="1"/>
  <c r="I43" i="10" s="1"/>
  <c r="K43" i="10" s="1"/>
  <c r="E44" i="10"/>
  <c r="G44" i="10" s="1"/>
  <c r="I44" i="10" s="1"/>
  <c r="K44" i="10" s="1"/>
  <c r="E45" i="10"/>
  <c r="G45" i="10" s="1"/>
  <c r="I45" i="10" s="1"/>
  <c r="K45" i="10" s="1"/>
  <c r="E46" i="10"/>
  <c r="G46" i="10" s="1"/>
  <c r="I46" i="10" s="1"/>
  <c r="K46" i="10" s="1"/>
  <c r="E47" i="10"/>
  <c r="G47" i="10" s="1"/>
  <c r="I47" i="10" s="1"/>
  <c r="K47" i="10" s="1"/>
  <c r="E48" i="10"/>
  <c r="G48" i="10" s="1"/>
  <c r="I48" i="10" s="1"/>
  <c r="K48" i="10" s="1"/>
  <c r="K10" i="9"/>
  <c r="K10" i="8"/>
  <c r="L53" i="7"/>
  <c r="L54" i="7" s="1"/>
  <c r="E10" i="7"/>
  <c r="G10" i="7" s="1"/>
  <c r="I10" i="7" s="1"/>
  <c r="E11" i="7"/>
  <c r="G11" i="7" s="1"/>
  <c r="I11" i="7" s="1"/>
  <c r="K11" i="7" s="1"/>
  <c r="E12" i="7"/>
  <c r="G12" i="7" s="1"/>
  <c r="I12" i="7" s="1"/>
  <c r="K12" i="7" s="1"/>
  <c r="E13" i="7"/>
  <c r="G13" i="7" s="1"/>
  <c r="I13" i="7" s="1"/>
  <c r="K13" i="7" s="1"/>
  <c r="E14" i="7"/>
  <c r="G14" i="7" s="1"/>
  <c r="I14" i="7" s="1"/>
  <c r="K14" i="7" s="1"/>
  <c r="E15" i="7"/>
  <c r="G15" i="7" s="1"/>
  <c r="I15" i="7" s="1"/>
  <c r="K15" i="7" s="1"/>
  <c r="E16" i="7"/>
  <c r="G16" i="7" s="1"/>
  <c r="I16" i="7" s="1"/>
  <c r="K16" i="7" s="1"/>
  <c r="E17" i="7"/>
  <c r="G17" i="7" s="1"/>
  <c r="I17" i="7" s="1"/>
  <c r="K17" i="7" s="1"/>
  <c r="E18" i="7"/>
  <c r="G18" i="7" s="1"/>
  <c r="I18" i="7" s="1"/>
  <c r="K18" i="7" s="1"/>
  <c r="E19" i="7"/>
  <c r="G19" i="7" s="1"/>
  <c r="I19" i="7" s="1"/>
  <c r="K19" i="7" s="1"/>
  <c r="E20" i="7"/>
  <c r="G20" i="7" s="1"/>
  <c r="I20" i="7" s="1"/>
  <c r="K20" i="7" s="1"/>
  <c r="E21" i="7"/>
  <c r="G21" i="7" s="1"/>
  <c r="I21" i="7" s="1"/>
  <c r="K21" i="7" s="1"/>
  <c r="E22" i="7"/>
  <c r="G22" i="7" s="1"/>
  <c r="I22" i="7" s="1"/>
  <c r="K22" i="7" s="1"/>
  <c r="E23" i="7"/>
  <c r="G23" i="7" s="1"/>
  <c r="I23" i="7" s="1"/>
  <c r="K23" i="7" s="1"/>
  <c r="E24" i="7"/>
  <c r="G24" i="7" s="1"/>
  <c r="I24" i="7" s="1"/>
  <c r="K24" i="7" s="1"/>
  <c r="E25" i="7"/>
  <c r="G25" i="7" s="1"/>
  <c r="I25" i="7" s="1"/>
  <c r="K25" i="7" s="1"/>
  <c r="E26" i="7"/>
  <c r="G26" i="7" s="1"/>
  <c r="I26" i="7" s="1"/>
  <c r="K26" i="7" s="1"/>
  <c r="E27" i="7"/>
  <c r="G27" i="7" s="1"/>
  <c r="I27" i="7" s="1"/>
  <c r="K27" i="7" s="1"/>
  <c r="E28" i="7"/>
  <c r="G28" i="7" s="1"/>
  <c r="I28" i="7" s="1"/>
  <c r="K28" i="7" s="1"/>
  <c r="E29" i="7"/>
  <c r="G29" i="7" s="1"/>
  <c r="I29" i="7" s="1"/>
  <c r="K29" i="7" s="1"/>
  <c r="E30" i="7"/>
  <c r="G30" i="7" s="1"/>
  <c r="I30" i="7" s="1"/>
  <c r="K30" i="7" s="1"/>
  <c r="E31" i="7"/>
  <c r="G31" i="7" s="1"/>
  <c r="I31" i="7" s="1"/>
  <c r="K31" i="7" s="1"/>
  <c r="E32" i="7"/>
  <c r="G32" i="7" s="1"/>
  <c r="I32" i="7" s="1"/>
  <c r="K32" i="7" s="1"/>
  <c r="E33" i="7"/>
  <c r="G33" i="7" s="1"/>
  <c r="I33" i="7" s="1"/>
  <c r="K33" i="7" s="1"/>
  <c r="E34" i="7"/>
  <c r="G34" i="7" s="1"/>
  <c r="I34" i="7" s="1"/>
  <c r="K34" i="7" s="1"/>
  <c r="E35" i="7"/>
  <c r="G35" i="7" s="1"/>
  <c r="I35" i="7" s="1"/>
  <c r="K35" i="7" s="1"/>
  <c r="E36" i="7"/>
  <c r="G36" i="7" s="1"/>
  <c r="I36" i="7" s="1"/>
  <c r="K36" i="7" s="1"/>
  <c r="E37" i="7"/>
  <c r="G37" i="7" s="1"/>
  <c r="I37" i="7" s="1"/>
  <c r="K37" i="7" s="1"/>
  <c r="E38" i="7"/>
  <c r="G38" i="7" s="1"/>
  <c r="I38" i="7" s="1"/>
  <c r="K38" i="7" s="1"/>
  <c r="E39" i="7"/>
  <c r="G39" i="7" s="1"/>
  <c r="I39" i="7" s="1"/>
  <c r="K39" i="7" s="1"/>
  <c r="E40" i="7"/>
  <c r="G40" i="7" s="1"/>
  <c r="I40" i="7" s="1"/>
  <c r="K40" i="7" s="1"/>
  <c r="E50" i="7"/>
  <c r="G50" i="7" s="1"/>
  <c r="I50" i="7" s="1"/>
  <c r="K50" i="7" s="1"/>
  <c r="E51" i="7"/>
  <c r="G51" i="7" s="1"/>
  <c r="I51" i="7" s="1"/>
  <c r="K51" i="7" s="1"/>
  <c r="E42" i="7"/>
  <c r="G42" i="7" s="1"/>
  <c r="I42" i="7" s="1"/>
  <c r="K42" i="7" s="1"/>
  <c r="E43" i="7"/>
  <c r="G43" i="7" s="1"/>
  <c r="I43" i="7" s="1"/>
  <c r="K43" i="7" s="1"/>
  <c r="E44" i="7"/>
  <c r="G44" i="7" s="1"/>
  <c r="I44" i="7" s="1"/>
  <c r="K44" i="7" s="1"/>
  <c r="E45" i="7"/>
  <c r="G45" i="7" s="1"/>
  <c r="I45" i="7" s="1"/>
  <c r="K45" i="7" s="1"/>
  <c r="E46" i="7"/>
  <c r="G46" i="7" s="1"/>
  <c r="I46" i="7" s="1"/>
  <c r="K46" i="7" s="1"/>
  <c r="E47" i="7"/>
  <c r="G47" i="7" s="1"/>
  <c r="I47" i="7" s="1"/>
  <c r="K47" i="7" s="1"/>
  <c r="E48" i="7"/>
  <c r="G48" i="7" s="1"/>
  <c r="I48" i="7" s="1"/>
  <c r="K48" i="7" s="1"/>
  <c r="L54" i="5"/>
  <c r="J44" i="2"/>
  <c r="Q63" i="5"/>
  <c r="J43" i="2"/>
  <c r="L53" i="4"/>
  <c r="L54" i="4" s="1"/>
  <c r="E10" i="4"/>
  <c r="G10" i="4" s="1"/>
  <c r="I10" i="4" s="1"/>
  <c r="E11" i="4"/>
  <c r="G11" i="4" s="1"/>
  <c r="I11" i="4" s="1"/>
  <c r="K11" i="4" s="1"/>
  <c r="E12" i="4"/>
  <c r="G12" i="4" s="1"/>
  <c r="I12" i="4" s="1"/>
  <c r="K12" i="4" s="1"/>
  <c r="E13" i="4"/>
  <c r="G13" i="4" s="1"/>
  <c r="I13" i="4" s="1"/>
  <c r="K13" i="4" s="1"/>
  <c r="E14" i="4"/>
  <c r="G14" i="4" s="1"/>
  <c r="I14" i="4" s="1"/>
  <c r="K14" i="4" s="1"/>
  <c r="E15" i="4"/>
  <c r="G15" i="4" s="1"/>
  <c r="I15" i="4" s="1"/>
  <c r="K15" i="4" s="1"/>
  <c r="E16" i="4"/>
  <c r="G16" i="4" s="1"/>
  <c r="I16" i="4" s="1"/>
  <c r="K16" i="4" s="1"/>
  <c r="E17" i="4"/>
  <c r="G17" i="4" s="1"/>
  <c r="I17" i="4" s="1"/>
  <c r="K17" i="4" s="1"/>
  <c r="E18" i="4"/>
  <c r="G18" i="4" s="1"/>
  <c r="I18" i="4" s="1"/>
  <c r="K18" i="4" s="1"/>
  <c r="E19" i="4"/>
  <c r="G19" i="4" s="1"/>
  <c r="I19" i="4" s="1"/>
  <c r="K19" i="4" s="1"/>
  <c r="E20" i="4"/>
  <c r="G20" i="4" s="1"/>
  <c r="I20" i="4" s="1"/>
  <c r="K20" i="4" s="1"/>
  <c r="E21" i="4"/>
  <c r="G21" i="4" s="1"/>
  <c r="I21" i="4" s="1"/>
  <c r="K21" i="4" s="1"/>
  <c r="E22" i="4"/>
  <c r="G22" i="4" s="1"/>
  <c r="I22" i="4" s="1"/>
  <c r="K22" i="4" s="1"/>
  <c r="E23" i="4"/>
  <c r="G23" i="4" s="1"/>
  <c r="I23" i="4" s="1"/>
  <c r="K23" i="4" s="1"/>
  <c r="E24" i="4"/>
  <c r="G24" i="4" s="1"/>
  <c r="I24" i="4" s="1"/>
  <c r="K24" i="4" s="1"/>
  <c r="E25" i="4"/>
  <c r="G25" i="4" s="1"/>
  <c r="I25" i="4" s="1"/>
  <c r="K25" i="4" s="1"/>
  <c r="E26" i="4"/>
  <c r="G26" i="4" s="1"/>
  <c r="I26" i="4" s="1"/>
  <c r="K26" i="4" s="1"/>
  <c r="E27" i="4"/>
  <c r="G27" i="4" s="1"/>
  <c r="I27" i="4" s="1"/>
  <c r="K27" i="4" s="1"/>
  <c r="E28" i="4"/>
  <c r="G28" i="4" s="1"/>
  <c r="I28" i="4" s="1"/>
  <c r="K28" i="4" s="1"/>
  <c r="E29" i="4"/>
  <c r="G29" i="4" s="1"/>
  <c r="I29" i="4" s="1"/>
  <c r="K29" i="4" s="1"/>
  <c r="E30" i="4"/>
  <c r="G30" i="4" s="1"/>
  <c r="I30" i="4" s="1"/>
  <c r="K30" i="4" s="1"/>
  <c r="E31" i="4"/>
  <c r="G31" i="4" s="1"/>
  <c r="I31" i="4" s="1"/>
  <c r="K31" i="4" s="1"/>
  <c r="E32" i="4"/>
  <c r="G32" i="4" s="1"/>
  <c r="I32" i="4" s="1"/>
  <c r="K32" i="4" s="1"/>
  <c r="E33" i="4"/>
  <c r="G33" i="4" s="1"/>
  <c r="I33" i="4" s="1"/>
  <c r="K33" i="4" s="1"/>
  <c r="E34" i="4"/>
  <c r="G34" i="4" s="1"/>
  <c r="I34" i="4" s="1"/>
  <c r="K34" i="4" s="1"/>
  <c r="E35" i="4"/>
  <c r="G35" i="4" s="1"/>
  <c r="I35" i="4" s="1"/>
  <c r="K35" i="4" s="1"/>
  <c r="E36" i="4"/>
  <c r="G36" i="4" s="1"/>
  <c r="I36" i="4" s="1"/>
  <c r="K36" i="4" s="1"/>
  <c r="E37" i="4"/>
  <c r="G37" i="4" s="1"/>
  <c r="I37" i="4" s="1"/>
  <c r="K37" i="4" s="1"/>
  <c r="E38" i="4"/>
  <c r="G38" i="4" s="1"/>
  <c r="I38" i="4" s="1"/>
  <c r="K38" i="4" s="1"/>
  <c r="E39" i="4"/>
  <c r="G39" i="4" s="1"/>
  <c r="I39" i="4" s="1"/>
  <c r="K39" i="4" s="1"/>
  <c r="E40" i="4"/>
  <c r="G40" i="4" s="1"/>
  <c r="I40" i="4" s="1"/>
  <c r="K40" i="4" s="1"/>
  <c r="E50" i="4"/>
  <c r="G50" i="4" s="1"/>
  <c r="I50" i="4" s="1"/>
  <c r="K50" i="4" s="1"/>
  <c r="K52" i="5" l="1"/>
  <c r="I52" i="8"/>
  <c r="M49" i="8" s="1"/>
  <c r="M52" i="8" s="1"/>
  <c r="I52" i="14"/>
  <c r="M49" i="14" s="1"/>
  <c r="M52" i="14" s="1"/>
  <c r="M53" i="14" s="1"/>
  <c r="M54" i="14" s="1"/>
  <c r="O58" i="14" s="1"/>
  <c r="K52" i="15"/>
  <c r="K53" i="15" s="1"/>
  <c r="K54" i="15" s="1"/>
  <c r="I52" i="15"/>
  <c r="M49" i="15" s="1"/>
  <c r="M52" i="15" s="1"/>
  <c r="M53" i="15" s="1"/>
  <c r="M54" i="15" s="1"/>
  <c r="O58" i="15" s="1"/>
  <c r="K52" i="14"/>
  <c r="K53" i="14" s="1"/>
  <c r="K52" i="11"/>
  <c r="K53" i="11" s="1"/>
  <c r="K54" i="11" s="1"/>
  <c r="I52" i="11"/>
  <c r="M49" i="11" s="1"/>
  <c r="M52" i="11" s="1"/>
  <c r="M53" i="11" s="1"/>
  <c r="M54" i="11" s="1"/>
  <c r="O58" i="11" s="1"/>
  <c r="K52" i="9"/>
  <c r="K53" i="9" s="1"/>
  <c r="I52" i="9"/>
  <c r="M49" i="9" s="1"/>
  <c r="M52" i="9" s="1"/>
  <c r="K52" i="8"/>
  <c r="K53" i="8" s="1"/>
  <c r="I52" i="5"/>
  <c r="M49" i="5" s="1"/>
  <c r="M52" i="5" s="1"/>
  <c r="M53" i="5" s="1"/>
  <c r="M54" i="5" s="1"/>
  <c r="O58" i="5" s="1"/>
  <c r="K10" i="13"/>
  <c r="K52" i="13" s="1"/>
  <c r="I52" i="13"/>
  <c r="M49" i="13" s="1"/>
  <c r="M52" i="13" s="1"/>
  <c r="K10" i="12"/>
  <c r="K52" i="12" s="1"/>
  <c r="I52" i="12"/>
  <c r="M49" i="12" s="1"/>
  <c r="M52" i="12" s="1"/>
  <c r="I52" i="10"/>
  <c r="M49" i="10" s="1"/>
  <c r="M52" i="10" s="1"/>
  <c r="K52" i="10"/>
  <c r="M53" i="9"/>
  <c r="M54" i="9" s="1"/>
  <c r="O58" i="9" s="1"/>
  <c r="M53" i="8"/>
  <c r="M54" i="8" s="1"/>
  <c r="O58" i="8" s="1"/>
  <c r="K10" i="7"/>
  <c r="K52" i="7" s="1"/>
  <c r="I52" i="7"/>
  <c r="M49" i="7" s="1"/>
  <c r="M52" i="7" s="1"/>
  <c r="K53" i="5"/>
  <c r="K54" i="5" s="1"/>
  <c r="I52" i="4"/>
  <c r="K10" i="4"/>
  <c r="K52" i="4" s="1"/>
  <c r="K54" i="14" l="1"/>
  <c r="K54" i="9"/>
  <c r="L55" i="9" s="1"/>
  <c r="M57" i="9" s="1"/>
  <c r="O63" i="9" s="1"/>
  <c r="K54" i="8"/>
  <c r="L55" i="8" s="1"/>
  <c r="M57" i="8" s="1"/>
  <c r="O63" i="8" s="1"/>
  <c r="L55" i="15"/>
  <c r="M57" i="15" s="1"/>
  <c r="O63" i="15" s="1"/>
  <c r="E53" i="2"/>
  <c r="O57" i="15"/>
  <c r="O57" i="14"/>
  <c r="E52" i="2"/>
  <c r="L55" i="14"/>
  <c r="M57" i="14" s="1"/>
  <c r="O63" i="14" s="1"/>
  <c r="M53" i="13"/>
  <c r="M54" i="13" s="1"/>
  <c r="O58" i="13" s="1"/>
  <c r="K53" i="13"/>
  <c r="K54" i="13" s="1"/>
  <c r="K53" i="12"/>
  <c r="K54" i="12" s="1"/>
  <c r="M53" i="12"/>
  <c r="M54" i="12" s="1"/>
  <c r="O58" i="12" s="1"/>
  <c r="O57" i="11"/>
  <c r="E49" i="2"/>
  <c r="L55" i="11"/>
  <c r="M57" i="11" s="1"/>
  <c r="O63" i="11" s="1"/>
  <c r="K53" i="10"/>
  <c r="K54" i="10" s="1"/>
  <c r="M53" i="10"/>
  <c r="M54" i="10" s="1"/>
  <c r="O58" i="10" s="1"/>
  <c r="O57" i="9"/>
  <c r="E47" i="2"/>
  <c r="E46" i="2"/>
  <c r="O57" i="8"/>
  <c r="K53" i="7"/>
  <c r="K54" i="7" s="1"/>
  <c r="M53" i="7"/>
  <c r="M54" i="7" s="1"/>
  <c r="O58" i="7" s="1"/>
  <c r="O57" i="7" s="1"/>
  <c r="E44" i="2"/>
  <c r="O57" i="5"/>
  <c r="L55" i="5"/>
  <c r="M57" i="5" s="1"/>
  <c r="O63" i="5" s="1"/>
  <c r="M49" i="4"/>
  <c r="M52" i="4" s="1"/>
  <c r="M53" i="4" s="1"/>
  <c r="M54" i="4" s="1"/>
  <c r="O58" i="4" s="1"/>
  <c r="O57" i="4" s="1"/>
  <c r="K53" i="4"/>
  <c r="K54" i="4" s="1"/>
  <c r="L55" i="10" l="1"/>
  <c r="M57" i="10" s="1"/>
  <c r="O63" i="10" s="1"/>
  <c r="L55" i="7"/>
  <c r="M57" i="7" s="1"/>
  <c r="O63" i="7" s="1"/>
  <c r="E45" i="2"/>
  <c r="E51" i="2"/>
  <c r="O57" i="13"/>
  <c r="L55" i="13"/>
  <c r="M57" i="13" s="1"/>
  <c r="O63" i="13" s="1"/>
  <c r="O57" i="12"/>
  <c r="E50" i="2"/>
  <c r="L55" i="12"/>
  <c r="M57" i="12" s="1"/>
  <c r="O63" i="12" s="1"/>
  <c r="O57" i="10"/>
  <c r="E48" i="2"/>
  <c r="L55" i="4"/>
  <c r="M57" i="4" s="1"/>
  <c r="O63" i="4" s="1"/>
  <c r="E43" i="2"/>
  <c r="M60" i="3" l="1"/>
  <c r="F41" i="2"/>
  <c r="L52" i="3"/>
  <c r="L53" i="3" s="1"/>
  <c r="B46" i="16"/>
  <c r="M73" i="3"/>
  <c r="L54" i="3" l="1"/>
  <c r="P70" i="3"/>
  <c r="P73" i="3"/>
  <c r="I30" i="2" l="1"/>
  <c r="P67" i="3"/>
  <c r="B38" i="16"/>
  <c r="M62" i="3"/>
  <c r="I45" i="16"/>
  <c r="K45" i="16" s="1"/>
  <c r="I35" i="2"/>
  <c r="I34" i="2"/>
  <c r="I33" i="2"/>
  <c r="I32" i="2"/>
  <c r="I31" i="2"/>
  <c r="I29" i="2"/>
  <c r="I28" i="2"/>
  <c r="I27" i="2"/>
  <c r="I26" i="2"/>
  <c r="M61" i="3"/>
  <c r="I25" i="2" l="1"/>
  <c r="C16" i="1" l="1"/>
  <c r="F39" i="16"/>
  <c r="F56" i="16" l="1"/>
  <c r="B25" i="1"/>
  <c r="F25" i="1"/>
  <c r="I57" i="2" l="1"/>
  <c r="N39" i="2"/>
  <c r="J35" i="2" l="1"/>
  <c r="J34" i="2"/>
  <c r="J27" i="2"/>
  <c r="H35" i="2"/>
  <c r="H34" i="2"/>
  <c r="H33" i="2"/>
  <c r="H32" i="2"/>
  <c r="H31" i="2"/>
  <c r="H30" i="2"/>
  <c r="H29" i="2"/>
  <c r="H28" i="2"/>
  <c r="H27" i="2"/>
  <c r="H26" i="2"/>
  <c r="J33" i="2"/>
  <c r="J32" i="2"/>
  <c r="J31" i="2"/>
  <c r="J30" i="2"/>
  <c r="J29" i="2"/>
  <c r="J28" i="2"/>
  <c r="J26" i="2"/>
  <c r="J25" i="2"/>
  <c r="H25" i="2"/>
  <c r="M74" i="3"/>
  <c r="M75" i="3"/>
  <c r="M70" i="3"/>
  <c r="M69" i="3"/>
  <c r="O59" i="3" s="1"/>
  <c r="J42" i="2" s="1"/>
  <c r="J54" i="2" s="1"/>
  <c r="M68" i="3"/>
  <c r="M66" i="3"/>
  <c r="E6" i="3"/>
  <c r="M59" i="3"/>
  <c r="M58" i="3"/>
  <c r="E12" i="3" l="1"/>
  <c r="E41" i="3"/>
  <c r="I24" i="2"/>
  <c r="E50" i="3"/>
  <c r="E46" i="3"/>
  <c r="E42" i="3"/>
  <c r="E38" i="3"/>
  <c r="E34" i="3"/>
  <c r="E30" i="3"/>
  <c r="E26" i="3"/>
  <c r="E22" i="3"/>
  <c r="E18" i="3"/>
  <c r="E13" i="3"/>
  <c r="G13" i="3" s="1"/>
  <c r="I13" i="3" s="1"/>
  <c r="K13" i="3" s="1"/>
  <c r="E51" i="3"/>
  <c r="E47" i="3"/>
  <c r="E43" i="3"/>
  <c r="E39" i="3"/>
  <c r="E35" i="3"/>
  <c r="E31" i="3"/>
  <c r="E27" i="3"/>
  <c r="E23" i="3"/>
  <c r="E19" i="3"/>
  <c r="E14" i="3"/>
  <c r="E10" i="3"/>
  <c r="E11" i="3"/>
  <c r="E48" i="3"/>
  <c r="E44" i="3"/>
  <c r="E40" i="3"/>
  <c r="E36" i="3"/>
  <c r="E32" i="3"/>
  <c r="E28" i="3"/>
  <c r="E24" i="3"/>
  <c r="E20" i="3"/>
  <c r="E16" i="3"/>
  <c r="E15" i="3"/>
  <c r="E49" i="3"/>
  <c r="E45" i="3"/>
  <c r="E37" i="3"/>
  <c r="G37" i="3" s="1"/>
  <c r="E33" i="3"/>
  <c r="E29" i="3"/>
  <c r="E25" i="3"/>
  <c r="E21" i="3"/>
  <c r="E17" i="3"/>
  <c r="G19" i="3" l="1"/>
  <c r="I19" i="3" s="1"/>
  <c r="K19" i="3" s="1"/>
  <c r="G18" i="3"/>
  <c r="I18" i="3" s="1"/>
  <c r="K18" i="3" s="1"/>
  <c r="G28" i="3"/>
  <c r="I28" i="3" s="1"/>
  <c r="K28" i="3" s="1"/>
  <c r="G14" i="1" l="1"/>
  <c r="C11" i="1" l="1"/>
  <c r="F32" i="1"/>
  <c r="J4" i="16"/>
  <c r="J3" i="16"/>
  <c r="B4" i="16"/>
  <c r="B3" i="16"/>
  <c r="F45" i="16"/>
  <c r="G26" i="1"/>
  <c r="G27" i="1"/>
  <c r="G28" i="1"/>
  <c r="G29" i="1"/>
  <c r="G30" i="1"/>
  <c r="G31" i="1"/>
  <c r="G32" i="1"/>
  <c r="G33" i="1"/>
  <c r="G34" i="1"/>
  <c r="F26" i="1"/>
  <c r="F27" i="1"/>
  <c r="F28" i="1"/>
  <c r="F29" i="1"/>
  <c r="F30" i="1"/>
  <c r="F31" i="1"/>
  <c r="F33" i="1"/>
  <c r="F34" i="1"/>
  <c r="B33" i="1"/>
  <c r="G6" i="3"/>
  <c r="C25" i="2"/>
  <c r="D9" i="16"/>
  <c r="A10" i="16"/>
  <c r="A11" i="16"/>
  <c r="A12" i="16"/>
  <c r="A13" i="16"/>
  <c r="A14" i="16"/>
  <c r="A15" i="16"/>
  <c r="A16" i="16"/>
  <c r="A17" i="16"/>
  <c r="A18" i="16"/>
  <c r="A19" i="16"/>
  <c r="A20" i="16"/>
  <c r="A9" i="16"/>
  <c r="C24" i="2"/>
  <c r="C26" i="2"/>
  <c r="C27" i="2"/>
  <c r="C28" i="2"/>
  <c r="D20" i="16"/>
  <c r="D10" i="16"/>
  <c r="D11" i="16"/>
  <c r="D12" i="16"/>
  <c r="D13" i="16"/>
  <c r="D14" i="16"/>
  <c r="D15" i="16"/>
  <c r="D16" i="16"/>
  <c r="D17" i="16"/>
  <c r="D18" i="16"/>
  <c r="D19" i="16"/>
  <c r="B10" i="16"/>
  <c r="B11" i="16"/>
  <c r="B12" i="16"/>
  <c r="B13" i="16"/>
  <c r="B14" i="16"/>
  <c r="B15" i="16"/>
  <c r="B16" i="16"/>
  <c r="B17" i="16"/>
  <c r="B18" i="16"/>
  <c r="B19" i="16"/>
  <c r="B20" i="16"/>
  <c r="B9" i="16"/>
  <c r="I22" i="16"/>
  <c r="K22" i="16" s="1"/>
  <c r="I23" i="16"/>
  <c r="K23" i="16" s="1"/>
  <c r="I24" i="16"/>
  <c r="K24" i="16" s="1"/>
  <c r="I25" i="16"/>
  <c r="K25" i="16" s="1"/>
  <c r="I26" i="16"/>
  <c r="K26" i="16" s="1"/>
  <c r="I27" i="16"/>
  <c r="K27" i="16" s="1"/>
  <c r="I28" i="16"/>
  <c r="K28" i="16" s="1"/>
  <c r="I29" i="16"/>
  <c r="K29" i="16" s="1"/>
  <c r="I30" i="16"/>
  <c r="K30" i="16" s="1"/>
  <c r="I31" i="16"/>
  <c r="K31" i="16" s="1"/>
  <c r="F21" i="16"/>
  <c r="F22" i="16"/>
  <c r="F23" i="16"/>
  <c r="F24" i="16"/>
  <c r="F25" i="16"/>
  <c r="F26" i="16"/>
  <c r="F27" i="16"/>
  <c r="F28" i="16"/>
  <c r="F29" i="16"/>
  <c r="F30" i="16"/>
  <c r="F31" i="16"/>
  <c r="F32" i="16"/>
  <c r="F40" i="16"/>
  <c r="C29" i="2"/>
  <c r="C30" i="2"/>
  <c r="C31" i="2"/>
  <c r="C32" i="2"/>
  <c r="C33" i="2"/>
  <c r="C34" i="2"/>
  <c r="C35" i="2"/>
  <c r="B25" i="2"/>
  <c r="B26" i="2"/>
  <c r="B27" i="2"/>
  <c r="B28" i="2"/>
  <c r="B29" i="2"/>
  <c r="B30" i="2"/>
  <c r="B31" i="2"/>
  <c r="B32" i="2"/>
  <c r="B33" i="2"/>
  <c r="B34" i="2"/>
  <c r="B35" i="2"/>
  <c r="B23" i="2"/>
  <c r="B24" i="2"/>
  <c r="J24" i="2" l="1"/>
  <c r="J36" i="2" s="1"/>
  <c r="H24" i="2"/>
  <c r="H36" i="2" s="1"/>
  <c r="K39" i="16" l="1"/>
  <c r="J39" i="16" s="1"/>
  <c r="K40" i="16"/>
  <c r="J40" i="16" s="1"/>
  <c r="I36" i="2"/>
  <c r="F11" i="2" l="1"/>
  <c r="F46" i="2" s="1"/>
  <c r="F18" i="2" l="1"/>
  <c r="F53" i="2" s="1"/>
  <c r="F17" i="2"/>
  <c r="F52" i="2" s="1"/>
  <c r="F16" i="2"/>
  <c r="F51" i="2" s="1"/>
  <c r="F15" i="2"/>
  <c r="F50" i="2" s="1"/>
  <c r="F14" i="2"/>
  <c r="F49" i="2" s="1"/>
  <c r="F13" i="2"/>
  <c r="F48" i="2" s="1"/>
  <c r="F12" i="2"/>
  <c r="F47" i="2" s="1"/>
  <c r="F10" i="2"/>
  <c r="F45" i="2" s="1"/>
  <c r="F9" i="2"/>
  <c r="F44" i="2" s="1"/>
  <c r="G18" i="2" l="1"/>
  <c r="G13" i="2"/>
  <c r="G55" i="2" l="1"/>
  <c r="Q67" i="11"/>
  <c r="O67" i="11" s="1"/>
  <c r="M64" i="11" s="1"/>
  <c r="Q67" i="12"/>
  <c r="O67" i="12" s="1"/>
  <c r="M64" i="12" s="1"/>
  <c r="Q67" i="10"/>
  <c r="O67" i="10" s="1"/>
  <c r="M64" i="10" s="1"/>
  <c r="Q67" i="15"/>
  <c r="O67" i="15" s="1"/>
  <c r="M64" i="15" s="1"/>
  <c r="Q67" i="13"/>
  <c r="O67" i="13" s="1"/>
  <c r="M64" i="13" s="1"/>
  <c r="Q67" i="9"/>
  <c r="O67" i="9" s="1"/>
  <c r="M64" i="9" s="1"/>
  <c r="Q67" i="14"/>
  <c r="O67" i="14" s="1"/>
  <c r="M64" i="14" s="1"/>
  <c r="Q67" i="4"/>
  <c r="O67" i="4" s="1"/>
  <c r="M64" i="4" s="1"/>
  <c r="Q67" i="5"/>
  <c r="O67" i="5" s="1"/>
  <c r="M64" i="5" s="1"/>
  <c r="Q67" i="8"/>
  <c r="O67" i="8" s="1"/>
  <c r="M64" i="8" s="1"/>
  <c r="Q67" i="7"/>
  <c r="O67" i="7" s="1"/>
  <c r="M64" i="7" s="1"/>
  <c r="Q73" i="15"/>
  <c r="O73" i="15" s="1"/>
  <c r="M72" i="15" s="1"/>
  <c r="Q73" i="14"/>
  <c r="O73" i="14" s="1"/>
  <c r="M72" i="14" s="1"/>
  <c r="Q73" i="12"/>
  <c r="O73" i="12" s="1"/>
  <c r="M72" i="12" s="1"/>
  <c r="Q73" i="13"/>
  <c r="O73" i="13" s="1"/>
  <c r="M72" i="13" s="1"/>
  <c r="Q73" i="8"/>
  <c r="O73" i="8" s="1"/>
  <c r="M72" i="8" s="1"/>
  <c r="Q73" i="4"/>
  <c r="O73" i="4" s="1"/>
  <c r="M72" i="4" s="1"/>
  <c r="Q73" i="10"/>
  <c r="O73" i="10" s="1"/>
  <c r="M72" i="10" s="1"/>
  <c r="Q73" i="9"/>
  <c r="O73" i="9" s="1"/>
  <c r="M72" i="9" s="1"/>
  <c r="Q73" i="11"/>
  <c r="O73" i="11" s="1"/>
  <c r="M72" i="11" s="1"/>
  <c r="Q73" i="7"/>
  <c r="O73" i="7" s="1"/>
  <c r="M72" i="7" s="1"/>
  <c r="Q73" i="5"/>
  <c r="O73" i="5" s="1"/>
  <c r="M72" i="5" s="1"/>
  <c r="K55" i="2"/>
  <c r="Q73" i="3"/>
  <c r="G10" i="2"/>
  <c r="G14" i="2"/>
  <c r="G11" i="2"/>
  <c r="G17" i="2"/>
  <c r="G16" i="2"/>
  <c r="G12" i="2"/>
  <c r="G15" i="2"/>
  <c r="Q67" i="3"/>
  <c r="J17" i="2" l="1"/>
  <c r="K47" i="2"/>
  <c r="J13" i="2"/>
  <c r="K51" i="2"/>
  <c r="K53" i="2"/>
  <c r="J11" i="2"/>
  <c r="G9" i="2"/>
  <c r="K48" i="2"/>
  <c r="J15" i="2"/>
  <c r="K50" i="2"/>
  <c r="K49" i="2"/>
  <c r="J14" i="2"/>
  <c r="K44" i="2"/>
  <c r="K52" i="2"/>
  <c r="K46" i="2"/>
  <c r="G51" i="2"/>
  <c r="H16" i="2"/>
  <c r="G46" i="2"/>
  <c r="H11" i="2"/>
  <c r="G47" i="2"/>
  <c r="H12" i="2"/>
  <c r="G48" i="2"/>
  <c r="H13" i="2"/>
  <c r="G44" i="2"/>
  <c r="H9" i="2"/>
  <c r="G50" i="2"/>
  <c r="H15" i="2"/>
  <c r="G45" i="2"/>
  <c r="H10" i="2"/>
  <c r="G43" i="2"/>
  <c r="H8" i="2"/>
  <c r="G49" i="2"/>
  <c r="H14" i="2"/>
  <c r="G52" i="2"/>
  <c r="H17" i="2"/>
  <c r="O67" i="3"/>
  <c r="G53" i="2"/>
  <c r="H18" i="2"/>
  <c r="J18" i="2"/>
  <c r="J9" i="2"/>
  <c r="K45" i="2"/>
  <c r="J10" i="2"/>
  <c r="J12" i="2"/>
  <c r="J8" i="2"/>
  <c r="K43" i="2"/>
  <c r="J16" i="2"/>
  <c r="O73" i="3"/>
  <c r="K42" i="2" s="1"/>
  <c r="B44" i="16"/>
  <c r="B37" i="16"/>
  <c r="B36" i="16"/>
  <c r="K54" i="16"/>
  <c r="I48" i="16"/>
  <c r="K48" i="16" s="1"/>
  <c r="F48" i="16"/>
  <c r="I47" i="16"/>
  <c r="K47" i="16" s="1"/>
  <c r="F47" i="16"/>
  <c r="B32" i="1"/>
  <c r="M71" i="3"/>
  <c r="Q63" i="3" s="1"/>
  <c r="G10" i="1"/>
  <c r="G16" i="1"/>
  <c r="C12" i="1"/>
  <c r="C3" i="3"/>
  <c r="G11" i="1"/>
  <c r="G36" i="1"/>
  <c r="G35" i="1"/>
  <c r="G25" i="1"/>
  <c r="B31" i="1"/>
  <c r="B30" i="1"/>
  <c r="B29" i="1"/>
  <c r="B28" i="1"/>
  <c r="B27" i="1"/>
  <c r="B26" i="1"/>
  <c r="A32" i="1"/>
  <c r="A31" i="1"/>
  <c r="A30" i="1"/>
  <c r="A29" i="1"/>
  <c r="A28" i="1"/>
  <c r="A27" i="1"/>
  <c r="A26" i="1"/>
  <c r="A25" i="1"/>
  <c r="C10" i="1"/>
  <c r="G4" i="3"/>
  <c r="G5" i="3"/>
  <c r="G3" i="3"/>
  <c r="G2" i="3"/>
  <c r="C6" i="3"/>
  <c r="C5" i="3"/>
  <c r="C2" i="3"/>
  <c r="G34" i="3"/>
  <c r="I34" i="3" s="1"/>
  <c r="K34" i="3" s="1"/>
  <c r="G43" i="3"/>
  <c r="I43" i="3" s="1"/>
  <c r="K43" i="3" s="1"/>
  <c r="Q70" i="3" l="1"/>
  <c r="H55" i="2"/>
  <c r="H52" i="2" s="1"/>
  <c r="Q70" i="14"/>
  <c r="Q70" i="5"/>
  <c r="Q70" i="13"/>
  <c r="Q70" i="12"/>
  <c r="Q70" i="11"/>
  <c r="Q70" i="10"/>
  <c r="Q70" i="7"/>
  <c r="Q70" i="15"/>
  <c r="Q70" i="9"/>
  <c r="Q70" i="8"/>
  <c r="Q70" i="4"/>
  <c r="L55" i="2"/>
  <c r="K54" i="2"/>
  <c r="G42" i="2"/>
  <c r="G54" i="2" s="1"/>
  <c r="H7" i="2"/>
  <c r="H19" i="2" s="1"/>
  <c r="J7" i="2"/>
  <c r="J19" i="2" s="1"/>
  <c r="M72" i="3"/>
  <c r="G23" i="3"/>
  <c r="I23" i="3" s="1"/>
  <c r="K23" i="3" s="1"/>
  <c r="G17" i="3"/>
  <c r="I17" i="3" s="1"/>
  <c r="K17" i="3" s="1"/>
  <c r="G31" i="3"/>
  <c r="I31" i="3" s="1"/>
  <c r="K31" i="3" s="1"/>
  <c r="M64" i="3"/>
  <c r="L42" i="2"/>
  <c r="G16" i="3"/>
  <c r="I16" i="3" s="1"/>
  <c r="K16" i="3" s="1"/>
  <c r="G51" i="3"/>
  <c r="I51" i="3" s="1"/>
  <c r="K51" i="3" s="1"/>
  <c r="G47" i="3"/>
  <c r="I47" i="3" s="1"/>
  <c r="K47" i="3" s="1"/>
  <c r="G49" i="3"/>
  <c r="I49" i="3" s="1"/>
  <c r="K49" i="3" s="1"/>
  <c r="K55" i="16"/>
  <c r="K56" i="16" s="1"/>
  <c r="G39" i="3"/>
  <c r="I39" i="3" s="1"/>
  <c r="K39" i="3" s="1"/>
  <c r="G36" i="3"/>
  <c r="I36" i="3" s="1"/>
  <c r="K36" i="3" s="1"/>
  <c r="G12" i="3"/>
  <c r="I12" i="3" s="1"/>
  <c r="K12" i="3" s="1"/>
  <c r="G46" i="3"/>
  <c r="I46" i="3" s="1"/>
  <c r="K46" i="3" s="1"/>
  <c r="H58" i="2" l="1"/>
  <c r="G56" i="2"/>
  <c r="D44" i="2"/>
  <c r="I47" i="2"/>
  <c r="H48" i="2"/>
  <c r="D51" i="2"/>
  <c r="H47" i="2"/>
  <c r="I53" i="2"/>
  <c r="D48" i="2"/>
  <c r="H43" i="2"/>
  <c r="O70" i="9"/>
  <c r="M63" i="9" s="1"/>
  <c r="L47" i="2"/>
  <c r="O70" i="11"/>
  <c r="M63" i="11" s="1"/>
  <c r="L49" i="2"/>
  <c r="O70" i="14"/>
  <c r="M63" i="14" s="1"/>
  <c r="L52" i="2"/>
  <c r="I52" i="2"/>
  <c r="D46" i="2"/>
  <c r="I49" i="2"/>
  <c r="H53" i="2"/>
  <c r="H44" i="2"/>
  <c r="H46" i="2"/>
  <c r="L50" i="2"/>
  <c r="O70" i="12"/>
  <c r="M63" i="12" s="1"/>
  <c r="O70" i="8"/>
  <c r="M63" i="8" s="1"/>
  <c r="L46" i="2"/>
  <c r="L48" i="2"/>
  <c r="O70" i="10"/>
  <c r="M63" i="10" s="1"/>
  <c r="L44" i="2"/>
  <c r="O70" i="5"/>
  <c r="M63" i="5" s="1"/>
  <c r="D52" i="2"/>
  <c r="I46" i="2"/>
  <c r="I50" i="2"/>
  <c r="I44" i="2"/>
  <c r="D50" i="2"/>
  <c r="H49" i="2"/>
  <c r="H42" i="2"/>
  <c r="H51" i="2"/>
  <c r="O70" i="15"/>
  <c r="M63" i="15" s="1"/>
  <c r="L53" i="2"/>
  <c r="L43" i="2"/>
  <c r="O70" i="4"/>
  <c r="M63" i="4" s="1"/>
  <c r="L45" i="2"/>
  <c r="O70" i="7"/>
  <c r="M63" i="7" s="1"/>
  <c r="L51" i="2"/>
  <c r="O70" i="13"/>
  <c r="M63" i="13" s="1"/>
  <c r="I43" i="2"/>
  <c r="I51" i="2"/>
  <c r="D47" i="2"/>
  <c r="I42" i="2"/>
  <c r="D53" i="2"/>
  <c r="D49" i="2"/>
  <c r="I45" i="2"/>
  <c r="I48" i="2"/>
  <c r="D45" i="2"/>
  <c r="H45" i="2"/>
  <c r="H50" i="2"/>
  <c r="D36" i="16"/>
  <c r="K56" i="2"/>
  <c r="D38" i="16" s="1"/>
  <c r="F38" i="16" s="1"/>
  <c r="J58" i="2"/>
  <c r="O70" i="3"/>
  <c r="I7" i="2" s="1"/>
  <c r="G48" i="3"/>
  <c r="I48" i="3" s="1"/>
  <c r="K48" i="3" s="1"/>
  <c r="G25" i="3"/>
  <c r="I25" i="3" s="1"/>
  <c r="K25" i="3" s="1"/>
  <c r="G21" i="3"/>
  <c r="I21" i="3" s="1"/>
  <c r="K21" i="3" s="1"/>
  <c r="G22" i="3"/>
  <c r="I22" i="3" s="1"/>
  <c r="K22" i="3" s="1"/>
  <c r="G24" i="3"/>
  <c r="I24" i="3" s="1"/>
  <c r="K24" i="3" s="1"/>
  <c r="G27" i="3"/>
  <c r="I27" i="3" s="1"/>
  <c r="K27" i="3" s="1"/>
  <c r="G26" i="3"/>
  <c r="I26" i="3" s="1"/>
  <c r="K26" i="3" s="1"/>
  <c r="G29" i="3"/>
  <c r="I29" i="3" s="1"/>
  <c r="K29" i="3" s="1"/>
  <c r="G32" i="3"/>
  <c r="I32" i="3" s="1"/>
  <c r="K32" i="3" s="1"/>
  <c r="G14" i="3"/>
  <c r="I14" i="3" s="1"/>
  <c r="K14" i="3" s="1"/>
  <c r="G11" i="3"/>
  <c r="I11" i="3" s="1"/>
  <c r="K11" i="3" s="1"/>
  <c r="L7" i="2"/>
  <c r="G38" i="3"/>
  <c r="I38" i="3" s="1"/>
  <c r="K38" i="3" s="1"/>
  <c r="I37" i="3"/>
  <c r="K37" i="3" s="1"/>
  <c r="G45" i="3"/>
  <c r="I45" i="3" s="1"/>
  <c r="K45" i="3" s="1"/>
  <c r="G44" i="3"/>
  <c r="I44" i="3" s="1"/>
  <c r="K44" i="3" s="1"/>
  <c r="G10" i="3"/>
  <c r="I10" i="3" s="1"/>
  <c r="G50" i="3"/>
  <c r="I50" i="3" s="1"/>
  <c r="K50" i="3" s="1"/>
  <c r="G15" i="3"/>
  <c r="I15" i="3" s="1"/>
  <c r="K15" i="3" s="1"/>
  <c r="G35" i="3"/>
  <c r="I35" i="3" s="1"/>
  <c r="K35" i="3" s="1"/>
  <c r="G40" i="3"/>
  <c r="I40" i="3" s="1"/>
  <c r="K40" i="3" s="1"/>
  <c r="G41" i="3"/>
  <c r="I41" i="3" s="1"/>
  <c r="K41" i="3" s="1"/>
  <c r="G42" i="3"/>
  <c r="I42" i="3" s="1"/>
  <c r="K42" i="3" s="1"/>
  <c r="F36" i="16" l="1"/>
  <c r="K36" i="16"/>
  <c r="M44" i="2"/>
  <c r="N44" i="2" s="1"/>
  <c r="I14" i="2"/>
  <c r="I10" i="2"/>
  <c r="H54" i="2"/>
  <c r="I58" i="2" s="1"/>
  <c r="M53" i="2"/>
  <c r="N53" i="2" s="1"/>
  <c r="M52" i="2"/>
  <c r="N52" i="2" s="1"/>
  <c r="M50" i="2"/>
  <c r="N50" i="2" s="1"/>
  <c r="M49" i="2"/>
  <c r="N49" i="2" s="1"/>
  <c r="I18" i="2"/>
  <c r="M48" i="2"/>
  <c r="N48" i="2" s="1"/>
  <c r="M45" i="2"/>
  <c r="N45" i="2" s="1"/>
  <c r="M47" i="2"/>
  <c r="N47" i="2" s="1"/>
  <c r="L54" i="2"/>
  <c r="L56" i="2" s="1"/>
  <c r="M51" i="2"/>
  <c r="N51" i="2" s="1"/>
  <c r="I15" i="2"/>
  <c r="M46" i="2"/>
  <c r="N46" i="2" s="1"/>
  <c r="I17" i="2"/>
  <c r="I12" i="2"/>
  <c r="I16" i="2"/>
  <c r="I8" i="2"/>
  <c r="L16" i="2"/>
  <c r="L18" i="2"/>
  <c r="L12" i="2"/>
  <c r="L11" i="2"/>
  <c r="L17" i="2"/>
  <c r="L13" i="2"/>
  <c r="L14" i="2"/>
  <c r="L8" i="2"/>
  <c r="L9" i="2"/>
  <c r="L10" i="2"/>
  <c r="L15" i="2"/>
  <c r="I9" i="2"/>
  <c r="I11" i="2"/>
  <c r="I13" i="2"/>
  <c r="M63" i="3"/>
  <c r="K14" i="2"/>
  <c r="K11" i="2"/>
  <c r="K10" i="2"/>
  <c r="K13" i="2"/>
  <c r="K16" i="2"/>
  <c r="K18" i="2"/>
  <c r="K9" i="2"/>
  <c r="K15" i="2"/>
  <c r="K17" i="2"/>
  <c r="K12" i="2"/>
  <c r="K10" i="3"/>
  <c r="G20" i="3"/>
  <c r="I20" i="3" s="1"/>
  <c r="K20" i="3" s="1"/>
  <c r="G33" i="3"/>
  <c r="I33" i="3" s="1"/>
  <c r="K33" i="3" s="1"/>
  <c r="G30" i="3"/>
  <c r="I30" i="3" s="1"/>
  <c r="K30" i="3" s="1"/>
  <c r="M16" i="2" l="1"/>
  <c r="L19" i="2"/>
  <c r="I54" i="2"/>
  <c r="M13" i="2"/>
  <c r="M11" i="2"/>
  <c r="M10" i="2"/>
  <c r="M14" i="2"/>
  <c r="M18" i="2"/>
  <c r="M12" i="2"/>
  <c r="M9" i="2"/>
  <c r="M17" i="2"/>
  <c r="M15" i="2"/>
  <c r="K52" i="3"/>
  <c r="K53" i="3" s="1"/>
  <c r="K54" i="3" s="1"/>
  <c r="I52" i="3"/>
  <c r="M49" i="3" s="1"/>
  <c r="I19" i="2"/>
  <c r="E11" i="16"/>
  <c r="I11" i="16" s="1"/>
  <c r="E12" i="16"/>
  <c r="I12" i="16" s="1"/>
  <c r="F7" i="2" l="1"/>
  <c r="F42" i="2" s="1"/>
  <c r="E46" i="16"/>
  <c r="I46" i="16" s="1"/>
  <c r="K46" i="16" s="1"/>
  <c r="M52" i="3"/>
  <c r="M53" i="3" s="1"/>
  <c r="M54" i="3" s="1"/>
  <c r="O58" i="3" s="1"/>
  <c r="K11" i="16"/>
  <c r="F11" i="16"/>
  <c r="K12" i="16"/>
  <c r="F12" i="16"/>
  <c r="E16" i="16"/>
  <c r="I16" i="16" s="1"/>
  <c r="E19" i="16"/>
  <c r="I19" i="16" s="1"/>
  <c r="K19" i="16" s="1"/>
  <c r="E20" i="16"/>
  <c r="I20" i="16" s="1"/>
  <c r="E18" i="16"/>
  <c r="I18" i="16" s="1"/>
  <c r="E42" i="2" l="1"/>
  <c r="O57" i="3"/>
  <c r="F46" i="16"/>
  <c r="L55" i="3"/>
  <c r="K18" i="16"/>
  <c r="F18" i="16"/>
  <c r="F19" i="16"/>
  <c r="K16" i="16"/>
  <c r="F16" i="16"/>
  <c r="K20" i="16"/>
  <c r="F20" i="16"/>
  <c r="E14" i="16"/>
  <c r="I14" i="16" s="1"/>
  <c r="E13" i="16"/>
  <c r="I13" i="16" s="1"/>
  <c r="E15" i="16"/>
  <c r="I15" i="16" s="1"/>
  <c r="M57" i="3" l="1"/>
  <c r="O63" i="3" s="1"/>
  <c r="D42" i="2" s="1"/>
  <c r="M42" i="2" s="1"/>
  <c r="G7" i="2"/>
  <c r="E17" i="16"/>
  <c r="K15" i="16"/>
  <c r="F15" i="16"/>
  <c r="K14" i="16"/>
  <c r="F14" i="16"/>
  <c r="K13" i="16"/>
  <c r="F13" i="16"/>
  <c r="K7" i="2" l="1"/>
  <c r="M7" i="2" s="1"/>
  <c r="E9" i="16"/>
  <c r="I9" i="16" s="1"/>
  <c r="K9" i="16" s="1"/>
  <c r="I17" i="16"/>
  <c r="K17" i="16" s="1"/>
  <c r="F17" i="16"/>
  <c r="F9" i="16" l="1"/>
  <c r="N42" i="2"/>
  <c r="K38" i="16" l="1"/>
  <c r="F8" i="2" l="1"/>
  <c r="F43" i="2" s="1"/>
  <c r="F19" i="2" l="1"/>
  <c r="F54" i="2"/>
  <c r="G8" i="2" l="1"/>
  <c r="E54" i="2" l="1"/>
  <c r="G19" i="2"/>
  <c r="E10" i="16"/>
  <c r="I10" i="16" s="1"/>
  <c r="K10" i="16" s="1"/>
  <c r="K33" i="16" s="1"/>
  <c r="K8" i="2" l="1"/>
  <c r="M8" i="2" s="1"/>
  <c r="M19" i="2" s="1"/>
  <c r="D43" i="2"/>
  <c r="F10" i="16"/>
  <c r="D54" i="2" l="1"/>
  <c r="E44" i="16" s="1"/>
  <c r="I44" i="16" s="1"/>
  <c r="K44" i="16" s="1"/>
  <c r="K49" i="16" s="1"/>
  <c r="M43" i="2"/>
  <c r="M54" i="2" s="1"/>
  <c r="K19" i="2"/>
  <c r="F33" i="16"/>
  <c r="F44" i="16" l="1"/>
  <c r="F49" i="16" s="1"/>
  <c r="H56" i="2" l="1"/>
  <c r="D37" i="16" s="1"/>
  <c r="N43" i="2" l="1"/>
  <c r="N54" i="2" s="1"/>
  <c r="K37" i="16" l="1"/>
  <c r="K41" i="16" s="1"/>
  <c r="K50" i="16" s="1"/>
  <c r="F37" i="16"/>
  <c r="F41" i="16" l="1"/>
  <c r="F51" i="16" s="1"/>
  <c r="M52" i="16" s="1"/>
  <c r="K58" i="16"/>
  <c r="K52" i="16"/>
  <c r="F53" i="16" l="1"/>
  <c r="I35" i="1" l="1"/>
  <c r="O52" i="2" s="1"/>
  <c r="I36" i="1"/>
  <c r="O53" i="2" s="1"/>
  <c r="F55" i="16"/>
  <c r="F57" i="16"/>
  <c r="F58" i="16" s="1"/>
  <c r="I29" i="1"/>
  <c r="O46" i="2" s="1"/>
  <c r="I31" i="1"/>
  <c r="O48" i="2" s="1"/>
  <c r="I34" i="1"/>
  <c r="O51" i="2" s="1"/>
  <c r="I27" i="1"/>
  <c r="O44" i="2" s="1"/>
  <c r="I30" i="1"/>
  <c r="O47" i="2" s="1"/>
  <c r="I32" i="1"/>
  <c r="O49" i="2" s="1"/>
  <c r="I25" i="1"/>
  <c r="I28" i="1"/>
  <c r="O45" i="2" s="1"/>
  <c r="I26" i="1"/>
  <c r="O43" i="2" s="1"/>
  <c r="I33" i="1"/>
  <c r="O50" i="2" s="1"/>
  <c r="P53" i="2" l="1"/>
  <c r="P52" i="2"/>
  <c r="P47" i="2"/>
  <c r="P45" i="2"/>
  <c r="P44" i="2"/>
  <c r="P46" i="2"/>
  <c r="P50" i="2"/>
  <c r="P48" i="2"/>
  <c r="I37" i="1"/>
  <c r="P43" i="2"/>
  <c r="P49" i="2"/>
  <c r="P51" i="2"/>
  <c r="O42" i="2"/>
  <c r="P42" i="2" l="1"/>
  <c r="P54" i="2" s="1"/>
  <c r="O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</author>
  </authors>
  <commentList>
    <comment ref="J38" authorId="0" shapeId="0" xr:uid="{4C05B850-AF35-4CB1-B66A-D171B09C8C97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ce montant incluse le temps de transport (soit 8h x 90,99 + 3h x 68 total 931,92/8h
</t>
        </r>
      </text>
    </comment>
  </commentList>
</comments>
</file>

<file path=xl/sharedStrings.xml><?xml version="1.0" encoding="utf-8"?>
<sst xmlns="http://schemas.openxmlformats.org/spreadsheetml/2006/main" count="1198" uniqueCount="204">
  <si>
    <t>Proposition de prix</t>
  </si>
  <si>
    <t>Nom:</t>
  </si>
  <si>
    <t>Cie:</t>
  </si>
  <si>
    <t>Courriel:</t>
  </si>
  <si>
    <t>Adresse:</t>
  </si>
  <si>
    <t>Téléphone:</t>
  </si>
  <si>
    <t>Télécopieur:</t>
  </si>
  <si>
    <t>Date:</t>
  </si>
  <si>
    <t>Page:</t>
  </si>
  <si>
    <t>Sujet:</t>
  </si>
  <si>
    <t>Item</t>
  </si>
  <si>
    <t>Réf. Client:</t>
  </si>
  <si>
    <t>taxes en sus</t>
  </si>
  <si>
    <t>Montant,</t>
  </si>
  <si>
    <t>Description</t>
  </si>
  <si>
    <t>*</t>
  </si>
  <si>
    <t>ESCOMPTE, 2% D'INTÉRÊT PAR MOIS, 24% PAR ANNÉE</t>
  </si>
  <si>
    <t xml:space="preserve">LE PRIX COMPREND UNIQUEMENT LES ITEMS CI-HAUT MENTIONNÉS.  TOUT MATÉRIEL OU OUVRAGE SUPPLÉMENTAIRE AJOUTÉ À CETTE OFFRE DE </t>
  </si>
  <si>
    <t xml:space="preserve">SERVICES SERA FACTURÉ EN EXTRA, ET SERA PAYABLE SELON LES MÊMES TERMES ET MODALITÉS.  TOUTE MODIFICATION AUX PLANS ORIGINAUX </t>
  </si>
  <si>
    <t xml:space="preserve">APPROUVÉS ENTRAINERA UNE MODIFICATION DES PRIX CI-INCLUS. TOUT CHANGEMENT POURRA ENTRAÎNER DES DÉLAIS DE LIVRAISON.  LES PRIX </t>
  </si>
  <si>
    <t>MENTIONNÉS PLUS HAUT SONT VALIDE PENDANT LES 30 JOURS QUI SUIVENT LA DATE DE CETTE SOUMISSION.</t>
  </si>
  <si>
    <t>Détail</t>
  </si>
  <si>
    <t>Plan</t>
  </si>
  <si>
    <t>Pascal Desrochers, chef estimateur</t>
  </si>
  <si>
    <t>Client:</t>
  </si>
  <si>
    <t>Qté:</t>
  </si>
  <si>
    <t>Coût total</t>
  </si>
  <si>
    <t xml:space="preserve">TABLEAU D'ESTIMATION DETAILLE PAR ITEM </t>
  </si>
  <si>
    <t xml:space="preserve">Addenda : </t>
  </si>
  <si>
    <t xml:space="preserve">Description </t>
  </si>
  <si>
    <t>Poids / pi.lin</t>
  </si>
  <si>
    <t>Total Lb</t>
  </si>
  <si>
    <t>$ unité</t>
  </si>
  <si>
    <t xml:space="preserve">Total </t>
  </si>
  <si>
    <t>Total</t>
  </si>
  <si>
    <t>Heures Dessins</t>
  </si>
  <si>
    <t>Heures Fabrication</t>
  </si>
  <si>
    <t>Heures Installation</t>
  </si>
  <si>
    <t>Projet:</t>
  </si>
  <si>
    <t>N° plan :</t>
  </si>
  <si>
    <t>Item No.</t>
  </si>
  <si>
    <t>No.</t>
  </si>
  <si>
    <t xml:space="preserve">N° / réf. client: </t>
  </si>
  <si>
    <t>No. Soumission:</t>
  </si>
  <si>
    <t>Estimateur</t>
  </si>
  <si>
    <r>
      <t>Long pi.lin/pi</t>
    </r>
    <r>
      <rPr>
        <b/>
        <vertAlign val="superscript"/>
        <sz val="10"/>
        <color indexed="8"/>
        <rFont val="Arial"/>
        <family val="2"/>
      </rPr>
      <t>2</t>
    </r>
  </si>
  <si>
    <t>Coût       pièces</t>
  </si>
  <si>
    <t>Client</t>
  </si>
  <si>
    <t>Att.:</t>
  </si>
  <si>
    <t>Ref. Client</t>
  </si>
  <si>
    <t>Par:</t>
  </si>
  <si>
    <t>.</t>
  </si>
  <si>
    <t>Tél.:</t>
  </si>
  <si>
    <t>Chef Estimateur :</t>
  </si>
  <si>
    <t>Estimateur adj.:</t>
  </si>
  <si>
    <t>Grand total</t>
  </si>
  <si>
    <t>Sous-total</t>
  </si>
  <si>
    <t>Fabrication</t>
  </si>
  <si>
    <t>Qté  Unitaire</t>
  </si>
  <si>
    <t>Descrip.</t>
  </si>
  <si>
    <t>Qté Total</t>
  </si>
  <si>
    <t>Total:</t>
  </si>
  <si>
    <t>F= fabrication, I= installation, FI= fabrication et installation</t>
  </si>
  <si>
    <t>Notre prix total:</t>
  </si>
  <si>
    <t>FEUILLE DE SOUMISSION SOMMAIRE</t>
  </si>
  <si>
    <t>Job:</t>
  </si>
  <si>
    <t>Job No.:</t>
  </si>
  <si>
    <t>ESTIMATION DES COÛTS</t>
  </si>
  <si>
    <t>PRIX DE QUOTATION</t>
  </si>
  <si>
    <t>COÛT DE MATÉRIEL</t>
  </si>
  <si>
    <t>% Mark-up</t>
  </si>
  <si>
    <t xml:space="preserve">                                               Description</t>
  </si>
  <si>
    <t>Unité</t>
  </si>
  <si>
    <t>Quantité</t>
  </si>
  <si>
    <t>Coût Unitaire</t>
  </si>
  <si>
    <t>Coût Total</t>
  </si>
  <si>
    <t>Désiré</t>
  </si>
  <si>
    <t>Prix Unitaire</t>
  </si>
  <si>
    <t>Prix Total</t>
  </si>
  <si>
    <t>TOTAL MATÉRIEL @ COÛT</t>
  </si>
  <si>
    <t>TOTAL MATÉRIEL @ PRIX DE VENTE</t>
  </si>
  <si>
    <t>COÛT DE LA MAIN D'OEUVRE</t>
  </si>
  <si>
    <t>COÛT DE MAIN D'OEUVRE</t>
  </si>
  <si>
    <t>Item #</t>
  </si>
  <si>
    <t>heure</t>
  </si>
  <si>
    <t>TOTAL MAIN D'OEUVRE @ COÛT</t>
  </si>
  <si>
    <t>TOTAL MAIN D'OEUVRE @ PRIX DE VENTE</t>
  </si>
  <si>
    <t>AUTRES COÛTS DIRECTS</t>
  </si>
  <si>
    <t>Total Price</t>
  </si>
  <si>
    <t>1</t>
  </si>
  <si>
    <t>imprevu</t>
  </si>
  <si>
    <t>TOTAL AUTRES COÛTS DIRECTS @ COÛT</t>
  </si>
  <si>
    <t>TOTAL AUTRES COÛTS DIRECTS @ PRIX DE VENTE</t>
  </si>
  <si>
    <t>Total Direct Price</t>
  </si>
  <si>
    <t>TOTAL COÛTS DIRECTS</t>
  </si>
  <si>
    <t>% Mark Up</t>
  </si>
  <si>
    <t>FRAIS D'EXPLOITATION EN % DU TOTAL DES FRAIS DIRECTS</t>
  </si>
  <si>
    <t>Prix Total avec Mark Up</t>
  </si>
  <si>
    <t>COÛT BREAKEVEN  = TOTAL COÛTS DIRECTS + FRAIS D'EXPLOITATION</t>
  </si>
  <si>
    <t>Prix actuel de soumission sans taxes</t>
  </si>
  <si>
    <t>% PROFIT DÉSIRÉ</t>
  </si>
  <si>
    <t>TPS @</t>
  </si>
  <si>
    <t>PRIX DE CONTRAT DÉSIRÉ (SANS TAXES) = COÛT BREAKEVEN/(100% - % PROFIT DÉSIRÉ)</t>
  </si>
  <si>
    <t>TVQ @</t>
  </si>
  <si>
    <t>PRIX ACTUEL SOUMIS (SANS TAXES)</t>
  </si>
  <si>
    <t>Prix Total avec Taxes</t>
  </si>
  <si>
    <t>PROFIT NET ACTUEL</t>
  </si>
  <si>
    <t>% PROFIT NET ACTUEL</t>
  </si>
  <si>
    <t>%</t>
  </si>
  <si>
    <t>total</t>
  </si>
  <si>
    <t xml:space="preserve"> # heures par item</t>
  </si>
  <si>
    <t>PROFIT ESTIMÉ</t>
  </si>
  <si>
    <t>% de majoration</t>
  </si>
  <si>
    <t xml:space="preserve">marge d'erreur                       </t>
  </si>
  <si>
    <t>Jet de sable  "matériel"</t>
  </si>
  <si>
    <t>Peinture       "matériel"</t>
  </si>
  <si>
    <t>Divers Installation</t>
  </si>
  <si>
    <t>Main d'œuvre  DESSINS</t>
  </si>
  <si>
    <t>Main d'œuvre  ATELIER</t>
  </si>
  <si>
    <t>Main d'œuvre  JET DE SABLE</t>
  </si>
  <si>
    <t>Main d'oeuvre CHANTIER</t>
  </si>
  <si>
    <t>ATELIER</t>
  </si>
  <si>
    <t>CHANTIER</t>
  </si>
  <si>
    <t xml:space="preserve">Cautionnement </t>
  </si>
  <si>
    <t>Ingénierie</t>
  </si>
  <si>
    <t xml:space="preserve">Pension   </t>
  </si>
  <si>
    <t>gestion projet non incluse</t>
  </si>
  <si>
    <t>Divers Fabrication</t>
  </si>
  <si>
    <t>Installation</t>
  </si>
  <si>
    <t>Dessin</t>
  </si>
  <si>
    <t>hres dessin</t>
  </si>
  <si>
    <t xml:space="preserve"> hres Fabrication</t>
  </si>
  <si>
    <t>hres Installation</t>
  </si>
  <si>
    <t>taux hres dessin</t>
  </si>
  <si>
    <t xml:space="preserve"> taux hres Fabrication</t>
  </si>
  <si>
    <t>taux hres Installation</t>
  </si>
  <si>
    <t xml:space="preserve">Item </t>
  </si>
  <si>
    <t>Frais d'atelier, fourniture, soudage</t>
  </si>
  <si>
    <t xml:space="preserve">Date: </t>
  </si>
  <si>
    <t xml:space="preserve">Soum. No.: </t>
  </si>
  <si>
    <t>Frais d'exploitation</t>
  </si>
  <si>
    <t>Coût du projet incluant profit</t>
  </si>
  <si>
    <t>réserver à l'administration</t>
  </si>
  <si>
    <t xml:space="preserve">OS: </t>
  </si>
  <si>
    <t>PROJET :</t>
  </si>
  <si>
    <t>Document réservé à l'administration pour TEC</t>
  </si>
  <si>
    <t xml:space="preserve">f </t>
  </si>
  <si>
    <t xml:space="preserve">hres estimée au transport inclues: </t>
  </si>
  <si>
    <t>profit</t>
  </si>
  <si>
    <t>atelier</t>
  </si>
  <si>
    <t>const</t>
  </si>
  <si>
    <t>sable seulement</t>
  </si>
  <si>
    <t>apprêt et peinture</t>
  </si>
  <si>
    <t>homme + frais opération du plasma</t>
  </si>
  <si>
    <t>hommes</t>
  </si>
  <si>
    <t>hommes et frais de camion</t>
  </si>
  <si>
    <t>hommes et frais opération du compresseur</t>
  </si>
  <si>
    <t>PLASMA  À 90$/HRES</t>
  </si>
  <si>
    <t>Frais de camion =E72/2</t>
  </si>
  <si>
    <t>Soudex   plafolift, trailleur, chariot…</t>
  </si>
  <si>
    <t>Transport   main d'œuvre</t>
  </si>
  <si>
    <t>COÛT DE MATÉRIEL acier, boulonnerie, sous-traitance</t>
  </si>
  <si>
    <t>Acomba projet</t>
  </si>
  <si>
    <t>traitance</t>
  </si>
  <si>
    <t>Sous-traitance</t>
  </si>
  <si>
    <t>Sous</t>
  </si>
  <si>
    <t xml:space="preserve">fabrication - Sous-traitance </t>
  </si>
  <si>
    <t>. Frais de galvanisation</t>
  </si>
  <si>
    <t>Coût acier et pièces</t>
  </si>
  <si>
    <t>bleu = fabrication "atelier"</t>
  </si>
  <si>
    <t>Vert = fourn de construction</t>
  </si>
  <si>
    <t>Construction, fourniture, boulonnerie, ancrages …</t>
  </si>
  <si>
    <t>Fab S-T</t>
  </si>
  <si>
    <t>Heures transport</t>
  </si>
  <si>
    <t>Const Fourn/ S-T</t>
  </si>
  <si>
    <t xml:space="preserve">construction </t>
  </si>
  <si>
    <t>FABRICATION</t>
  </si>
  <si>
    <t xml:space="preserve"> FI   Sous-traitance</t>
  </si>
  <si>
    <t>Grue et/ou location   (sous-traitance inst)</t>
  </si>
  <si>
    <t>TEMPS de  transport  "homme chantier"</t>
  </si>
  <si>
    <t>Sources de l'info</t>
  </si>
  <si>
    <t xml:space="preserve">Pour faire suite à votre invitation à soumissionner , nous sommes heureux de vous transmettre </t>
  </si>
  <si>
    <t>notre proposition de prix pour les travaux énumérés ci-dessous.</t>
  </si>
  <si>
    <t>Ville - CP</t>
  </si>
  <si>
    <t>Cell.:</t>
  </si>
  <si>
    <t xml:space="preserve">Fax  </t>
  </si>
  <si>
    <t>Date de remise:</t>
  </si>
  <si>
    <t>HEURES sans fardeau,  T mort</t>
  </si>
  <si>
    <t>TARIF  sans fardeau, T mort</t>
  </si>
  <si>
    <t>Madame,</t>
  </si>
  <si>
    <t>SM-0</t>
  </si>
  <si>
    <t>2020-00-00</t>
  </si>
  <si>
    <t>-</t>
  </si>
  <si>
    <t>Note:</t>
  </si>
  <si>
    <t>Courriel :  soumission@soudexmetal.ca</t>
  </si>
  <si>
    <t xml:space="preserve">Voici notre meilleur prix pour les travaux demandés dans votre invitation à soumissionner.  </t>
  </si>
  <si>
    <t>L'exclusion d'un ou de plusieurs  items entrainera automatiquement un ajustement de prix des autres items,</t>
  </si>
  <si>
    <t>considérant que le % des frais fixes et du profit est réparti sur l'ensemble des travaux.</t>
  </si>
  <si>
    <t>Je vous souhaite de remporter ce contrat et de pouvoir travailler ensemble dans la réalisation de ce projet.</t>
  </si>
  <si>
    <r>
      <rPr>
        <u/>
        <sz val="6"/>
        <color indexed="8"/>
        <rFont val="Arial"/>
        <family val="2"/>
      </rPr>
      <t xml:space="preserve">TERMES ET MODALITÉ: </t>
    </r>
    <r>
      <rPr>
        <sz val="6"/>
        <color indexed="8"/>
        <rFont val="Arial"/>
        <family val="2"/>
      </rPr>
      <t>FACTURATION SELON L'AVANCEMENT DES TRAVAUX. PAIEMMENT NET 30 JOURS DE LA LIVRAISON OU DE L'INSTALLATION, SANS</t>
    </r>
  </si>
  <si>
    <t>Compagnie</t>
  </si>
  <si>
    <t>Adresse</t>
  </si>
  <si>
    <t>Cell</t>
  </si>
  <si>
    <t>Service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</si>
</sst>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"/>
    <numFmt numFmtId="166" formatCode="[&lt;=9999999]###\-####;###\-###\-####"/>
    <numFmt numFmtId="167" formatCode="&quot;$&quot;#,##0.00"/>
    <numFmt numFmtId="170" formatCode="_ * #,##0.00_)\ [$$-C0C]_ ;_ * \(#,##0.00\)\ [$$-C0C]_ ;_ * &quot;-&quot;??_)\ [$$-C0C]_ ;_ @_ "/>
    <numFmt numFmtId="173" formatCode="0.000"/>
    <numFmt numFmtId="175" formatCode="#,##0.00\ [$$-C0C]_);\(#,##0.00\ [$$-C0C]\)"/>
  </numFmts>
  <fonts count="8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8"/>
      <name val="Arial"/>
      <family val="2"/>
    </font>
    <font>
      <i/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8"/>
      <color indexed="8"/>
      <name val="Calibri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color indexed="6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62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9"/>
      <name val="Calibri"/>
      <family val="2"/>
    </font>
    <font>
      <b/>
      <sz val="18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Bodoni MT Black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10"/>
      <name val="Arial Black"/>
      <family val="2"/>
    </font>
    <font>
      <sz val="11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Arial"/>
      <family val="2"/>
    </font>
    <font>
      <sz val="18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20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10"/>
      <color theme="1"/>
      <name val="Arial"/>
      <family val="2"/>
    </font>
    <font>
      <sz val="6"/>
      <color indexed="8"/>
      <name val="Arial"/>
      <family val="2"/>
    </font>
    <font>
      <u/>
      <sz val="6"/>
      <color indexed="8"/>
      <name val="Arial"/>
      <family val="2"/>
    </font>
    <font>
      <sz val="6"/>
      <color theme="1"/>
      <name val="Arial"/>
      <family val="2"/>
    </font>
    <font>
      <u/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1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64"/>
      </right>
      <top style="thick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ck">
        <color indexed="8"/>
      </right>
      <top style="thick">
        <color indexed="64"/>
      </top>
      <bottom style="medium">
        <color indexed="8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ck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ck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9" fillId="0" borderId="0"/>
    <xf numFmtId="44" fontId="46" fillId="0" borderId="0" applyFont="0" applyFill="0" applyBorder="0" applyAlignment="0" applyProtection="0"/>
  </cellStyleXfs>
  <cellXfs count="74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12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3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21" fillId="0" borderId="0" xfId="0" applyFont="1" applyFill="1" applyBorder="1" applyAlignment="1">
      <alignment horizontal="center" vertical="top" wrapText="1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23" fillId="0" borderId="0" xfId="0" applyFont="1" applyBorder="1"/>
    <xf numFmtId="0" fontId="24" fillId="0" borderId="0" xfId="0" applyFont="1" applyFill="1" applyBorder="1"/>
    <xf numFmtId="0" fontId="17" fillId="0" borderId="0" xfId="0" applyFont="1" applyFill="1" applyBorder="1" applyAlignment="1">
      <alignment horizontal="center" vertical="top" wrapText="1"/>
    </xf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1" fillId="0" borderId="0" xfId="0" applyFont="1" applyFill="1" applyBorder="1"/>
    <xf numFmtId="0" fontId="25" fillId="0" borderId="0" xfId="0" applyFont="1" applyFill="1" applyBorder="1"/>
    <xf numFmtId="0" fontId="0" fillId="0" borderId="0" xfId="0" applyAlignment="1">
      <alignment wrapText="1"/>
    </xf>
    <xf numFmtId="165" fontId="0" fillId="0" borderId="0" xfId="0" applyNumberFormat="1"/>
    <xf numFmtId="0" fontId="17" fillId="3" borderId="0" xfId="0" applyFont="1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17" fillId="3" borderId="0" xfId="0" applyFont="1" applyFill="1" applyBorder="1" applyAlignment="1"/>
    <xf numFmtId="0" fontId="21" fillId="3" borderId="0" xfId="0" applyFont="1" applyFill="1" applyBorder="1" applyAlignment="1">
      <alignment horizontal="center" vertical="top" wrapText="1"/>
    </xf>
    <xf numFmtId="0" fontId="17" fillId="3" borderId="0" xfId="0" applyFont="1" applyFill="1" applyBorder="1" applyAlignment="1">
      <alignment horizontal="center" vertical="top" wrapText="1"/>
    </xf>
    <xf numFmtId="165" fontId="0" fillId="3" borderId="0" xfId="0" applyNumberFormat="1" applyFill="1" applyBorder="1" applyAlignment="1"/>
    <xf numFmtId="0" fontId="0" fillId="3" borderId="0" xfId="0" applyFill="1" applyBorder="1" applyAlignment="1">
      <alignment horizontal="center"/>
    </xf>
    <xf numFmtId="0" fontId="0" fillId="4" borderId="12" xfId="0" applyFill="1" applyBorder="1"/>
    <xf numFmtId="0" fontId="16" fillId="4" borderId="12" xfId="0" applyFont="1" applyFill="1" applyBorder="1" applyAlignment="1">
      <alignment vertical="top" wrapText="1"/>
    </xf>
    <xf numFmtId="0" fontId="17" fillId="4" borderId="12" xfId="0" applyFont="1" applyFill="1" applyBorder="1" applyAlignment="1">
      <alignment vertical="top" wrapText="1"/>
    </xf>
    <xf numFmtId="0" fontId="7" fillId="0" borderId="0" xfId="0" applyFont="1"/>
    <xf numFmtId="165" fontId="19" fillId="5" borderId="12" xfId="0" applyNumberFormat="1" applyFont="1" applyFill="1" applyBorder="1" applyAlignment="1">
      <alignment vertical="top" wrapText="1"/>
    </xf>
    <xf numFmtId="0" fontId="22" fillId="0" borderId="11" xfId="0" applyFont="1" applyFill="1" applyBorder="1" applyAlignment="1">
      <alignment vertical="top" wrapText="1"/>
    </xf>
    <xf numFmtId="0" fontId="12" fillId="0" borderId="14" xfId="0" applyFont="1" applyBorder="1"/>
    <xf numFmtId="0" fontId="0" fillId="0" borderId="17" xfId="0" applyBorder="1"/>
    <xf numFmtId="0" fontId="26" fillId="0" borderId="17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8" fillId="3" borderId="17" xfId="0" applyFont="1" applyFill="1" applyBorder="1"/>
    <xf numFmtId="0" fontId="0" fillId="0" borderId="17" xfId="0" applyFill="1" applyBorder="1"/>
    <xf numFmtId="0" fontId="17" fillId="3" borderId="17" xfId="0" applyFont="1" applyFill="1" applyBorder="1"/>
    <xf numFmtId="16" fontId="17" fillId="0" borderId="17" xfId="0" applyNumberFormat="1" applyFont="1" applyBorder="1" applyAlignment="1">
      <alignment horizontal="center"/>
    </xf>
    <xf numFmtId="0" fontId="7" fillId="0" borderId="17" xfId="0" applyFont="1" applyBorder="1"/>
    <xf numFmtId="0" fontId="22" fillId="0" borderId="17" xfId="0" applyFont="1" applyFill="1" applyBorder="1" applyAlignment="1">
      <alignment horizontal="right" vertical="center"/>
    </xf>
    <xf numFmtId="0" fontId="22" fillId="0" borderId="17" xfId="0" applyFont="1" applyFill="1" applyBorder="1" applyAlignment="1">
      <alignment vertical="center"/>
    </xf>
    <xf numFmtId="0" fontId="19" fillId="3" borderId="17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right"/>
    </xf>
    <xf numFmtId="0" fontId="7" fillId="0" borderId="17" xfId="0" applyFont="1" applyFill="1" applyBorder="1"/>
    <xf numFmtId="0" fontId="19" fillId="3" borderId="17" xfId="0" applyFont="1" applyFill="1" applyBorder="1"/>
    <xf numFmtId="16" fontId="19" fillId="0" borderId="17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right" vertical="center" wrapText="1"/>
    </xf>
    <xf numFmtId="0" fontId="22" fillId="0" borderId="17" xfId="0" applyFont="1" applyFill="1" applyBorder="1" applyAlignment="1">
      <alignment vertical="center" wrapText="1"/>
    </xf>
    <xf numFmtId="0" fontId="19" fillId="0" borderId="17" xfId="0" applyFont="1" applyBorder="1" applyAlignment="1"/>
    <xf numFmtId="0" fontId="28" fillId="0" borderId="17" xfId="0" applyFont="1" applyFill="1" applyBorder="1" applyAlignment="1">
      <alignment horizontal="right"/>
    </xf>
    <xf numFmtId="0" fontId="30" fillId="0" borderId="17" xfId="0" applyFont="1" applyFill="1" applyBorder="1" applyAlignment="1">
      <alignment vertical="center" wrapText="1"/>
    </xf>
    <xf numFmtId="0" fontId="7" fillId="0" borderId="17" xfId="0" applyFont="1" applyBorder="1" applyAlignment="1"/>
    <xf numFmtId="0" fontId="22" fillId="0" borderId="17" xfId="0" applyFont="1" applyFill="1" applyBorder="1" applyAlignment="1">
      <alignment vertical="top" wrapText="1"/>
    </xf>
    <xf numFmtId="165" fontId="12" fillId="8" borderId="12" xfId="0" applyNumberFormat="1" applyFont="1" applyFill="1" applyBorder="1"/>
    <xf numFmtId="165" fontId="12" fillId="0" borderId="12" xfId="0" applyNumberFormat="1" applyFont="1" applyBorder="1"/>
    <xf numFmtId="1" fontId="27" fillId="0" borderId="12" xfId="0" applyNumberFormat="1" applyFont="1" applyFill="1" applyBorder="1" applyAlignment="1">
      <alignment horizontal="center" wrapText="1"/>
    </xf>
    <xf numFmtId="2" fontId="22" fillId="3" borderId="13" xfId="0" applyNumberFormat="1" applyFont="1" applyFill="1" applyBorder="1" applyAlignment="1">
      <alignment vertical="top" wrapText="1"/>
    </xf>
    <xf numFmtId="2" fontId="22" fillId="9" borderId="13" xfId="0" applyNumberFormat="1" applyFont="1" applyFill="1" applyBorder="1" applyAlignment="1">
      <alignment vertical="top" wrapText="1"/>
    </xf>
    <xf numFmtId="2" fontId="22" fillId="9" borderId="10" xfId="0" applyNumberFormat="1" applyFont="1" applyFill="1" applyBorder="1" applyAlignment="1">
      <alignment vertical="top" wrapText="1"/>
    </xf>
    <xf numFmtId="2" fontId="22" fillId="3" borderId="11" xfId="0" applyNumberFormat="1" applyFont="1" applyFill="1" applyBorder="1" applyAlignment="1">
      <alignment vertical="top" wrapText="1"/>
    </xf>
    <xf numFmtId="2" fontId="22" fillId="9" borderId="11" xfId="0" applyNumberFormat="1" applyFont="1" applyFill="1" applyBorder="1" applyAlignment="1">
      <alignment vertical="top" wrapText="1"/>
    </xf>
    <xf numFmtId="165" fontId="0" fillId="0" borderId="0" xfId="0" applyNumberFormat="1" applyAlignment="1">
      <alignment wrapText="1"/>
    </xf>
    <xf numFmtId="0" fontId="31" fillId="0" borderId="0" xfId="0" applyFont="1"/>
    <xf numFmtId="14" fontId="22" fillId="3" borderId="17" xfId="0" applyNumberFormat="1" applyFont="1" applyFill="1" applyBorder="1" applyAlignment="1">
      <alignment horizontal="center"/>
    </xf>
    <xf numFmtId="0" fontId="15" fillId="3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left" vertical="center"/>
    </xf>
    <xf numFmtId="0" fontId="12" fillId="0" borderId="16" xfId="0" applyFont="1" applyBorder="1"/>
    <xf numFmtId="0" fontId="0" fillId="0" borderId="12" xfId="0" applyBorder="1"/>
    <xf numFmtId="0" fontId="32" fillId="0" borderId="0" xfId="0" applyFont="1"/>
    <xf numFmtId="0" fontId="33" fillId="0" borderId="0" xfId="0" applyFont="1" applyAlignment="1">
      <alignment horizontal="right"/>
    </xf>
    <xf numFmtId="165" fontId="34" fillId="10" borderId="0" xfId="0" applyNumberFormat="1" applyFont="1" applyFill="1"/>
    <xf numFmtId="0" fontId="1" fillId="11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165" fontId="34" fillId="10" borderId="12" xfId="0" applyNumberFormat="1" applyFont="1" applyFill="1" applyBorder="1"/>
    <xf numFmtId="165" fontId="34" fillId="11" borderId="18" xfId="0" applyNumberFormat="1" applyFont="1" applyFill="1" applyBorder="1"/>
    <xf numFmtId="165" fontId="3" fillId="0" borderId="2" xfId="0" applyNumberFormat="1" applyFont="1" applyBorder="1"/>
    <xf numFmtId="165" fontId="3" fillId="0" borderId="2" xfId="0" applyNumberFormat="1" applyFont="1" applyBorder="1" applyAlignment="1">
      <alignment wrapText="1"/>
    </xf>
    <xf numFmtId="0" fontId="0" fillId="0" borderId="19" xfId="0" applyBorder="1"/>
    <xf numFmtId="165" fontId="0" fillId="5" borderId="19" xfId="0" applyNumberFormat="1" applyFill="1" applyBorder="1"/>
    <xf numFmtId="165" fontId="0" fillId="8" borderId="19" xfId="0" applyNumberFormat="1" applyFill="1" applyBorder="1"/>
    <xf numFmtId="165" fontId="1" fillId="11" borderId="19" xfId="0" applyNumberFormat="1" applyFont="1" applyFill="1" applyBorder="1"/>
    <xf numFmtId="165" fontId="1" fillId="12" borderId="20" xfId="0" applyNumberFormat="1" applyFont="1" applyFill="1" applyBorder="1"/>
    <xf numFmtId="165" fontId="1" fillId="13" borderId="19" xfId="0" applyNumberFormat="1" applyFont="1" applyFill="1" applyBorder="1" applyAlignment="1">
      <alignment wrapText="1"/>
    </xf>
    <xf numFmtId="165" fontId="1" fillId="10" borderId="20" xfId="0" applyNumberFormat="1" applyFont="1" applyFill="1" applyBorder="1"/>
    <xf numFmtId="165" fontId="0" fillId="0" borderId="19" xfId="0" applyNumberFormat="1" applyBorder="1"/>
    <xf numFmtId="0" fontId="0" fillId="0" borderId="21" xfId="0" applyBorder="1"/>
    <xf numFmtId="165" fontId="1" fillId="10" borderId="15" xfId="0" applyNumberFormat="1" applyFont="1" applyFill="1" applyBorder="1"/>
    <xf numFmtId="165" fontId="1" fillId="10" borderId="16" xfId="0" applyNumberFormat="1" applyFont="1" applyFill="1" applyBorder="1"/>
    <xf numFmtId="0" fontId="28" fillId="0" borderId="22" xfId="0" applyFont="1" applyFill="1" applyBorder="1" applyAlignment="1">
      <alignment horizontal="right"/>
    </xf>
    <xf numFmtId="1" fontId="16" fillId="0" borderId="17" xfId="0" applyNumberFormat="1" applyFont="1" applyBorder="1" applyAlignment="1">
      <alignment vertical="center"/>
    </xf>
    <xf numFmtId="1" fontId="22" fillId="0" borderId="17" xfId="0" applyNumberFormat="1" applyFont="1" applyFill="1" applyBorder="1" applyAlignment="1">
      <alignment vertical="center"/>
    </xf>
    <xf numFmtId="1" fontId="22" fillId="0" borderId="17" xfId="0" applyNumberFormat="1" applyFont="1" applyFill="1" applyBorder="1" applyAlignment="1">
      <alignment vertical="center" wrapText="1"/>
    </xf>
    <xf numFmtId="1" fontId="22" fillId="0" borderId="17" xfId="0" applyNumberFormat="1" applyFont="1" applyFill="1" applyBorder="1" applyAlignment="1">
      <alignment horizontal="left" vertical="center"/>
    </xf>
    <xf numFmtId="1" fontId="22" fillId="0" borderId="17" xfId="0" applyNumberFormat="1" applyFont="1" applyFill="1" applyBorder="1" applyAlignment="1">
      <alignment horizontal="right" vertical="center"/>
    </xf>
    <xf numFmtId="1" fontId="0" fillId="0" borderId="0" xfId="0" applyNumberFormat="1" applyFill="1" applyBorder="1"/>
    <xf numFmtId="1" fontId="22" fillId="14" borderId="10" xfId="0" applyNumberFormat="1" applyFont="1" applyFill="1" applyBorder="1" applyAlignment="1">
      <alignment horizontal="right" vertical="top" wrapText="1"/>
    </xf>
    <xf numFmtId="1" fontId="0" fillId="14" borderId="11" xfId="0" applyNumberFormat="1" applyFill="1" applyBorder="1" applyAlignment="1">
      <alignment horizontal="right" vertical="top" wrapText="1"/>
    </xf>
    <xf numFmtId="1" fontId="0" fillId="0" borderId="0" xfId="0" applyNumberFormat="1" applyBorder="1"/>
    <xf numFmtId="1" fontId="23" fillId="0" borderId="0" xfId="0" applyNumberFormat="1" applyFont="1" applyBorder="1"/>
    <xf numFmtId="1" fontId="0" fillId="0" borderId="0" xfId="0" applyNumberFormat="1"/>
    <xf numFmtId="0" fontId="37" fillId="4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0" fillId="0" borderId="2" xfId="0" applyBorder="1" applyAlignment="1">
      <alignment vertical="top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0" xfId="0" applyFont="1"/>
    <xf numFmtId="0" fontId="0" fillId="0" borderId="32" xfId="0" applyNumberFormat="1" applyBorder="1" applyAlignment="1">
      <alignment horizontal="center"/>
    </xf>
    <xf numFmtId="0" fontId="42" fillId="0" borderId="33" xfId="0" applyNumberFormat="1" applyFont="1" applyBorder="1" applyAlignment="1"/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42" fillId="0" borderId="37" xfId="0" applyNumberFormat="1" applyFont="1" applyBorder="1" applyAlignment="1">
      <alignment horizontal="center"/>
    </xf>
    <xf numFmtId="0" fontId="42" fillId="0" borderId="1" xfId="0" applyNumberFormat="1" applyFont="1" applyBorder="1"/>
    <xf numFmtId="0" fontId="42" fillId="0" borderId="1" xfId="0" applyNumberFormat="1" applyFont="1" applyBorder="1" applyAlignment="1">
      <alignment horizontal="center"/>
    </xf>
    <xf numFmtId="0" fontId="42" fillId="0" borderId="38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9" xfId="0" applyNumberFormat="1" applyBorder="1"/>
    <xf numFmtId="0" fontId="0" fillId="0" borderId="40" xfId="0" applyNumberFormat="1" applyBorder="1" applyAlignment="1">
      <alignment horizontal="center"/>
    </xf>
    <xf numFmtId="0" fontId="42" fillId="0" borderId="38" xfId="0" applyNumberFormat="1" applyFont="1" applyBorder="1" applyAlignment="1">
      <alignment horizontal="right"/>
    </xf>
    <xf numFmtId="0" fontId="13" fillId="0" borderId="43" xfId="0" applyNumberFormat="1" applyFont="1" applyBorder="1" applyAlignment="1">
      <alignment horizontal="center"/>
    </xf>
    <xf numFmtId="0" fontId="0" fillId="0" borderId="44" xfId="0" applyNumberFormat="1" applyBorder="1"/>
    <xf numFmtId="0" fontId="0" fillId="0" borderId="44" xfId="0" applyNumberFormat="1" applyBorder="1" applyAlignment="1">
      <alignment horizontal="center"/>
    </xf>
    <xf numFmtId="0" fontId="42" fillId="0" borderId="45" xfId="0" applyNumberFormat="1" applyFont="1" applyBorder="1" applyAlignment="1">
      <alignment horizontal="center"/>
    </xf>
    <xf numFmtId="0" fontId="42" fillId="0" borderId="44" xfId="0" applyNumberFormat="1" applyFon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42" fillId="0" borderId="47" xfId="0" applyNumberFormat="1" applyFont="1" applyBorder="1" applyAlignment="1">
      <alignment horizontal="right"/>
    </xf>
    <xf numFmtId="0" fontId="42" fillId="15" borderId="50" xfId="0" applyNumberFormat="1" applyFont="1" applyFill="1" applyBorder="1" applyAlignment="1">
      <alignment horizontal="center"/>
    </xf>
    <xf numFmtId="0" fontId="42" fillId="15" borderId="41" xfId="0" applyNumberFormat="1" applyFont="1" applyFill="1" applyBorder="1" applyAlignment="1"/>
    <xf numFmtId="0" fontId="42" fillId="15" borderId="41" xfId="0" applyNumberFormat="1" applyFont="1" applyFill="1" applyBorder="1" applyAlignment="1">
      <alignment horizontal="center"/>
    </xf>
    <xf numFmtId="0" fontId="0" fillId="15" borderId="41" xfId="0" applyNumberFormat="1" applyFill="1" applyBorder="1" applyAlignment="1">
      <alignment horizontal="center"/>
    </xf>
    <xf numFmtId="0" fontId="0" fillId="0" borderId="51" xfId="0" applyNumberFormat="1" applyBorder="1" applyAlignment="1">
      <alignment horizontal="center"/>
    </xf>
    <xf numFmtId="0" fontId="42" fillId="3" borderId="54" xfId="0" applyNumberFormat="1" applyFont="1" applyFill="1" applyBorder="1" applyAlignment="1">
      <alignment horizontal="center"/>
    </xf>
    <xf numFmtId="0" fontId="42" fillId="3" borderId="0" xfId="0" applyNumberFormat="1" applyFont="1" applyFill="1" applyBorder="1" applyAlignment="1"/>
    <xf numFmtId="0" fontId="42" fillId="3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39" xfId="0" applyNumberFormat="1" applyFill="1" applyBorder="1"/>
    <xf numFmtId="0" fontId="0" fillId="3" borderId="55" xfId="0" applyNumberFormat="1" applyFill="1" applyBorder="1" applyAlignment="1">
      <alignment horizontal="center"/>
    </xf>
    <xf numFmtId="167" fontId="42" fillId="3" borderId="55" xfId="0" applyNumberFormat="1" applyFont="1" applyFill="1" applyBorder="1" applyAlignment="1"/>
    <xf numFmtId="167" fontId="42" fillId="3" borderId="0" xfId="0" applyNumberFormat="1" applyFont="1" applyFill="1" applyBorder="1" applyAlignment="1"/>
    <xf numFmtId="167" fontId="0" fillId="3" borderId="56" xfId="0" applyNumberFormat="1" applyFill="1" applyBorder="1" applyAlignment="1">
      <alignment horizontal="center"/>
    </xf>
    <xf numFmtId="0" fontId="0" fillId="3" borderId="57" xfId="0" applyNumberFormat="1" applyFill="1" applyBorder="1" applyAlignment="1">
      <alignment horizontal="center"/>
    </xf>
    <xf numFmtId="0" fontId="13" fillId="3" borderId="58" xfId="0" applyNumberFormat="1" applyFont="1" applyFill="1" applyBorder="1" applyAlignment="1">
      <alignment horizontal="center"/>
    </xf>
    <xf numFmtId="0" fontId="13" fillId="3" borderId="48" xfId="0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167" fontId="0" fillId="6" borderId="73" xfId="0" applyNumberFormat="1" applyFill="1" applyBorder="1" applyAlignment="1">
      <alignment horizontal="center"/>
    </xf>
    <xf numFmtId="167" fontId="0" fillId="6" borderId="74" xfId="0" applyNumberFormat="1" applyFill="1" applyBorder="1" applyAlignment="1">
      <alignment horizontal="center"/>
    </xf>
    <xf numFmtId="167" fontId="0" fillId="6" borderId="75" xfId="0" applyNumberFormat="1" applyFill="1" applyBorder="1" applyAlignment="1">
      <alignment horizontal="center"/>
    </xf>
    <xf numFmtId="0" fontId="0" fillId="0" borderId="76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76" xfId="0" applyNumberFormat="1" applyFill="1" applyBorder="1" applyAlignment="1">
      <alignment horizontal="center"/>
    </xf>
    <xf numFmtId="49" fontId="0" fillId="3" borderId="77" xfId="0" applyNumberFormat="1" applyFill="1" applyBorder="1"/>
    <xf numFmtId="49" fontId="0" fillId="3" borderId="2" xfId="0" applyNumberFormat="1" applyFill="1" applyBorder="1" applyAlignment="1">
      <alignment horizontal="center"/>
    </xf>
    <xf numFmtId="2" fontId="0" fillId="3" borderId="78" xfId="0" applyNumberFormat="1" applyFill="1" applyBorder="1" applyAlignment="1">
      <alignment horizontal="center"/>
    </xf>
    <xf numFmtId="167" fontId="0" fillId="3" borderId="73" xfId="0" applyNumberFormat="1" applyFill="1" applyBorder="1" applyAlignment="1">
      <alignment horizontal="center"/>
    </xf>
    <xf numFmtId="167" fontId="0" fillId="3" borderId="74" xfId="0" applyNumberFormat="1" applyFill="1" applyBorder="1" applyAlignment="1">
      <alignment horizontal="center"/>
    </xf>
    <xf numFmtId="167" fontId="0" fillId="3" borderId="75" xfId="0" applyNumberFormat="1" applyFill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167" fontId="0" fillId="6" borderId="84" xfId="0" applyNumberFormat="1" applyFill="1" applyBorder="1" applyAlignment="1">
      <alignment horizontal="center"/>
    </xf>
    <xf numFmtId="0" fontId="0" fillId="0" borderId="91" xfId="0" applyNumberFormat="1" applyBorder="1" applyAlignment="1">
      <alignment horizontal="center"/>
    </xf>
    <xf numFmtId="49" fontId="0" fillId="0" borderId="92" xfId="0" applyNumberFormat="1" applyBorder="1"/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15" borderId="94" xfId="0" applyNumberFormat="1" applyFill="1" applyBorder="1" applyAlignment="1">
      <alignment horizontal="center"/>
    </xf>
    <xf numFmtId="49" fontId="39" fillId="0" borderId="80" xfId="0" applyNumberFormat="1" applyFont="1" applyBorder="1" applyAlignment="1">
      <alignment horizontal="center"/>
    </xf>
    <xf numFmtId="2" fontId="39" fillId="0" borderId="80" xfId="0" applyNumberFormat="1" applyFont="1" applyBorder="1" applyAlignment="1">
      <alignment horizontal="center"/>
    </xf>
    <xf numFmtId="0" fontId="39" fillId="0" borderId="39" xfId="0" applyNumberFormat="1" applyFont="1" applyBorder="1"/>
    <xf numFmtId="10" fontId="39" fillId="0" borderId="67" xfId="0" applyNumberFormat="1" applyFont="1" applyBorder="1" applyAlignment="1">
      <alignment horizontal="center"/>
    </xf>
    <xf numFmtId="167" fontId="39" fillId="3" borderId="82" xfId="0" applyNumberFormat="1" applyFont="1" applyFill="1" applyBorder="1" applyAlignment="1">
      <alignment horizontal="center"/>
    </xf>
    <xf numFmtId="167" fontId="22" fillId="3" borderId="83" xfId="0" applyNumberFormat="1" applyFont="1" applyFill="1" applyBorder="1" applyAlignment="1">
      <alignment horizontal="right"/>
    </xf>
    <xf numFmtId="0" fontId="43" fillId="0" borderId="39" xfId="0" applyNumberFormat="1" applyFont="1" applyBorder="1"/>
    <xf numFmtId="10" fontId="43" fillId="0" borderId="67" xfId="0" applyNumberFormat="1" applyFont="1" applyBorder="1" applyAlignment="1">
      <alignment horizontal="center"/>
    </xf>
    <xf numFmtId="167" fontId="43" fillId="3" borderId="68" xfId="0" applyNumberFormat="1" applyFont="1" applyFill="1" applyBorder="1" applyAlignment="1">
      <alignment horizontal="center"/>
    </xf>
    <xf numFmtId="167" fontId="44" fillId="3" borderId="90" xfId="0" applyNumberFormat="1" applyFont="1" applyFill="1" applyBorder="1" applyAlignment="1">
      <alignment horizontal="right"/>
    </xf>
    <xf numFmtId="49" fontId="39" fillId="0" borderId="68" xfId="0" applyNumberFormat="1" applyFont="1" applyBorder="1"/>
    <xf numFmtId="0" fontId="22" fillId="0" borderId="62" xfId="0" applyNumberFormat="1" applyFont="1" applyBorder="1" applyAlignment="1">
      <alignment horizontal="center"/>
    </xf>
    <xf numFmtId="0" fontId="22" fillId="0" borderId="63" xfId="0" applyNumberFormat="1" applyFont="1" applyBorder="1" applyAlignment="1">
      <alignment horizontal="center"/>
    </xf>
    <xf numFmtId="0" fontId="22" fillId="0" borderId="64" xfId="0" applyNumberFormat="1" applyFont="1" applyBorder="1" applyAlignment="1">
      <alignment horizontal="center"/>
    </xf>
    <xf numFmtId="0" fontId="22" fillId="0" borderId="65" xfId="0" applyNumberFormat="1" applyFont="1" applyBorder="1" applyAlignment="1">
      <alignment horizontal="center"/>
    </xf>
    <xf numFmtId="39" fontId="22" fillId="0" borderId="63" xfId="0" applyNumberFormat="1" applyFont="1" applyBorder="1" applyAlignment="1">
      <alignment horizontal="center"/>
    </xf>
    <xf numFmtId="0" fontId="22" fillId="3" borderId="59" xfId="0" applyNumberFormat="1" applyFont="1" applyFill="1" applyBorder="1" applyAlignment="1">
      <alignment horizontal="center"/>
    </xf>
    <xf numFmtId="0" fontId="22" fillId="0" borderId="66" xfId="0" applyNumberFormat="1" applyFont="1" applyBorder="1" applyAlignment="1">
      <alignment horizontal="center"/>
    </xf>
    <xf numFmtId="0" fontId="22" fillId="3" borderId="87" xfId="0" applyNumberFormat="1" applyFont="1" applyFill="1" applyBorder="1" applyAlignment="1">
      <alignment horizontal="center"/>
    </xf>
    <xf numFmtId="0" fontId="22" fillId="3" borderId="41" xfId="0" applyNumberFormat="1" applyFont="1" applyFill="1" applyBorder="1" applyAlignment="1">
      <alignment horizontal="center"/>
    </xf>
    <xf numFmtId="0" fontId="22" fillId="3" borderId="88" xfId="0" applyNumberFormat="1" applyFont="1" applyFill="1" applyBorder="1" applyAlignment="1">
      <alignment horizontal="center"/>
    </xf>
    <xf numFmtId="0" fontId="45" fillId="0" borderId="58" xfId="0" applyNumberFormat="1" applyFont="1" applyBorder="1"/>
    <xf numFmtId="0" fontId="43" fillId="0" borderId="58" xfId="0" applyNumberFormat="1" applyFont="1" applyBorder="1" applyAlignment="1">
      <alignment horizontal="center"/>
    </xf>
    <xf numFmtId="0" fontId="44" fillId="0" borderId="58" xfId="0" applyNumberFormat="1" applyFont="1" applyBorder="1" applyAlignment="1">
      <alignment horizontal="center"/>
    </xf>
    <xf numFmtId="0" fontId="45" fillId="0" borderId="44" xfId="0" applyNumberFormat="1" applyFont="1" applyBorder="1" applyAlignment="1">
      <alignment horizontal="right"/>
    </xf>
    <xf numFmtId="10" fontId="44" fillId="0" borderId="44" xfId="0" applyNumberFormat="1" applyFont="1" applyBorder="1" applyAlignment="1">
      <alignment horizontal="center"/>
    </xf>
    <xf numFmtId="0" fontId="44" fillId="0" borderId="44" xfId="0" applyNumberFormat="1" applyFont="1" applyBorder="1" applyAlignment="1">
      <alignment horizontal="left"/>
    </xf>
    <xf numFmtId="0" fontId="44" fillId="0" borderId="44" xfId="0" applyNumberFormat="1" applyFont="1" applyBorder="1" applyAlignment="1">
      <alignment horizontal="right"/>
    </xf>
    <xf numFmtId="0" fontId="43" fillId="0" borderId="95" xfId="0" applyNumberFormat="1" applyFont="1" applyBorder="1"/>
    <xf numFmtId="0" fontId="43" fillId="0" borderId="95" xfId="0" applyNumberFormat="1" applyFont="1" applyBorder="1" applyAlignment="1">
      <alignment horizontal="center"/>
    </xf>
    <xf numFmtId="0" fontId="45" fillId="0" borderId="96" xfId="0" applyNumberFormat="1" applyFont="1" applyBorder="1" applyAlignment="1">
      <alignment horizontal="right"/>
    </xf>
    <xf numFmtId="0" fontId="45" fillId="0" borderId="95" xfId="0" applyNumberFormat="1" applyFont="1" applyBorder="1" applyAlignment="1">
      <alignment horizontal="center"/>
    </xf>
    <xf numFmtId="0" fontId="45" fillId="0" borderId="95" xfId="0" applyNumberFormat="1" applyFont="1" applyBorder="1" applyAlignment="1">
      <alignment horizontal="right"/>
    </xf>
    <xf numFmtId="0" fontId="39" fillId="0" borderId="57" xfId="0" applyNumberFormat="1" applyFont="1" applyBorder="1" applyAlignment="1">
      <alignment horizontal="center"/>
    </xf>
    <xf numFmtId="0" fontId="39" fillId="0" borderId="43" xfId="0" applyNumberFormat="1" applyFont="1" applyBorder="1" applyAlignment="1">
      <alignment horizontal="center"/>
    </xf>
    <xf numFmtId="0" fontId="15" fillId="0" borderId="96" xfId="0" applyNumberFormat="1" applyFont="1" applyBorder="1" applyAlignment="1">
      <alignment horizontal="left"/>
    </xf>
    <xf numFmtId="0" fontId="15" fillId="0" borderId="96" xfId="0" applyNumberFormat="1" applyFont="1" applyBorder="1" applyAlignment="1">
      <alignment horizontal="center"/>
    </xf>
    <xf numFmtId="167" fontId="43" fillId="3" borderId="55" xfId="0" applyNumberFormat="1" applyFont="1" applyFill="1" applyBorder="1" applyAlignment="1">
      <alignment horizontal="center"/>
    </xf>
    <xf numFmtId="167" fontId="44" fillId="3" borderId="0" xfId="0" applyNumberFormat="1" applyFont="1" applyFill="1" applyBorder="1" applyAlignment="1">
      <alignment horizontal="right"/>
    </xf>
    <xf numFmtId="167" fontId="44" fillId="3" borderId="94" xfId="0" applyNumberFormat="1" applyFont="1" applyFill="1" applyBorder="1" applyAlignment="1">
      <alignment horizontal="right"/>
    </xf>
    <xf numFmtId="167" fontId="44" fillId="3" borderId="95" xfId="0" applyNumberFormat="1" applyFont="1" applyFill="1" applyBorder="1" applyAlignment="1">
      <alignment horizontal="right"/>
    </xf>
    <xf numFmtId="10" fontId="44" fillId="3" borderId="95" xfId="0" applyNumberFormat="1" applyFont="1" applyFill="1" applyBorder="1" applyAlignment="1">
      <alignment horizontal="right"/>
    </xf>
    <xf numFmtId="10" fontId="44" fillId="3" borderId="94" xfId="0" applyNumberFormat="1" applyFont="1" applyFill="1" applyBorder="1" applyAlignment="1">
      <alignment horizontal="right"/>
    </xf>
    <xf numFmtId="0" fontId="39" fillId="0" borderId="79" xfId="0" applyNumberFormat="1" applyFont="1" applyBorder="1" applyAlignment="1">
      <alignment horizontal="center"/>
    </xf>
    <xf numFmtId="0" fontId="39" fillId="3" borderId="57" xfId="0" applyNumberFormat="1" applyFont="1" applyFill="1" applyBorder="1" applyAlignment="1">
      <alignment horizontal="center"/>
    </xf>
    <xf numFmtId="0" fontId="15" fillId="3" borderId="58" xfId="0" applyNumberFormat="1" applyFont="1" applyFill="1" applyBorder="1" applyAlignment="1">
      <alignment horizontal="center"/>
    </xf>
    <xf numFmtId="0" fontId="15" fillId="3" borderId="48" xfId="0" applyNumberFormat="1" applyFont="1" applyFill="1" applyBorder="1" applyAlignment="1">
      <alignment horizontal="center"/>
    </xf>
    <xf numFmtId="0" fontId="15" fillId="3" borderId="48" xfId="0" applyNumberFormat="1" applyFont="1" applyFill="1" applyBorder="1" applyAlignment="1">
      <alignment horizontal="right"/>
    </xf>
    <xf numFmtId="0" fontId="39" fillId="3" borderId="39" xfId="0" applyNumberFormat="1" applyFont="1" applyFill="1" applyBorder="1"/>
    <xf numFmtId="0" fontId="22" fillId="3" borderId="60" xfId="0" applyNumberFormat="1" applyFont="1" applyFill="1" applyBorder="1" applyAlignment="1">
      <alignment horizontal="right"/>
    </xf>
    <xf numFmtId="0" fontId="22" fillId="3" borderId="61" xfId="0" applyNumberFormat="1" applyFont="1" applyFill="1" applyBorder="1" applyAlignment="1">
      <alignment horizontal="center"/>
    </xf>
    <xf numFmtId="0" fontId="22" fillId="3" borderId="67" xfId="0" applyNumberFormat="1" applyFont="1" applyFill="1" applyBorder="1" applyAlignment="1">
      <alignment horizontal="center"/>
    </xf>
    <xf numFmtId="0" fontId="22" fillId="3" borderId="68" xfId="0" applyNumberFormat="1" applyFont="1" applyFill="1" applyBorder="1" applyAlignment="1">
      <alignment horizontal="center"/>
    </xf>
    <xf numFmtId="0" fontId="22" fillId="3" borderId="69" xfId="0" applyNumberFormat="1" applyFont="1" applyFill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0" fontId="0" fillId="0" borderId="71" xfId="0" applyNumberFormat="1" applyBorder="1"/>
    <xf numFmtId="0" fontId="0" fillId="0" borderId="77" xfId="0" applyNumberFormat="1" applyBorder="1"/>
    <xf numFmtId="0" fontId="22" fillId="3" borderId="55" xfId="0" applyNumberFormat="1" applyFont="1" applyFill="1" applyBorder="1" applyAlignment="1">
      <alignment horizontal="center"/>
    </xf>
    <xf numFmtId="167" fontId="39" fillId="3" borderId="0" xfId="0" applyNumberFormat="1" applyFont="1" applyFill="1" applyBorder="1" applyAlignment="1">
      <alignment horizontal="center"/>
    </xf>
    <xf numFmtId="167" fontId="0" fillId="6" borderId="2" xfId="0" applyNumberFormat="1" applyFill="1" applyBorder="1" applyAlignment="1">
      <alignment horizontal="center"/>
    </xf>
    <xf numFmtId="170" fontId="0" fillId="6" borderId="75" xfId="0" applyNumberFormat="1" applyFill="1" applyBorder="1" applyAlignment="1">
      <alignment horizontal="center"/>
    </xf>
    <xf numFmtId="170" fontId="0" fillId="6" borderId="84" xfId="0" applyNumberFormat="1" applyFill="1" applyBorder="1" applyAlignment="1">
      <alignment horizontal="center"/>
    </xf>
    <xf numFmtId="164" fontId="1" fillId="11" borderId="2" xfId="2" applyFont="1" applyFill="1" applyBorder="1"/>
    <xf numFmtId="164" fontId="1" fillId="12" borderId="2" xfId="2" applyFont="1" applyFill="1" applyBorder="1"/>
    <xf numFmtId="0" fontId="0" fillId="0" borderId="2" xfId="0" applyBorder="1" applyAlignment="1"/>
    <xf numFmtId="0" fontId="0" fillId="0" borderId="115" xfId="0" applyBorder="1"/>
    <xf numFmtId="0" fontId="0" fillId="0" borderId="116" xfId="0" applyBorder="1"/>
    <xf numFmtId="165" fontId="0" fillId="0" borderId="116" xfId="0" applyNumberFormat="1" applyBorder="1"/>
    <xf numFmtId="0" fontId="1" fillId="11" borderId="116" xfId="0" applyFont="1" applyFill="1" applyBorder="1" applyAlignment="1">
      <alignment horizontal="center" vertical="center" wrapText="1"/>
    </xf>
    <xf numFmtId="0" fontId="1" fillId="12" borderId="116" xfId="0" applyFont="1" applyFill="1" applyBorder="1" applyAlignment="1">
      <alignment horizontal="center" vertical="center" wrapText="1"/>
    </xf>
    <xf numFmtId="0" fontId="1" fillId="13" borderId="117" xfId="0" applyFont="1" applyFill="1" applyBorder="1" applyAlignment="1">
      <alignment horizontal="center" vertical="center" wrapText="1"/>
    </xf>
    <xf numFmtId="0" fontId="0" fillId="0" borderId="109" xfId="0" applyBorder="1"/>
    <xf numFmtId="164" fontId="1" fillId="13" borderId="108" xfId="2" applyFont="1" applyFill="1" applyBorder="1" applyAlignment="1">
      <alignment wrapText="1"/>
    </xf>
    <xf numFmtId="0" fontId="0" fillId="0" borderId="100" xfId="0" applyBorder="1"/>
    <xf numFmtId="0" fontId="0" fillId="0" borderId="101" xfId="0" applyBorder="1"/>
    <xf numFmtId="0" fontId="0" fillId="16" borderId="101" xfId="0" applyFill="1" applyBorder="1"/>
    <xf numFmtId="164" fontId="0" fillId="16" borderId="101" xfId="2" applyFont="1" applyFill="1" applyBorder="1"/>
    <xf numFmtId="164" fontId="0" fillId="16" borderId="120" xfId="2" applyFont="1" applyFill="1" applyBorder="1"/>
    <xf numFmtId="0" fontId="50" fillId="0" borderId="116" xfId="0" applyFont="1" applyBorder="1"/>
    <xf numFmtId="0" fontId="0" fillId="0" borderId="19" xfId="0" applyFill="1" applyBorder="1" applyAlignment="1" applyProtection="1">
      <alignment horizontal="right"/>
      <protection locked="0"/>
    </xf>
    <xf numFmtId="0" fontId="0" fillId="0" borderId="21" xfId="0" applyNumberFormat="1" applyFill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31" fillId="0" borderId="0" xfId="0" applyFont="1" applyProtection="1">
      <protection locked="0"/>
    </xf>
    <xf numFmtId="166" fontId="3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5" fillId="0" borderId="0" xfId="0" applyNumberFormat="1" applyFont="1" applyProtection="1">
      <protection locked="0"/>
    </xf>
    <xf numFmtId="1" fontId="12" fillId="0" borderId="12" xfId="0" applyNumberFormat="1" applyFont="1" applyBorder="1" applyAlignment="1" applyProtection="1">
      <alignment horizontal="center"/>
      <protection locked="0"/>
    </xf>
    <xf numFmtId="1" fontId="12" fillId="14" borderId="12" xfId="0" applyNumberFormat="1" applyFont="1" applyFill="1" applyBorder="1" applyAlignment="1" applyProtection="1">
      <alignment vertical="top" wrapText="1"/>
      <protection locked="0"/>
    </xf>
    <xf numFmtId="1" fontId="19" fillId="14" borderId="13" xfId="0" applyNumberFormat="1" applyFont="1" applyFill="1" applyBorder="1" applyAlignment="1" applyProtection="1">
      <alignment vertical="top" wrapText="1"/>
      <protection locked="0"/>
    </xf>
    <xf numFmtId="1" fontId="12" fillId="0" borderId="14" xfId="0" applyNumberFormat="1" applyFont="1" applyBorder="1" applyAlignment="1" applyProtection="1">
      <alignment horizontal="center"/>
      <protection locked="0"/>
    </xf>
    <xf numFmtId="1" fontId="19" fillId="14" borderId="10" xfId="0" applyNumberFormat="1" applyFont="1" applyFill="1" applyBorder="1" applyAlignment="1" applyProtection="1">
      <alignment vertical="top" wrapText="1"/>
      <protection locked="0"/>
    </xf>
    <xf numFmtId="1" fontId="12" fillId="0" borderId="15" xfId="0" applyNumberFormat="1" applyFont="1" applyBorder="1" applyAlignment="1" applyProtection="1">
      <alignment horizontal="center"/>
      <protection locked="0"/>
    </xf>
    <xf numFmtId="1" fontId="22" fillId="14" borderId="10" xfId="0" applyNumberFormat="1" applyFont="1" applyFill="1" applyBorder="1" applyAlignment="1" applyProtection="1">
      <alignment vertical="top" wrapText="1"/>
      <protection locked="0"/>
    </xf>
    <xf numFmtId="1" fontId="12" fillId="0" borderId="16" xfId="0" applyNumberFormat="1" applyFont="1" applyBorder="1" applyAlignment="1" applyProtection="1">
      <alignment horizontal="center"/>
      <protection locked="0"/>
    </xf>
    <xf numFmtId="1" fontId="35" fillId="10" borderId="10" xfId="0" applyNumberFormat="1" applyFont="1" applyFill="1" applyBorder="1" applyAlignment="1" applyProtection="1">
      <alignment horizontal="center" vertical="top" wrapText="1"/>
      <protection locked="0"/>
    </xf>
    <xf numFmtId="2" fontId="19" fillId="6" borderId="12" xfId="0" applyNumberFormat="1" applyFont="1" applyFill="1" applyBorder="1" applyAlignment="1" applyProtection="1">
      <alignment vertical="top" wrapText="1"/>
      <protection locked="0"/>
    </xf>
    <xf numFmtId="2" fontId="19" fillId="6" borderId="13" xfId="0" applyNumberFormat="1" applyFont="1" applyFill="1" applyBorder="1" applyAlignment="1" applyProtection="1">
      <alignment vertical="top" wrapText="1"/>
      <protection locked="0"/>
    </xf>
    <xf numFmtId="2" fontId="19" fillId="6" borderId="10" xfId="0" applyNumberFormat="1" applyFont="1" applyFill="1" applyBorder="1" applyAlignment="1" applyProtection="1">
      <alignment vertical="top" wrapText="1"/>
      <protection locked="0"/>
    </xf>
    <xf numFmtId="2" fontId="19" fillId="6" borderId="10" xfId="0" applyNumberFormat="1" applyFont="1" applyFill="1" applyBorder="1" applyAlignment="1" applyProtection="1">
      <alignment horizontal="right" vertical="top" wrapText="1"/>
      <protection locked="0"/>
    </xf>
    <xf numFmtId="2" fontId="19" fillId="6" borderId="11" xfId="0" applyNumberFormat="1" applyFont="1" applyFill="1" applyBorder="1" applyAlignment="1" applyProtection="1">
      <alignment vertical="top" wrapText="1"/>
      <protection locked="0"/>
    </xf>
    <xf numFmtId="2" fontId="22" fillId="6" borderId="11" xfId="0" applyNumberFormat="1" applyFont="1" applyFill="1" applyBorder="1" applyAlignment="1" applyProtection="1">
      <alignment vertical="top" wrapText="1"/>
      <protection locked="0"/>
    </xf>
    <xf numFmtId="0" fontId="28" fillId="0" borderId="13" xfId="0" applyFont="1" applyFill="1" applyBorder="1" applyAlignment="1" applyProtection="1">
      <alignment horizontal="center" wrapText="1"/>
      <protection locked="0"/>
    </xf>
    <xf numFmtId="165" fontId="12" fillId="0" borderId="12" xfId="0" applyNumberFormat="1" applyFont="1" applyBorder="1" applyProtection="1">
      <protection locked="0"/>
    </xf>
    <xf numFmtId="0" fontId="28" fillId="0" borderId="10" xfId="0" applyFont="1" applyFill="1" applyBorder="1" applyAlignment="1" applyProtection="1">
      <alignment horizontal="center" wrapText="1"/>
      <protection locked="0"/>
    </xf>
    <xf numFmtId="0" fontId="28" fillId="0" borderId="12" xfId="0" applyFont="1" applyFill="1" applyBorder="1" applyAlignment="1" applyProtection="1">
      <alignment horizontal="center" wrapText="1"/>
      <protection locked="0"/>
    </xf>
    <xf numFmtId="165" fontId="0" fillId="0" borderId="12" xfId="0" applyNumberFormat="1" applyBorder="1" applyProtection="1">
      <protection locked="0"/>
    </xf>
    <xf numFmtId="165" fontId="19" fillId="0" borderId="12" xfId="0" applyNumberFormat="1" applyFont="1" applyFill="1" applyBorder="1" applyAlignment="1" applyProtection="1">
      <alignment vertical="top" wrapText="1"/>
      <protection locked="0"/>
    </xf>
    <xf numFmtId="165" fontId="19" fillId="0" borderId="13" xfId="0" applyNumberFormat="1" applyFont="1" applyFill="1" applyBorder="1" applyAlignment="1" applyProtection="1">
      <alignment vertical="top" wrapText="1"/>
      <protection locked="0"/>
    </xf>
    <xf numFmtId="165" fontId="19" fillId="0" borderId="10" xfId="0" applyNumberFormat="1" applyFont="1" applyFill="1" applyBorder="1" applyAlignment="1" applyProtection="1">
      <alignment vertical="top" wrapText="1"/>
      <protection locked="0"/>
    </xf>
    <xf numFmtId="165" fontId="19" fillId="0" borderId="11" xfId="0" applyNumberFormat="1" applyFont="1" applyFill="1" applyBorder="1" applyAlignment="1" applyProtection="1">
      <alignment vertical="top" wrapText="1"/>
      <protection locked="0"/>
    </xf>
    <xf numFmtId="0" fontId="34" fillId="11" borderId="2" xfId="0" applyFont="1" applyFill="1" applyBorder="1"/>
    <xf numFmtId="165" fontId="34" fillId="11" borderId="2" xfId="0" applyNumberFormat="1" applyFont="1" applyFill="1" applyBorder="1"/>
    <xf numFmtId="164" fontId="34" fillId="11" borderId="2" xfId="2" applyFont="1" applyFill="1" applyBorder="1"/>
    <xf numFmtId="0" fontId="12" fillId="0" borderId="2" xfId="0" applyFont="1" applyBorder="1"/>
    <xf numFmtId="164" fontId="12" fillId="0" borderId="2" xfId="2" applyFont="1" applyBorder="1"/>
    <xf numFmtId="0" fontId="34" fillId="12" borderId="2" xfId="0" applyFont="1" applyFill="1" applyBorder="1"/>
    <xf numFmtId="165" fontId="34" fillId="19" borderId="2" xfId="0" applyNumberFormat="1" applyFont="1" applyFill="1" applyBorder="1"/>
    <xf numFmtId="164" fontId="34" fillId="19" borderId="2" xfId="2" applyFont="1" applyFill="1" applyBorder="1"/>
    <xf numFmtId="165" fontId="34" fillId="12" borderId="2" xfId="0" applyNumberFormat="1" applyFont="1" applyFill="1" applyBorder="1"/>
    <xf numFmtId="165" fontId="34" fillId="18" borderId="2" xfId="0" applyNumberFormat="1" applyFont="1" applyFill="1" applyBorder="1"/>
    <xf numFmtId="164" fontId="1" fillId="18" borderId="2" xfId="2" applyFont="1" applyFill="1" applyBorder="1"/>
    <xf numFmtId="165" fontId="1" fillId="13" borderId="2" xfId="0" applyNumberFormat="1" applyFont="1" applyFill="1" applyBorder="1"/>
    <xf numFmtId="164" fontId="34" fillId="12" borderId="2" xfId="2" applyFont="1" applyFill="1" applyBorder="1" applyAlignment="1">
      <alignment horizontal="center" wrapText="1"/>
    </xf>
    <xf numFmtId="0" fontId="34" fillId="12" borderId="2" xfId="0" applyFont="1" applyFill="1" applyBorder="1" applyAlignment="1">
      <alignment wrapText="1"/>
    </xf>
    <xf numFmtId="10" fontId="39" fillId="0" borderId="87" xfId="0" applyNumberFormat="1" applyFont="1" applyBorder="1" applyAlignment="1">
      <alignment horizontal="center"/>
    </xf>
    <xf numFmtId="10" fontId="0" fillId="0" borderId="73" xfId="0" applyNumberFormat="1" applyBorder="1" applyAlignment="1" applyProtection="1">
      <alignment horizontal="center"/>
      <protection locked="0"/>
    </xf>
    <xf numFmtId="10" fontId="0" fillId="0" borderId="46" xfId="0" applyNumberFormat="1" applyBorder="1" applyAlignment="1" applyProtection="1">
      <alignment horizontal="center"/>
      <protection locked="0"/>
    </xf>
    <xf numFmtId="10" fontId="0" fillId="3" borderId="46" xfId="0" applyNumberFormat="1" applyFill="1" applyBorder="1" applyAlignment="1" applyProtection="1">
      <alignment horizontal="center"/>
      <protection locked="0"/>
    </xf>
    <xf numFmtId="0" fontId="22" fillId="0" borderId="86" xfId="0" applyNumberFormat="1" applyFont="1" applyBorder="1" applyAlignment="1" applyProtection="1">
      <alignment horizontal="center"/>
      <protection locked="0"/>
    </xf>
    <xf numFmtId="10" fontId="0" fillId="0" borderId="2" xfId="0" applyNumberFormat="1" applyBorder="1" applyAlignment="1" applyProtection="1">
      <alignment horizontal="center"/>
      <protection locked="0"/>
    </xf>
    <xf numFmtId="10" fontId="0" fillId="0" borderId="94" xfId="0" applyNumberFormat="1" applyBorder="1" applyAlignment="1" applyProtection="1">
      <alignment horizontal="center"/>
      <protection locked="0"/>
    </xf>
    <xf numFmtId="0" fontId="22" fillId="0" borderId="121" xfId="0" applyNumberFormat="1" applyFont="1" applyBorder="1" applyAlignment="1">
      <alignment horizontal="center"/>
    </xf>
    <xf numFmtId="0" fontId="22" fillId="0" borderId="122" xfId="0" applyNumberFormat="1" applyFont="1" applyBorder="1" applyAlignment="1">
      <alignment horizontal="center"/>
    </xf>
    <xf numFmtId="0" fontId="22" fillId="0" borderId="8" xfId="0" applyNumberFormat="1" applyFont="1" applyBorder="1" applyAlignment="1">
      <alignment horizontal="center"/>
    </xf>
    <xf numFmtId="0" fontId="22" fillId="0" borderId="123" xfId="0" applyNumberFormat="1" applyFont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49" fontId="0" fillId="0" borderId="41" xfId="0" applyNumberFormat="1" applyBorder="1"/>
    <xf numFmtId="49" fontId="39" fillId="0" borderId="41" xfId="0" applyNumberFormat="1" applyFont="1" applyBorder="1" applyAlignment="1">
      <alignment horizontal="center"/>
    </xf>
    <xf numFmtId="2" fontId="39" fillId="0" borderId="41" xfId="0" applyNumberFormat="1" applyFont="1" applyBorder="1" applyAlignment="1">
      <alignment horizontal="center"/>
    </xf>
    <xf numFmtId="49" fontId="0" fillId="0" borderId="116" xfId="0" applyNumberFormat="1" applyBorder="1" applyAlignment="1">
      <alignment horizontal="center"/>
    </xf>
    <xf numFmtId="49" fontId="0" fillId="0" borderId="101" xfId="0" applyNumberFormat="1" applyBorder="1" applyAlignment="1">
      <alignment horizontal="center"/>
    </xf>
    <xf numFmtId="0" fontId="0" fillId="0" borderId="125" xfId="0" applyNumberFormat="1" applyBorder="1" applyAlignment="1">
      <alignment horizontal="center"/>
    </xf>
    <xf numFmtId="0" fontId="0" fillId="0" borderId="126" xfId="0" applyNumberFormat="1" applyBorder="1" applyAlignment="1">
      <alignment horizontal="center"/>
    </xf>
    <xf numFmtId="0" fontId="0" fillId="0" borderId="127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6" xfId="0" applyNumberFormat="1" applyBorder="1" applyAlignment="1">
      <alignment horizontal="center"/>
    </xf>
    <xf numFmtId="0" fontId="0" fillId="0" borderId="109" xfId="0" applyNumberFormat="1" applyBorder="1"/>
    <xf numFmtId="0" fontId="0" fillId="0" borderId="100" xfId="0" applyNumberFormat="1" applyBorder="1"/>
    <xf numFmtId="2" fontId="0" fillId="0" borderId="101" xfId="0" applyNumberFormat="1" applyBorder="1" applyAlignment="1">
      <alignment horizontal="center"/>
    </xf>
    <xf numFmtId="9" fontId="0" fillId="0" borderId="0" xfId="4" applyFont="1"/>
    <xf numFmtId="0" fontId="0" fillId="0" borderId="70" xfId="0" applyNumberFormat="1" applyBorder="1" applyAlignment="1">
      <alignment horizontal="center"/>
    </xf>
    <xf numFmtId="167" fontId="42" fillId="3" borderId="85" xfId="0" applyNumberFormat="1" applyFont="1" applyFill="1" applyBorder="1" applyAlignment="1"/>
    <xf numFmtId="167" fontId="42" fillId="3" borderId="48" xfId="0" applyNumberFormat="1" applyFont="1" applyFill="1" applyBorder="1" applyAlignment="1"/>
    <xf numFmtId="167" fontId="42" fillId="3" borderId="87" xfId="0" applyNumberFormat="1" applyFont="1" applyFill="1" applyBorder="1" applyAlignment="1"/>
    <xf numFmtId="167" fontId="42" fillId="3" borderId="41" xfId="0" applyNumberFormat="1" applyFont="1" applyFill="1" applyBorder="1" applyAlignment="1"/>
    <xf numFmtId="170" fontId="0" fillId="6" borderId="73" xfId="0" applyNumberFormat="1" applyFill="1" applyBorder="1" applyAlignment="1">
      <alignment horizontal="center"/>
    </xf>
    <xf numFmtId="170" fontId="0" fillId="6" borderId="74" xfId="0" applyNumberFormat="1" applyFill="1" applyBorder="1" applyAlignment="1">
      <alignment horizontal="center"/>
    </xf>
    <xf numFmtId="170" fontId="0" fillId="6" borderId="69" xfId="0" applyNumberFormat="1" applyFill="1" applyBorder="1" applyAlignment="1">
      <alignment horizontal="center"/>
    </xf>
    <xf numFmtId="170" fontId="42" fillId="3" borderId="93" xfId="0" applyNumberFormat="1" applyFont="1" applyFill="1" applyBorder="1" applyAlignment="1">
      <alignment horizontal="center"/>
    </xf>
    <xf numFmtId="170" fontId="42" fillId="3" borderId="49" xfId="0" applyNumberFormat="1" applyFont="1" applyFill="1" applyBorder="1" applyAlignment="1"/>
    <xf numFmtId="170" fontId="0" fillId="0" borderId="71" xfId="0" applyNumberFormat="1" applyBorder="1" applyAlignment="1">
      <alignment horizontal="center"/>
    </xf>
    <xf numFmtId="170" fontId="0" fillId="15" borderId="71" xfId="0" applyNumberFormat="1" applyFill="1" applyBorder="1" applyAlignment="1">
      <alignment horizontal="center"/>
    </xf>
    <xf numFmtId="170" fontId="0" fillId="0" borderId="77" xfId="0" applyNumberFormat="1" applyBorder="1" applyAlignment="1">
      <alignment horizontal="center"/>
    </xf>
    <xf numFmtId="170" fontId="0" fillId="3" borderId="77" xfId="0" applyNumberFormat="1" applyFill="1" applyBorder="1" applyAlignment="1">
      <alignment horizontal="center"/>
    </xf>
    <xf numFmtId="170" fontId="22" fillId="0" borderId="81" xfId="0" applyNumberFormat="1" applyFont="1" applyBorder="1" applyAlignment="1">
      <alignment horizontal="right"/>
    </xf>
    <xf numFmtId="170" fontId="0" fillId="15" borderId="77" xfId="0" applyNumberFormat="1" applyFill="1" applyBorder="1" applyAlignment="1">
      <alignment horizontal="center"/>
    </xf>
    <xf numFmtId="170" fontId="15" fillId="3" borderId="48" xfId="0" applyNumberFormat="1" applyFont="1" applyFill="1" applyBorder="1" applyAlignment="1">
      <alignment horizontal="right"/>
    </xf>
    <xf numFmtId="170" fontId="13" fillId="3" borderId="48" xfId="0" applyNumberFormat="1" applyFont="1" applyFill="1" applyBorder="1" applyAlignment="1">
      <alignment horizontal="center"/>
    </xf>
    <xf numFmtId="170" fontId="22" fillId="0" borderId="122" xfId="0" applyNumberFormat="1" applyFont="1" applyBorder="1" applyAlignment="1">
      <alignment horizontal="center"/>
    </xf>
    <xf numFmtId="170" fontId="22" fillId="0" borderId="82" xfId="0" applyNumberFormat="1" applyFont="1" applyBorder="1" applyAlignment="1">
      <alignment horizontal="center"/>
    </xf>
    <xf numFmtId="170" fontId="0" fillId="0" borderId="116" xfId="0" applyNumberFormat="1" applyBorder="1" applyAlignment="1">
      <alignment horizontal="center"/>
    </xf>
    <xf numFmtId="170" fontId="0" fillId="15" borderId="117" xfId="0" applyNumberFormat="1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15" borderId="108" xfId="0" applyNumberFormat="1" applyFill="1" applyBorder="1" applyAlignment="1">
      <alignment horizontal="center"/>
    </xf>
    <xf numFmtId="170" fontId="0" fillId="0" borderId="101" xfId="0" applyNumberFormat="1" applyBorder="1" applyAlignment="1">
      <alignment horizontal="center"/>
    </xf>
    <xf numFmtId="170" fontId="0" fillId="15" borderId="120" xfId="0" applyNumberFormat="1" applyFill="1" applyBorder="1" applyAlignment="1">
      <alignment horizontal="center"/>
    </xf>
    <xf numFmtId="170" fontId="22" fillId="0" borderId="124" xfId="0" applyNumberFormat="1" applyFont="1" applyBorder="1" applyAlignment="1">
      <alignment horizontal="right"/>
    </xf>
    <xf numFmtId="170" fontId="13" fillId="3" borderId="48" xfId="0" applyNumberFormat="1" applyFont="1" applyFill="1" applyBorder="1" applyAlignment="1">
      <alignment horizontal="right"/>
    </xf>
    <xf numFmtId="170" fontId="13" fillId="3" borderId="58" xfId="0" applyNumberFormat="1" applyFont="1" applyFill="1" applyBorder="1" applyAlignment="1">
      <alignment horizontal="center"/>
    </xf>
    <xf numFmtId="170" fontId="22" fillId="0" borderId="63" xfId="0" applyNumberFormat="1" applyFont="1" applyBorder="1" applyAlignment="1">
      <alignment horizontal="center"/>
    </xf>
    <xf numFmtId="170" fontId="0" fillId="15" borderId="89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3" borderId="92" xfId="0" applyNumberFormat="1" applyFill="1" applyBorder="1" applyAlignment="1">
      <alignment horizontal="center"/>
    </xf>
    <xf numFmtId="170" fontId="44" fillId="0" borderId="58" xfId="0" applyNumberFormat="1" applyFont="1" applyBorder="1" applyAlignment="1">
      <alignment horizontal="right"/>
    </xf>
    <xf numFmtId="170" fontId="0" fillId="15" borderId="94" xfId="0" applyNumberFormat="1" applyFill="1" applyBorder="1" applyAlignment="1">
      <alignment horizontal="center"/>
    </xf>
    <xf numFmtId="9" fontId="0" fillId="3" borderId="93" xfId="4" applyFont="1" applyFill="1" applyBorder="1" applyAlignment="1">
      <alignment horizont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9" fontId="28" fillId="17" borderId="10" xfId="4" applyFont="1" applyFill="1" applyBorder="1" applyAlignment="1" applyProtection="1">
      <alignment horizontal="center" wrapText="1"/>
      <protection locked="0"/>
    </xf>
    <xf numFmtId="0" fontId="19" fillId="6" borderId="18" xfId="0" applyFont="1" applyFill="1" applyBorder="1" applyAlignment="1" applyProtection="1">
      <alignment vertical="top"/>
      <protection locked="0"/>
    </xf>
    <xf numFmtId="170" fontId="0" fillId="0" borderId="0" xfId="0" applyNumberFormat="1"/>
    <xf numFmtId="0" fontId="22" fillId="7" borderId="10" xfId="0" applyFont="1" applyFill="1" applyBorder="1" applyAlignment="1">
      <alignment horizontal="right" vertical="top" wrapText="1"/>
    </xf>
    <xf numFmtId="170" fontId="0" fillId="6" borderId="88" xfId="0" applyNumberFormat="1" applyFill="1" applyBorder="1" applyAlignment="1">
      <alignment horizontal="center"/>
    </xf>
    <xf numFmtId="170" fontId="0" fillId="6" borderId="128" xfId="0" applyNumberFormat="1" applyFill="1" applyBorder="1" applyAlignment="1">
      <alignment horizontal="center"/>
    </xf>
    <xf numFmtId="2" fontId="22" fillId="9" borderId="129" xfId="0" applyNumberFormat="1" applyFont="1" applyFill="1" applyBorder="1" applyAlignment="1">
      <alignment vertical="top" wrapText="1"/>
    </xf>
    <xf numFmtId="165" fontId="22" fillId="5" borderId="30" xfId="0" applyNumberFormat="1" applyFont="1" applyFill="1" applyBorder="1" applyAlignment="1">
      <alignment vertical="top" wrapText="1"/>
    </xf>
    <xf numFmtId="165" fontId="19" fillId="5" borderId="130" xfId="0" applyNumberFormat="1" applyFont="1" applyFill="1" applyBorder="1" applyAlignment="1">
      <alignment vertical="top" wrapText="1"/>
    </xf>
    <xf numFmtId="165" fontId="15" fillId="8" borderId="30" xfId="0" applyNumberFormat="1" applyFont="1" applyFill="1" applyBorder="1"/>
    <xf numFmtId="165" fontId="12" fillId="8" borderId="130" xfId="0" applyNumberFormat="1" applyFont="1" applyFill="1" applyBorder="1"/>
    <xf numFmtId="165" fontId="40" fillId="0" borderId="2" xfId="0" applyNumberFormat="1" applyFont="1" applyBorder="1" applyAlignment="1">
      <alignment horizontal="right"/>
    </xf>
    <xf numFmtId="0" fontId="54" fillId="0" borderId="0" xfId="0" applyFont="1" applyBorder="1" applyAlignment="1">
      <alignment horizontal="center"/>
    </xf>
    <xf numFmtId="170" fontId="52" fillId="22" borderId="103" xfId="0" applyNumberFormat="1" applyFont="1" applyFill="1" applyBorder="1" applyAlignment="1" applyProtection="1">
      <alignment horizontal="center"/>
      <protection locked="0"/>
    </xf>
    <xf numFmtId="170" fontId="53" fillId="22" borderId="94" xfId="0" applyNumberFormat="1" applyFont="1" applyFill="1" applyBorder="1" applyAlignment="1" applyProtection="1">
      <alignment horizontal="center"/>
    </xf>
    <xf numFmtId="0" fontId="9" fillId="0" borderId="0" xfId="0" applyFont="1" applyProtection="1">
      <protection locked="0"/>
    </xf>
    <xf numFmtId="0" fontId="0" fillId="0" borderId="19" xfId="0" applyBorder="1" applyProtection="1">
      <protection locked="0"/>
    </xf>
    <xf numFmtId="44" fontId="0" fillId="0" borderId="0" xfId="3" applyFont="1"/>
    <xf numFmtId="44" fontId="0" fillId="0" borderId="0" xfId="0" applyNumberFormat="1"/>
    <xf numFmtId="0" fontId="0" fillId="0" borderId="0" xfId="0" applyAlignment="1">
      <alignment horizontal="right"/>
    </xf>
    <xf numFmtId="0" fontId="22" fillId="7" borderId="10" xfId="0" applyFont="1" applyFill="1" applyBorder="1" applyAlignment="1">
      <alignment horizontal="right" vertical="top" wrapText="1"/>
    </xf>
    <xf numFmtId="0" fontId="0" fillId="17" borderId="0" xfId="0" applyFill="1"/>
    <xf numFmtId="0" fontId="0" fillId="0" borderId="0" xfId="0" applyAlignment="1">
      <alignment horizontal="right"/>
    </xf>
    <xf numFmtId="0" fontId="22" fillId="7" borderId="10" xfId="0" applyFont="1" applyFill="1" applyBorder="1" applyAlignment="1">
      <alignment vertical="top" wrapText="1"/>
    </xf>
    <xf numFmtId="165" fontId="34" fillId="21" borderId="12" xfId="0" applyNumberFormat="1" applyFont="1" applyFill="1" applyBorder="1"/>
    <xf numFmtId="165" fontId="19" fillId="0" borderId="12" xfId="0" applyNumberFormat="1" applyFont="1" applyFill="1" applyBorder="1" applyProtection="1">
      <protection locked="0"/>
    </xf>
    <xf numFmtId="0" fontId="12" fillId="0" borderId="15" xfId="0" applyFont="1" applyBorder="1" applyAlignment="1">
      <alignment horizontal="center"/>
    </xf>
    <xf numFmtId="165" fontId="51" fillId="23" borderId="0" xfId="0" applyNumberFormat="1" applyFont="1" applyFill="1"/>
    <xf numFmtId="165" fontId="34" fillId="23" borderId="12" xfId="0" applyNumberFormat="1" applyFont="1" applyFill="1" applyBorder="1"/>
    <xf numFmtId="165" fontId="1" fillId="23" borderId="20" xfId="0" applyNumberFormat="1" applyFont="1" applyFill="1" applyBorder="1"/>
    <xf numFmtId="165" fontId="19" fillId="0" borderId="12" xfId="0" applyNumberFormat="1" applyFont="1" applyBorder="1" applyProtection="1">
      <protection locked="0"/>
    </xf>
    <xf numFmtId="165" fontId="2" fillId="0" borderId="18" xfId="0" applyNumberFormat="1" applyFont="1" applyBorder="1" applyProtection="1">
      <protection locked="0"/>
    </xf>
    <xf numFmtId="165" fontId="2" fillId="0" borderId="12" xfId="0" applyNumberFormat="1" applyFont="1" applyBorder="1" applyProtection="1">
      <protection locked="0"/>
    </xf>
    <xf numFmtId="165" fontId="47" fillId="0" borderId="12" xfId="0" applyNumberFormat="1" applyFont="1" applyFill="1" applyBorder="1" applyProtection="1">
      <protection locked="0"/>
    </xf>
    <xf numFmtId="165" fontId="34" fillId="19" borderId="18" xfId="0" applyNumberFormat="1" applyFont="1" applyFill="1" applyBorder="1" applyAlignment="1"/>
    <xf numFmtId="165" fontId="34" fillId="23" borderId="18" xfId="0" applyNumberFormat="1" applyFont="1" applyFill="1" applyBorder="1"/>
    <xf numFmtId="165" fontId="34" fillId="0" borderId="12" xfId="0" applyNumberFormat="1" applyFont="1" applyFill="1" applyBorder="1"/>
    <xf numFmtId="0" fontId="34" fillId="10" borderId="0" xfId="0" applyFont="1" applyFill="1" applyAlignment="1">
      <alignment wrapText="1"/>
    </xf>
    <xf numFmtId="0" fontId="51" fillId="23" borderId="0" xfId="0" applyFont="1" applyFill="1" applyAlignment="1">
      <alignment wrapText="1"/>
    </xf>
    <xf numFmtId="165" fontId="34" fillId="13" borderId="2" xfId="0" applyNumberFormat="1" applyFont="1" applyFill="1" applyBorder="1" applyAlignment="1">
      <alignment wrapText="1"/>
    </xf>
    <xf numFmtId="165" fontId="34" fillId="13" borderId="2" xfId="0" applyNumberFormat="1" applyFont="1" applyFill="1" applyBorder="1" applyAlignment="1"/>
    <xf numFmtId="164" fontId="34" fillId="13" borderId="2" xfId="2" applyFont="1" applyFill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2" fillId="8" borderId="0" xfId="0" applyNumberFormat="1" applyFont="1" applyFill="1" applyBorder="1"/>
    <xf numFmtId="0" fontId="58" fillId="0" borderId="0" xfId="0" applyFont="1" applyAlignment="1">
      <alignment wrapText="1"/>
    </xf>
    <xf numFmtId="0" fontId="0" fillId="0" borderId="134" xfId="0" applyBorder="1"/>
    <xf numFmtId="0" fontId="0" fillId="0" borderId="135" xfId="0" applyBorder="1"/>
    <xf numFmtId="0" fontId="0" fillId="0" borderId="136" xfId="0" applyBorder="1"/>
    <xf numFmtId="0" fontId="0" fillId="25" borderId="105" xfId="0" applyFill="1" applyBorder="1"/>
    <xf numFmtId="0" fontId="0" fillId="25" borderId="0" xfId="0" applyFill="1" applyBorder="1"/>
    <xf numFmtId="0" fontId="0" fillId="25" borderId="104" xfId="0" applyFill="1" applyBorder="1"/>
    <xf numFmtId="165" fontId="0" fillId="25" borderId="0" xfId="0" applyNumberFormat="1" applyFill="1" applyBorder="1"/>
    <xf numFmtId="0" fontId="0" fillId="25" borderId="1" xfId="0" applyFill="1" applyBorder="1"/>
    <xf numFmtId="0" fontId="0" fillId="25" borderId="102" xfId="0" applyFill="1" applyBorder="1"/>
    <xf numFmtId="0" fontId="0" fillId="0" borderId="137" xfId="0" applyBorder="1"/>
    <xf numFmtId="0" fontId="58" fillId="0" borderId="137" xfId="0" applyFont="1" applyBorder="1" applyAlignment="1">
      <alignment horizontal="center" wrapText="1"/>
    </xf>
    <xf numFmtId="0" fontId="0" fillId="25" borderId="114" xfId="0" applyFill="1" applyBorder="1" applyAlignment="1">
      <alignment horizontal="right"/>
    </xf>
    <xf numFmtId="0" fontId="0" fillId="25" borderId="0" xfId="0" applyFill="1" applyBorder="1" applyAlignment="1">
      <alignment horizontal="right"/>
    </xf>
    <xf numFmtId="165" fontId="0" fillId="0" borderId="137" xfId="0" applyNumberFormat="1" applyBorder="1"/>
    <xf numFmtId="165" fontId="0" fillId="0" borderId="7" xfId="0" applyNumberFormat="1" applyBorder="1"/>
    <xf numFmtId="165" fontId="0" fillId="0" borderId="104" xfId="0" applyNumberFormat="1" applyBorder="1"/>
    <xf numFmtId="165" fontId="0" fillId="0" borderId="138" xfId="0" applyNumberFormat="1" applyBorder="1"/>
    <xf numFmtId="0" fontId="1" fillId="10" borderId="2" xfId="0" applyFont="1" applyFill="1" applyBorder="1" applyAlignment="1">
      <alignment horizontal="center" wrapText="1"/>
    </xf>
    <xf numFmtId="0" fontId="1" fillId="2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0" borderId="109" xfId="0" applyBorder="1" applyAlignment="1">
      <alignment horizontal="center"/>
    </xf>
    <xf numFmtId="0" fontId="0" fillId="25" borderId="5" xfId="0" applyFill="1" applyBorder="1" applyAlignment="1"/>
    <xf numFmtId="0" fontId="0" fillId="0" borderId="104" xfId="0" applyFill="1" applyBorder="1" applyAlignment="1">
      <alignment horizontal="center" vertical="center"/>
    </xf>
    <xf numFmtId="165" fontId="0" fillId="0" borderId="2" xfId="3" applyNumberFormat="1" applyFont="1" applyBorder="1"/>
    <xf numFmtId="165" fontId="0" fillId="0" borderId="108" xfId="0" applyNumberFormat="1" applyBorder="1"/>
    <xf numFmtId="175" fontId="0" fillId="0" borderId="2" xfId="0" applyNumberFormat="1" applyBorder="1" applyAlignment="1" applyProtection="1">
      <alignment vertical="top"/>
      <protection locked="0"/>
    </xf>
    <xf numFmtId="10" fontId="49" fillId="27" borderId="94" xfId="0" applyNumberFormat="1" applyFont="1" applyFill="1" applyBorder="1" applyAlignment="1" applyProtection="1">
      <alignment horizontal="center"/>
    </xf>
    <xf numFmtId="0" fontId="0" fillId="0" borderId="0" xfId="0" applyAlignment="1"/>
    <xf numFmtId="44" fontId="42" fillId="3" borderId="97" xfId="3" applyFont="1" applyFill="1" applyBorder="1" applyAlignment="1"/>
    <xf numFmtId="165" fontId="34" fillId="21" borderId="18" xfId="0" applyNumberFormat="1" applyFont="1" applyFill="1" applyBorder="1" applyAlignment="1"/>
    <xf numFmtId="165" fontId="51" fillId="23" borderId="12" xfId="0" applyNumberFormat="1" applyFont="1" applyFill="1" applyBorder="1"/>
    <xf numFmtId="2" fontId="0" fillId="25" borderId="0" xfId="0" applyNumberFormat="1" applyFill="1" applyBorder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3" applyNumberFormat="1" applyFont="1"/>
    <xf numFmtId="0" fontId="15" fillId="4" borderId="0" xfId="0" applyFont="1" applyFill="1" applyAlignment="1">
      <alignment horizontal="center" wrapText="1"/>
    </xf>
    <xf numFmtId="0" fontId="22" fillId="7" borderId="10" xfId="0" applyFont="1" applyFill="1" applyBorder="1" applyAlignment="1">
      <alignment horizontal="right" vertical="top" wrapText="1"/>
    </xf>
    <xf numFmtId="1" fontId="28" fillId="0" borderId="11" xfId="0" applyNumberFormat="1" applyFont="1" applyFill="1" applyBorder="1" applyAlignment="1" applyProtection="1">
      <alignment horizontal="center" wrapText="1"/>
      <protection locked="0"/>
    </xf>
    <xf numFmtId="0" fontId="49" fillId="21" borderId="77" xfId="0" applyNumberFormat="1" applyFont="1" applyFill="1" applyBorder="1"/>
    <xf numFmtId="0" fontId="1" fillId="13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165" fontId="12" fillId="26" borderId="12" xfId="0" applyNumberFormat="1" applyFont="1" applyFill="1" applyBorder="1" applyProtection="1">
      <protection locked="0"/>
    </xf>
    <xf numFmtId="165" fontId="12" fillId="26" borderId="130" xfId="0" applyNumberFormat="1" applyFont="1" applyFill="1" applyBorder="1" applyProtection="1">
      <protection locked="0"/>
    </xf>
    <xf numFmtId="165" fontId="22" fillId="26" borderId="30" xfId="0" applyNumberFormat="1" applyFont="1" applyFill="1" applyBorder="1" applyAlignment="1">
      <alignment vertical="top" wrapText="1"/>
    </xf>
    <xf numFmtId="165" fontId="22" fillId="5" borderId="0" xfId="0" applyNumberFormat="1" applyFont="1" applyFill="1" applyBorder="1" applyAlignment="1">
      <alignment vertical="top" wrapText="1"/>
    </xf>
    <xf numFmtId="165" fontId="22" fillId="5" borderId="130" xfId="0" applyNumberFormat="1" applyFont="1" applyFill="1" applyBorder="1" applyAlignment="1">
      <alignment vertical="top" wrapText="1"/>
    </xf>
    <xf numFmtId="165" fontId="22" fillId="26" borderId="0" xfId="0" applyNumberFormat="1" applyFont="1" applyFill="1" applyBorder="1" applyAlignment="1">
      <alignment vertical="top" wrapText="1"/>
    </xf>
    <xf numFmtId="165" fontId="22" fillId="26" borderId="130" xfId="0" applyNumberFormat="1" applyFont="1" applyFill="1" applyBorder="1" applyAlignment="1">
      <alignment vertical="top" wrapText="1"/>
    </xf>
    <xf numFmtId="165" fontId="15" fillId="8" borderId="130" xfId="0" applyNumberFormat="1" applyFont="1" applyFill="1" applyBorder="1"/>
    <xf numFmtId="165" fontId="12" fillId="8" borderId="0" xfId="0" applyNumberFormat="1" applyFont="1" applyFill="1" applyBorder="1" applyAlignment="1">
      <alignment horizontal="left" wrapText="1"/>
    </xf>
    <xf numFmtId="1" fontId="19" fillId="14" borderId="11" xfId="0" applyNumberFormat="1" applyFont="1" applyFill="1" applyBorder="1" applyAlignment="1" applyProtection="1">
      <alignment vertical="top" wrapText="1"/>
      <protection locked="0"/>
    </xf>
    <xf numFmtId="165" fontId="12" fillId="8" borderId="18" xfId="0" applyNumberFormat="1" applyFont="1" applyFill="1" applyBorder="1"/>
    <xf numFmtId="165" fontId="12" fillId="8" borderId="2" xfId="0" applyNumberFormat="1" applyFont="1" applyFill="1" applyBorder="1"/>
    <xf numFmtId="0" fontId="0" fillId="5" borderId="2" xfId="0" applyFill="1" applyBorder="1" applyAlignment="1">
      <alignment horizontal="center" wrapText="1"/>
    </xf>
    <xf numFmtId="173" fontId="19" fillId="14" borderId="2" xfId="0" applyNumberFormat="1" applyFont="1" applyFill="1" applyBorder="1" applyAlignment="1" applyProtection="1">
      <alignment vertical="top" wrapText="1"/>
      <protection locked="0"/>
    </xf>
    <xf numFmtId="165" fontId="12" fillId="0" borderId="0" xfId="0" applyNumberFormat="1" applyFont="1" applyFill="1" applyBorder="1" applyAlignment="1">
      <alignment horizontal="left" wrapText="1"/>
    </xf>
    <xf numFmtId="165" fontId="12" fillId="0" borderId="0" xfId="0" applyNumberFormat="1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165" fontId="12" fillId="8" borderId="26" xfId="0" applyNumberFormat="1" applyFont="1" applyFill="1" applyBorder="1"/>
    <xf numFmtId="165" fontId="12" fillId="8" borderId="27" xfId="0" applyNumberFormat="1" applyFont="1" applyFill="1" applyBorder="1" applyAlignment="1">
      <alignment horizontal="left" wrapText="1"/>
    </xf>
    <xf numFmtId="0" fontId="39" fillId="0" borderId="0" xfId="0" applyFont="1"/>
    <xf numFmtId="165" fontId="39" fillId="0" borderId="0" xfId="0" applyNumberFormat="1" applyFont="1"/>
    <xf numFmtId="0" fontId="65" fillId="0" borderId="0" xfId="0" applyFont="1" applyBorder="1" applyAlignment="1">
      <alignment horizontal="center"/>
    </xf>
    <xf numFmtId="165" fontId="65" fillId="0" borderId="0" xfId="0" applyNumberFormat="1" applyFont="1" applyFill="1" applyBorder="1"/>
    <xf numFmtId="165" fontId="65" fillId="0" borderId="0" xfId="0" applyNumberFormat="1" applyFont="1" applyBorder="1" applyAlignment="1">
      <alignment horizontal="center"/>
    </xf>
    <xf numFmtId="0" fontId="7" fillId="0" borderId="0" xfId="0" applyFont="1" applyBorder="1"/>
    <xf numFmtId="165" fontId="12" fillId="26" borderId="30" xfId="0" applyNumberFormat="1" applyFont="1" applyFill="1" applyBorder="1" applyProtection="1">
      <protection locked="0"/>
    </xf>
    <xf numFmtId="44" fontId="51" fillId="23" borderId="30" xfId="3" applyFont="1" applyFill="1" applyBorder="1" applyAlignment="1">
      <alignment wrapText="1"/>
    </xf>
    <xf numFmtId="44" fontId="51" fillId="23" borderId="0" xfId="3" applyFont="1" applyFill="1" applyBorder="1" applyAlignment="1">
      <alignment wrapText="1"/>
    </xf>
    <xf numFmtId="44" fontId="51" fillId="23" borderId="18" xfId="3" applyFont="1" applyFill="1" applyBorder="1" applyAlignment="1">
      <alignment wrapText="1"/>
    </xf>
    <xf numFmtId="44" fontId="51" fillId="23" borderId="12" xfId="3" applyFont="1" applyFill="1" applyBorder="1" applyAlignment="1">
      <alignment wrapText="1"/>
    </xf>
    <xf numFmtId="0" fontId="51" fillId="0" borderId="0" xfId="0" applyFont="1" applyFill="1" applyAlignment="1">
      <alignment wrapText="1"/>
    </xf>
    <xf numFmtId="0" fontId="7" fillId="0" borderId="0" xfId="0" applyFont="1" applyFill="1"/>
    <xf numFmtId="0" fontId="0" fillId="8" borderId="2" xfId="0" applyFill="1" applyBorder="1" applyAlignment="1">
      <alignment horizontal="center" vertical="center" wrapText="1"/>
    </xf>
    <xf numFmtId="44" fontId="0" fillId="8" borderId="2" xfId="3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1" fontId="39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51" fillId="0" borderId="0" xfId="0" applyFont="1" applyFill="1" applyBorder="1" applyAlignment="1">
      <alignment wrapText="1"/>
    </xf>
    <xf numFmtId="0" fontId="65" fillId="0" borderId="0" xfId="0" applyFont="1" applyFill="1" applyBorder="1" applyAlignment="1">
      <alignment horizontal="center"/>
    </xf>
    <xf numFmtId="165" fontId="39" fillId="0" borderId="0" xfId="0" applyNumberFormat="1" applyFont="1" applyFill="1" applyBorder="1"/>
    <xf numFmtId="165" fontId="39" fillId="0" borderId="0" xfId="3" applyNumberFormat="1" applyFont="1" applyFill="1" applyBorder="1"/>
    <xf numFmtId="44" fontId="64" fillId="0" borderId="0" xfId="3" applyFont="1" applyFill="1" applyBorder="1" applyAlignment="1">
      <alignment horizontal="center" wrapText="1"/>
    </xf>
    <xf numFmtId="165" fontId="64" fillId="0" borderId="0" xfId="0" applyNumberFormat="1" applyFont="1" applyFill="1" applyBorder="1" applyAlignment="1">
      <alignment horizontal="center"/>
    </xf>
    <xf numFmtId="165" fontId="65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165" fontId="15" fillId="8" borderId="26" xfId="0" applyNumberFormat="1" applyFont="1" applyFill="1" applyBorder="1"/>
    <xf numFmtId="165" fontId="15" fillId="8" borderId="27" xfId="0" applyNumberFormat="1" applyFont="1" applyFill="1" applyBorder="1" applyAlignment="1">
      <alignment horizontal="left" wrapText="1"/>
    </xf>
    <xf numFmtId="165" fontId="0" fillId="20" borderId="0" xfId="0" applyNumberFormat="1" applyFill="1" applyBorder="1"/>
    <xf numFmtId="165" fontId="0" fillId="20" borderId="0" xfId="0" applyNumberFormat="1" applyFill="1" applyBorder="1" applyAlignment="1">
      <alignment wrapText="1"/>
    </xf>
    <xf numFmtId="2" fontId="0" fillId="20" borderId="0" xfId="0" applyNumberFormat="1" applyFill="1" applyBorder="1"/>
    <xf numFmtId="0" fontId="60" fillId="20" borderId="1" xfId="0" applyFont="1" applyFill="1" applyBorder="1"/>
    <xf numFmtId="0" fontId="0" fillId="20" borderId="1" xfId="0" applyFill="1" applyBorder="1" applyAlignment="1">
      <alignment wrapText="1"/>
    </xf>
    <xf numFmtId="0" fontId="0" fillId="20" borderId="1" xfId="0" applyFill="1" applyBorder="1"/>
    <xf numFmtId="0" fontId="0" fillId="0" borderId="113" xfId="0" applyFill="1" applyBorder="1"/>
    <xf numFmtId="0" fontId="59" fillId="0" borderId="114" xfId="0" applyFont="1" applyFill="1" applyBorder="1" applyAlignment="1">
      <alignment horizontal="center"/>
    </xf>
    <xf numFmtId="0" fontId="0" fillId="0" borderId="39" xfId="0" applyFill="1" applyBorder="1"/>
    <xf numFmtId="0" fontId="0" fillId="0" borderId="143" xfId="0" applyFill="1" applyBorder="1"/>
    <xf numFmtId="0" fontId="0" fillId="0" borderId="7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 applyAlignment="1"/>
    <xf numFmtId="0" fontId="33" fillId="0" borderId="0" xfId="0" applyFont="1" applyAlignment="1">
      <alignment vertical="top"/>
    </xf>
    <xf numFmtId="0" fontId="33" fillId="0" borderId="2" xfId="0" applyFont="1" applyBorder="1" applyAlignment="1">
      <alignment vertical="top"/>
    </xf>
    <xf numFmtId="0" fontId="67" fillId="0" borderId="3" xfId="0" applyFont="1" applyFill="1" applyBorder="1" applyAlignment="1">
      <alignment horizontal="center"/>
    </xf>
    <xf numFmtId="0" fontId="68" fillId="0" borderId="0" xfId="0" applyFont="1" applyAlignment="1">
      <alignment horizontal="right" vertical="center"/>
    </xf>
    <xf numFmtId="0" fontId="0" fillId="6" borderId="93" xfId="3" applyNumberFormat="1" applyFont="1" applyFill="1" applyBorder="1" applyAlignment="1">
      <alignment horizontal="center"/>
    </xf>
    <xf numFmtId="8" fontId="31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69" fillId="17" borderId="0" xfId="0" applyFont="1" applyFill="1" applyAlignment="1">
      <alignment horizontal="right"/>
    </xf>
    <xf numFmtId="0" fontId="71" fillId="17" borderId="17" xfId="0" applyFont="1" applyFill="1" applyBorder="1" applyAlignment="1">
      <alignment vertical="top" wrapText="1"/>
    </xf>
    <xf numFmtId="0" fontId="72" fillId="17" borderId="17" xfId="0" applyFont="1" applyFill="1" applyBorder="1" applyAlignment="1">
      <alignment horizontal="right"/>
    </xf>
    <xf numFmtId="0" fontId="22" fillId="17" borderId="17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 applyAlignment="1"/>
    <xf numFmtId="0" fontId="0" fillId="0" borderId="0" xfId="0" applyFill="1" applyAlignment="1"/>
    <xf numFmtId="0" fontId="12" fillId="0" borderId="0" xfId="0" applyFont="1" applyFill="1" applyAlignment="1"/>
    <xf numFmtId="0" fontId="12" fillId="0" borderId="0" xfId="0" applyFont="1" applyAlignment="1"/>
    <xf numFmtId="0" fontId="0" fillId="0" borderId="26" xfId="0" applyBorder="1"/>
    <xf numFmtId="0" fontId="38" fillId="0" borderId="5" xfId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0" fillId="17" borderId="0" xfId="0" applyFill="1" applyAlignment="1">
      <alignment wrapText="1"/>
    </xf>
    <xf numFmtId="49" fontId="0" fillId="0" borderId="27" xfId="0" applyNumberFormat="1" applyBorder="1" applyAlignment="1">
      <alignment vertical="top"/>
    </xf>
    <xf numFmtId="0" fontId="8" fillId="0" borderId="5" xfId="0" applyFont="1" applyBorder="1"/>
    <xf numFmtId="14" fontId="72" fillId="17" borderId="17" xfId="0" applyNumberFormat="1" applyFont="1" applyFill="1" applyBorder="1" applyAlignment="1">
      <alignment horizontal="left"/>
    </xf>
    <xf numFmtId="14" fontId="22" fillId="3" borderId="17" xfId="0" applyNumberFormat="1" applyFont="1" applyFill="1" applyBorder="1" applyAlignment="1">
      <alignment horizontal="left"/>
    </xf>
    <xf numFmtId="0" fontId="74" fillId="0" borderId="0" xfId="0" applyFont="1" applyAlignment="1">
      <alignment vertical="center"/>
    </xf>
    <xf numFmtId="0" fontId="38" fillId="0" borderId="0" xfId="1" applyAlignment="1" applyProtection="1">
      <alignment vertical="center"/>
    </xf>
    <xf numFmtId="0" fontId="15" fillId="0" borderId="0" xfId="0" applyFont="1"/>
    <xf numFmtId="0" fontId="73" fillId="0" borderId="0" xfId="0" applyFont="1"/>
    <xf numFmtId="0" fontId="73" fillId="0" borderId="5" xfId="0" applyFont="1" applyBorder="1"/>
    <xf numFmtId="0" fontId="79" fillId="0" borderId="0" xfId="0" applyFont="1"/>
    <xf numFmtId="0" fontId="2" fillId="0" borderId="5" xfId="0" applyFont="1" applyBorder="1" applyAlignment="1"/>
    <xf numFmtId="0" fontId="2" fillId="0" borderId="0" xfId="0" applyFont="1" applyAlignment="1"/>
    <xf numFmtId="0" fontId="80" fillId="0" borderId="0" xfId="0" applyFont="1" applyAlignment="1"/>
    <xf numFmtId="0" fontId="82" fillId="0" borderId="0" xfId="0" applyFont="1"/>
    <xf numFmtId="0" fontId="83" fillId="0" borderId="0" xfId="0" applyFont="1"/>
    <xf numFmtId="0" fontId="79" fillId="0" borderId="0" xfId="0" applyFont="1" applyBorder="1"/>
    <xf numFmtId="0" fontId="13" fillId="0" borderId="28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32" fillId="0" borderId="0" xfId="0" applyFont="1" applyAlignment="1">
      <alignment horizontal="left"/>
    </xf>
    <xf numFmtId="166" fontId="32" fillId="0" borderId="0" xfId="0" applyNumberFormat="1" applyFont="1" applyAlignment="1">
      <alignment horizontal="left"/>
    </xf>
    <xf numFmtId="0" fontId="5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/>
    <xf numFmtId="0" fontId="32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horizontal="right" vertical="top"/>
    </xf>
    <xf numFmtId="0" fontId="70" fillId="0" borderId="2" xfId="0" applyFont="1" applyBorder="1" applyAlignment="1">
      <alignment horizontal="left" vertical="center" wrapText="1"/>
    </xf>
    <xf numFmtId="0" fontId="79" fillId="0" borderId="0" xfId="0" applyFont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119" xfId="0" applyNumberFormat="1" applyBorder="1" applyAlignment="1">
      <alignment horizontal="left"/>
    </xf>
    <xf numFmtId="0" fontId="0" fillId="0" borderId="110" xfId="0" applyNumberFormat="1" applyBorder="1" applyAlignment="1">
      <alignment horizontal="left"/>
    </xf>
    <xf numFmtId="0" fontId="0" fillId="0" borderId="112" xfId="0" applyNumberFormat="1" applyBorder="1" applyAlignment="1">
      <alignment horizontal="left"/>
    </xf>
    <xf numFmtId="0" fontId="0" fillId="0" borderId="111" xfId="0" applyNumberFormat="1" applyBorder="1" applyAlignment="1">
      <alignment horizontal="left"/>
    </xf>
    <xf numFmtId="0" fontId="75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14" fontId="32" fillId="0" borderId="0" xfId="0" applyNumberFormat="1" applyFont="1" applyAlignment="1">
      <alignment horizontal="left"/>
    </xf>
    <xf numFmtId="8" fontId="77" fillId="2" borderId="0" xfId="0" applyNumberFormat="1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0" fontId="78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28" xfId="0" applyNumberFormat="1" applyFont="1" applyBorder="1" applyAlignment="1">
      <alignment horizontal="left" wrapText="1"/>
    </xf>
    <xf numFmtId="0" fontId="0" fillId="0" borderId="3" xfId="0" applyNumberFormat="1" applyFont="1" applyBorder="1" applyAlignment="1">
      <alignment horizontal="left" wrapText="1"/>
    </xf>
    <xf numFmtId="0" fontId="0" fillId="0" borderId="29" xfId="0" applyNumberFormat="1" applyFont="1" applyBorder="1" applyAlignment="1">
      <alignment horizontal="left" wrapText="1"/>
    </xf>
    <xf numFmtId="0" fontId="0" fillId="0" borderId="98" xfId="0" applyNumberFormat="1" applyFont="1" applyBorder="1" applyAlignment="1">
      <alignment horizontal="left" wrapText="1"/>
    </xf>
    <xf numFmtId="0" fontId="0" fillId="0" borderId="99" xfId="0" applyNumberFormat="1" applyFont="1" applyBorder="1" applyAlignment="1">
      <alignment horizontal="left" wrapText="1"/>
    </xf>
    <xf numFmtId="0" fontId="0" fillId="0" borderId="118" xfId="0" applyNumberFormat="1" applyFont="1" applyBorder="1" applyAlignment="1">
      <alignment horizontal="left" wrapText="1"/>
    </xf>
    <xf numFmtId="0" fontId="0" fillId="0" borderId="26" xfId="0" applyNumberFormat="1" applyBorder="1" applyAlignment="1">
      <alignment horizontal="left" wrapText="1"/>
    </xf>
    <xf numFmtId="0" fontId="0" fillId="0" borderId="9" xfId="0" applyNumberFormat="1" applyBorder="1" applyAlignment="1">
      <alignment horizontal="left" wrapText="1"/>
    </xf>
    <xf numFmtId="0" fontId="0" fillId="0" borderId="27" xfId="0" applyNumberFormat="1" applyBorder="1" applyAlignment="1">
      <alignment horizontal="left" wrapText="1"/>
    </xf>
    <xf numFmtId="0" fontId="0" fillId="0" borderId="26" xfId="0" applyNumberFormat="1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0" borderId="27" xfId="0" applyNumberFormat="1" applyFont="1" applyBorder="1" applyAlignment="1">
      <alignment horizontal="left" wrapText="1"/>
    </xf>
    <xf numFmtId="0" fontId="0" fillId="0" borderId="26" xfId="0" applyNumberFormat="1" applyBorder="1" applyAlignment="1">
      <alignment horizontal="left"/>
    </xf>
    <xf numFmtId="0" fontId="0" fillId="0" borderId="27" xfId="0" applyNumberFormat="1" applyBorder="1" applyAlignment="1">
      <alignment horizontal="left"/>
    </xf>
    <xf numFmtId="0" fontId="66" fillId="20" borderId="141" xfId="0" applyFont="1" applyFill="1" applyBorder="1" applyAlignment="1">
      <alignment horizontal="center" vertical="center"/>
    </xf>
    <xf numFmtId="0" fontId="66" fillId="20" borderId="114" xfId="0" applyFont="1" applyFill="1" applyBorder="1" applyAlignment="1">
      <alignment horizontal="center" vertical="center"/>
    </xf>
    <xf numFmtId="0" fontId="66" fillId="20" borderId="142" xfId="0" applyFont="1" applyFill="1" applyBorder="1" applyAlignment="1">
      <alignment horizontal="center" vertical="center"/>
    </xf>
    <xf numFmtId="0" fontId="66" fillId="20" borderId="4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5" borderId="141" xfId="0" applyFont="1" applyFill="1" applyBorder="1" applyAlignment="1">
      <alignment horizontal="center" vertical="center"/>
    </xf>
    <xf numFmtId="0" fontId="66" fillId="25" borderId="114" xfId="0" applyFont="1" applyFill="1" applyBorder="1" applyAlignment="1">
      <alignment horizontal="center" vertical="center"/>
    </xf>
    <xf numFmtId="0" fontId="66" fillId="25" borderId="142" xfId="0" applyFont="1" applyFill="1" applyBorder="1" applyAlignment="1">
      <alignment horizontal="center" vertical="center"/>
    </xf>
    <xf numFmtId="0" fontId="66" fillId="25" borderId="4" xfId="0" applyFont="1" applyFill="1" applyBorder="1" applyAlignment="1">
      <alignment horizontal="center" vertical="center"/>
    </xf>
    <xf numFmtId="0" fontId="66" fillId="25" borderId="5" xfId="0" applyFont="1" applyFill="1" applyBorder="1" applyAlignment="1">
      <alignment horizontal="center" vertical="center"/>
    </xf>
    <xf numFmtId="0" fontId="66" fillId="25" borderId="6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/>
    </xf>
    <xf numFmtId="0" fontId="0" fillId="25" borderId="107" xfId="0" applyFill="1" applyBorder="1" applyAlignment="1">
      <alignment horizontal="center"/>
    </xf>
    <xf numFmtId="17" fontId="31" fillId="0" borderId="0" xfId="0" applyNumberFormat="1" applyFont="1" applyAlignment="1" applyProtection="1">
      <protection locked="0"/>
    </xf>
    <xf numFmtId="0" fontId="31" fillId="0" borderId="0" xfId="0" applyFont="1" applyAlignment="1" applyProtection="1">
      <protection locked="0"/>
    </xf>
    <xf numFmtId="0" fontId="0" fillId="0" borderId="0" xfId="0" applyAlignment="1">
      <alignment horizontal="right"/>
    </xf>
    <xf numFmtId="0" fontId="38" fillId="0" borderId="0" xfId="1" applyAlignment="1" applyProtection="1">
      <protection locked="0"/>
    </xf>
    <xf numFmtId="0" fontId="0" fillId="25" borderId="114" xfId="0" applyFill="1" applyBorder="1" applyAlignment="1">
      <alignment horizontal="center"/>
    </xf>
    <xf numFmtId="0" fontId="0" fillId="0" borderId="0" xfId="0" applyAlignment="1">
      <alignment horizontal="center"/>
    </xf>
    <xf numFmtId="0" fontId="58" fillId="0" borderId="114" xfId="0" applyFont="1" applyBorder="1" applyAlignment="1">
      <alignment horizontal="center" wrapText="1"/>
    </xf>
    <xf numFmtId="0" fontId="58" fillId="17" borderId="0" xfId="0" applyFont="1" applyFill="1" applyAlignment="1">
      <alignment horizontal="center"/>
    </xf>
    <xf numFmtId="0" fontId="31" fillId="0" borderId="0" xfId="0" applyFont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60" fillId="25" borderId="1" xfId="0" applyFont="1" applyFill="1" applyBorder="1" applyAlignment="1">
      <alignment horizontal="right"/>
    </xf>
    <xf numFmtId="165" fontId="12" fillId="8" borderId="5" xfId="0" applyNumberFormat="1" applyFont="1" applyFill="1" applyBorder="1" applyAlignment="1">
      <alignment horizontal="center" vertical="center" wrapText="1"/>
    </xf>
    <xf numFmtId="0" fontId="51" fillId="23" borderId="0" xfId="0" applyFont="1" applyFill="1" applyAlignment="1">
      <alignment horizontal="center" vertical="center" wrapText="1"/>
    </xf>
    <xf numFmtId="0" fontId="19" fillId="7" borderId="31" xfId="0" applyFont="1" applyFill="1" applyBorder="1" applyAlignment="1" applyProtection="1">
      <alignment vertical="top" wrapText="1"/>
      <protection locked="0"/>
    </xf>
    <xf numFmtId="0" fontId="22" fillId="28" borderId="26" xfId="0" applyFont="1" applyFill="1" applyBorder="1" applyAlignment="1" applyProtection="1">
      <alignment vertical="top" wrapText="1"/>
      <protection locked="0"/>
    </xf>
    <xf numFmtId="0" fontId="15" fillId="28" borderId="27" xfId="0" applyFont="1" applyFill="1" applyBorder="1" applyAlignment="1" applyProtection="1">
      <alignment vertical="top" wrapText="1"/>
      <protection locked="0"/>
    </xf>
    <xf numFmtId="0" fontId="19" fillId="24" borderId="12" xfId="0" applyFont="1" applyFill="1" applyBorder="1" applyAlignment="1" applyProtection="1">
      <alignment vertical="top" wrapText="1"/>
      <protection locked="0"/>
    </xf>
    <xf numFmtId="0" fontId="12" fillId="24" borderId="12" xfId="0" applyFont="1" applyFill="1" applyBorder="1" applyAlignment="1" applyProtection="1">
      <alignment vertical="top" wrapText="1"/>
      <protection locked="0"/>
    </xf>
    <xf numFmtId="0" fontId="19" fillId="24" borderId="130" xfId="0" applyFont="1" applyFill="1" applyBorder="1" applyAlignment="1" applyProtection="1">
      <alignment vertical="top" wrapText="1"/>
      <protection locked="0"/>
    </xf>
    <xf numFmtId="0" fontId="12" fillId="24" borderId="130" xfId="0" applyFont="1" applyFill="1" applyBorder="1" applyAlignment="1" applyProtection="1">
      <alignment vertical="top" wrapText="1"/>
      <protection locked="0"/>
    </xf>
    <xf numFmtId="0" fontId="19" fillId="7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Border="1" applyAlignment="1" applyProtection="1">
      <alignment vertical="top" wrapText="1"/>
      <protection locked="0"/>
    </xf>
    <xf numFmtId="0" fontId="19" fillId="7" borderId="139" xfId="0" applyFont="1" applyFill="1" applyBorder="1" applyAlignment="1" applyProtection="1">
      <alignment vertical="top" wrapText="1"/>
      <protection locked="0"/>
    </xf>
    <xf numFmtId="0" fontId="19" fillId="7" borderId="12" xfId="0" applyFont="1" applyFill="1" applyBorder="1" applyAlignment="1" applyProtection="1">
      <alignment vertical="top" wrapText="1"/>
      <protection locked="0"/>
    </xf>
    <xf numFmtId="0" fontId="19" fillId="7" borderId="140" xfId="0" applyFont="1" applyFill="1" applyBorder="1" applyAlignment="1" applyProtection="1">
      <alignment vertical="top" wrapText="1"/>
      <protection locked="0"/>
    </xf>
    <xf numFmtId="0" fontId="28" fillId="3" borderId="22" xfId="0" applyFont="1" applyFill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12" fillId="0" borderId="12" xfId="0" applyFont="1" applyBorder="1" applyAlignment="1" applyProtection="1">
      <alignment vertical="top" wrapText="1"/>
      <protection locked="0"/>
    </xf>
    <xf numFmtId="0" fontId="19" fillId="7" borderId="18" xfId="0" applyFont="1" applyFill="1" applyBorder="1" applyAlignment="1" applyProtection="1">
      <alignment vertical="top" wrapText="1"/>
      <protection locked="0"/>
    </xf>
    <xf numFmtId="0" fontId="12" fillId="0" borderId="18" xfId="0" applyFont="1" applyBorder="1" applyAlignment="1" applyProtection="1">
      <alignment vertical="top" wrapText="1"/>
      <protection locked="0"/>
    </xf>
    <xf numFmtId="0" fontId="15" fillId="3" borderId="22" xfId="0" applyFont="1" applyFill="1" applyBorder="1" applyAlignment="1">
      <alignment vertical="top" wrapText="1"/>
    </xf>
    <xf numFmtId="0" fontId="0" fillId="0" borderId="23" xfId="0" applyBorder="1" applyAlignment="1"/>
    <xf numFmtId="0" fontId="0" fillId="0" borderId="24" xfId="0" applyBorder="1" applyAlignment="1"/>
    <xf numFmtId="0" fontId="22" fillId="24" borderId="139" xfId="0" applyFont="1" applyFill="1" applyBorder="1" applyAlignment="1" applyProtection="1">
      <alignment vertical="top" wrapText="1"/>
      <protection locked="0"/>
    </xf>
    <xf numFmtId="0" fontId="15" fillId="24" borderId="139" xfId="0" applyFont="1" applyFill="1" applyBorder="1" applyAlignment="1" applyProtection="1">
      <alignment vertical="top" wrapText="1"/>
      <protection locked="0"/>
    </xf>
    <xf numFmtId="0" fontId="3" fillId="0" borderId="23" xfId="0" applyFont="1" applyBorder="1" applyAlignment="1">
      <alignment horizontal="left"/>
    </xf>
    <xf numFmtId="0" fontId="22" fillId="0" borderId="22" xfId="0" applyFont="1" applyFill="1" applyBorder="1" applyAlignment="1">
      <alignment vertical="center" wrapText="1"/>
    </xf>
    <xf numFmtId="0" fontId="22" fillId="0" borderId="23" xfId="0" applyFont="1" applyFill="1" applyBorder="1" applyAlignment="1">
      <alignment vertical="center" wrapText="1"/>
    </xf>
    <xf numFmtId="0" fontId="22" fillId="7" borderId="12" xfId="0" applyFont="1" applyFill="1" applyBorder="1" applyAlignment="1" applyProtection="1">
      <alignment horizontal="center" vertical="top" wrapText="1"/>
      <protection locked="0"/>
    </xf>
    <xf numFmtId="0" fontId="15" fillId="0" borderId="12" xfId="0" applyFont="1" applyBorder="1" applyAlignment="1" applyProtection="1">
      <alignment horizontal="center" vertical="top" wrapText="1"/>
      <protection locked="0"/>
    </xf>
    <xf numFmtId="0" fontId="15" fillId="4" borderId="18" xfId="0" applyFont="1" applyFill="1" applyBorder="1" applyAlignment="1">
      <alignment vertical="top"/>
    </xf>
    <xf numFmtId="0" fontId="0" fillId="0" borderId="30" xfId="0" applyBorder="1" applyAlignment="1"/>
    <xf numFmtId="0" fontId="19" fillId="4" borderId="11" xfId="0" applyFont="1" applyFill="1" applyBorder="1" applyAlignment="1">
      <alignment vertical="top" wrapText="1"/>
    </xf>
    <xf numFmtId="0" fontId="0" fillId="0" borderId="30" xfId="0" applyFont="1" applyBorder="1" applyAlignment="1"/>
    <xf numFmtId="0" fontId="47" fillId="6" borderId="52" xfId="0" applyFont="1" applyFill="1" applyBorder="1" applyAlignment="1" applyProtection="1">
      <alignment horizontal="center" vertical="center"/>
      <protection locked="0"/>
    </xf>
    <xf numFmtId="0" fontId="47" fillId="6" borderId="44" xfId="0" applyFont="1" applyFill="1" applyBorder="1" applyAlignment="1" applyProtection="1">
      <alignment horizontal="center" vertical="center"/>
      <protection locked="0"/>
    </xf>
    <xf numFmtId="0" fontId="47" fillId="6" borderId="53" xfId="0" applyFont="1" applyFill="1" applyBorder="1" applyAlignment="1" applyProtection="1">
      <alignment horizontal="center" vertical="center"/>
      <protection locked="0"/>
    </xf>
    <xf numFmtId="0" fontId="19" fillId="7" borderId="10" xfId="0" applyFont="1" applyFill="1" applyBorder="1" applyAlignment="1">
      <alignment horizontal="left" vertical="top"/>
    </xf>
    <xf numFmtId="0" fontId="47" fillId="6" borderId="52" xfId="0" applyFont="1" applyFill="1" applyBorder="1" applyAlignment="1" applyProtection="1">
      <alignment horizontal="center"/>
      <protection locked="0"/>
    </xf>
    <xf numFmtId="0" fontId="47" fillId="6" borderId="44" xfId="0" applyFont="1" applyFill="1" applyBorder="1" applyAlignment="1" applyProtection="1">
      <alignment horizontal="center"/>
      <protection locked="0"/>
    </xf>
    <xf numFmtId="0" fontId="47" fillId="6" borderId="53" xfId="0" applyFont="1" applyFill="1" applyBorder="1" applyAlignment="1" applyProtection="1">
      <alignment horizontal="center"/>
      <protection locked="0"/>
    </xf>
    <xf numFmtId="0" fontId="22" fillId="7" borderId="10" xfId="0" applyFont="1" applyFill="1" applyBorder="1" applyAlignment="1">
      <alignment horizontal="left" vertical="center"/>
    </xf>
    <xf numFmtId="165" fontId="22" fillId="4" borderId="11" xfId="0" applyNumberFormat="1" applyFont="1" applyFill="1" applyBorder="1" applyAlignment="1"/>
    <xf numFmtId="0" fontId="15" fillId="4" borderId="0" xfId="0" applyFont="1" applyFill="1" applyAlignment="1">
      <alignment horizontal="center" wrapText="1"/>
    </xf>
    <xf numFmtId="1" fontId="22" fillId="4" borderId="11" xfId="0" applyNumberFormat="1" applyFont="1" applyFill="1" applyBorder="1" applyAlignment="1">
      <alignment horizontal="center" vertical="top" wrapText="1"/>
    </xf>
    <xf numFmtId="1" fontId="0" fillId="0" borderId="30" xfId="0" applyNumberFormat="1" applyBorder="1" applyAlignment="1">
      <alignment horizontal="center" wrapText="1"/>
    </xf>
    <xf numFmtId="165" fontId="36" fillId="2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2" fillId="4" borderId="11" xfId="0" applyFont="1" applyFill="1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22" fillId="4" borderId="11" xfId="0" applyFont="1" applyFill="1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28" fillId="4" borderId="11" xfId="0" applyFont="1" applyFill="1" applyBorder="1" applyAlignment="1">
      <alignment horizontal="center" wrapText="1"/>
    </xf>
    <xf numFmtId="0" fontId="19" fillId="24" borderId="10" xfId="0" applyFont="1" applyFill="1" applyBorder="1" applyAlignment="1">
      <alignment horizontal="left" vertical="top"/>
    </xf>
    <xf numFmtId="0" fontId="19" fillId="6" borderId="52" xfId="0" applyFont="1" applyFill="1" applyBorder="1" applyAlignment="1" applyProtection="1">
      <alignment horizontal="center" vertical="top"/>
      <protection locked="0"/>
    </xf>
    <xf numFmtId="0" fontId="19" fillId="6" borderId="44" xfId="0" applyFont="1" applyFill="1" applyBorder="1" applyAlignment="1" applyProtection="1">
      <alignment horizontal="center" vertical="top"/>
      <protection locked="0"/>
    </xf>
    <xf numFmtId="0" fontId="19" fillId="6" borderId="53" xfId="0" applyFont="1" applyFill="1" applyBorder="1" applyAlignment="1" applyProtection="1">
      <alignment horizontal="center" vertical="top"/>
      <protection locked="0"/>
    </xf>
    <xf numFmtId="0" fontId="47" fillId="6" borderId="52" xfId="0" applyFont="1" applyFill="1" applyBorder="1" applyAlignment="1" applyProtection="1">
      <alignment horizontal="center" vertical="top"/>
      <protection locked="0"/>
    </xf>
    <xf numFmtId="0" fontId="47" fillId="6" borderId="44" xfId="0" applyFont="1" applyFill="1" applyBorder="1" applyAlignment="1" applyProtection="1">
      <alignment horizontal="center" vertical="top"/>
      <protection locked="0"/>
    </xf>
    <xf numFmtId="0" fontId="47" fillId="6" borderId="53" xfId="0" applyFont="1" applyFill="1" applyBorder="1" applyAlignment="1" applyProtection="1">
      <alignment horizontal="center" vertical="top"/>
      <protection locked="0"/>
    </xf>
    <xf numFmtId="0" fontId="19" fillId="6" borderId="52" xfId="0" applyFont="1" applyFill="1" applyBorder="1" applyAlignment="1" applyProtection="1">
      <alignment horizontal="left" vertical="top"/>
      <protection locked="0"/>
    </xf>
    <xf numFmtId="0" fontId="19" fillId="6" borderId="44" xfId="0" applyFont="1" applyFill="1" applyBorder="1" applyAlignment="1" applyProtection="1">
      <alignment horizontal="left" vertical="top"/>
      <protection locked="0"/>
    </xf>
    <xf numFmtId="0" fontId="19" fillId="6" borderId="53" xfId="0" applyFont="1" applyFill="1" applyBorder="1" applyAlignment="1" applyProtection="1">
      <alignment horizontal="left" vertical="top"/>
      <protection locked="0"/>
    </xf>
    <xf numFmtId="0" fontId="47" fillId="6" borderId="52" xfId="0" applyFont="1" applyFill="1" applyBorder="1" applyAlignment="1" applyProtection="1">
      <alignment horizontal="right" vertical="center"/>
      <protection locked="0"/>
    </xf>
    <xf numFmtId="0" fontId="47" fillId="6" borderId="44" xfId="0" applyFont="1" applyFill="1" applyBorder="1" applyAlignment="1" applyProtection="1">
      <alignment horizontal="right" vertical="center"/>
      <protection locked="0"/>
    </xf>
    <xf numFmtId="0" fontId="47" fillId="6" borderId="53" xfId="0" applyFont="1" applyFill="1" applyBorder="1" applyAlignment="1" applyProtection="1">
      <alignment horizontal="right" vertical="center"/>
      <protection locked="0"/>
    </xf>
    <xf numFmtId="0" fontId="19" fillId="24" borderId="10" xfId="0" applyFont="1" applyFill="1" applyBorder="1" applyAlignment="1">
      <alignment horizontal="left" vertical="center"/>
    </xf>
    <xf numFmtId="0" fontId="22" fillId="24" borderId="10" xfId="0" applyFont="1" applyFill="1" applyBorder="1" applyAlignment="1">
      <alignment horizontal="left" vertical="center"/>
    </xf>
    <xf numFmtId="0" fontId="22" fillId="7" borderId="10" xfId="0" applyFont="1" applyFill="1" applyBorder="1" applyAlignment="1">
      <alignment horizontal="left" vertical="top"/>
    </xf>
    <xf numFmtId="0" fontId="48" fillId="24" borderId="10" xfId="0" applyFont="1" applyFill="1" applyBorder="1" applyAlignment="1">
      <alignment horizontal="left" vertical="center"/>
    </xf>
    <xf numFmtId="0" fontId="19" fillId="7" borderId="25" xfId="0" applyFont="1" applyFill="1" applyBorder="1" applyAlignment="1">
      <alignment horizontal="left" vertical="top"/>
    </xf>
    <xf numFmtId="0" fontId="56" fillId="24" borderId="31" xfId="0" applyFont="1" applyFill="1" applyBorder="1" applyAlignment="1">
      <alignment horizontal="left" vertical="top"/>
    </xf>
    <xf numFmtId="0" fontId="19" fillId="24" borderId="10" xfId="0" applyFont="1" applyFill="1" applyBorder="1" applyAlignment="1">
      <alignment horizontal="left" vertical="center" wrapText="1"/>
    </xf>
    <xf numFmtId="0" fontId="19" fillId="7" borderId="12" xfId="0" applyFont="1" applyFill="1" applyBorder="1" applyAlignment="1">
      <alignment horizontal="left" vertical="top"/>
    </xf>
    <xf numFmtId="0" fontId="22" fillId="7" borderId="25" xfId="0" applyFont="1" applyFill="1" applyBorder="1" applyAlignment="1">
      <alignment horizontal="right" vertical="top" wrapText="1"/>
    </xf>
    <xf numFmtId="0" fontId="0" fillId="0" borderId="25" xfId="0" applyBorder="1" applyAlignment="1">
      <alignment horizontal="right" vertical="top" wrapText="1"/>
    </xf>
    <xf numFmtId="0" fontId="56" fillId="7" borderId="31" xfId="0" applyFont="1" applyFill="1" applyBorder="1" applyAlignment="1">
      <alignment horizontal="left" vertical="top"/>
    </xf>
    <xf numFmtId="0" fontId="57" fillId="0" borderId="31" xfId="0" applyFont="1" applyBorder="1" applyAlignment="1">
      <alignment horizontal="left" vertical="top"/>
    </xf>
    <xf numFmtId="0" fontId="41" fillId="0" borderId="0" xfId="0" applyFont="1" applyFill="1" applyBorder="1" applyAlignment="1">
      <alignment horizontal="center"/>
    </xf>
    <xf numFmtId="0" fontId="22" fillId="7" borderId="26" xfId="0" applyFont="1" applyFill="1" applyBorder="1" applyAlignment="1" applyProtection="1">
      <alignment horizontal="center" vertical="top" wrapText="1"/>
      <protection locked="0"/>
    </xf>
    <xf numFmtId="0" fontId="15" fillId="0" borderId="27" xfId="0" applyFont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/>
    <xf numFmtId="0" fontId="22" fillId="24" borderId="26" xfId="0" applyFont="1" applyFill="1" applyBorder="1" applyAlignment="1" applyProtection="1">
      <alignment vertical="top" wrapText="1"/>
      <protection locked="0"/>
    </xf>
    <xf numFmtId="0" fontId="15" fillId="24" borderId="27" xfId="0" applyFont="1" applyFill="1" applyBorder="1" applyAlignment="1" applyProtection="1">
      <alignment vertical="top" wrapText="1"/>
      <protection locked="0"/>
    </xf>
    <xf numFmtId="0" fontId="19" fillId="24" borderId="30" xfId="0" applyFont="1" applyFill="1" applyBorder="1" applyAlignment="1" applyProtection="1">
      <alignment vertical="top" wrapText="1"/>
      <protection locked="0"/>
    </xf>
    <xf numFmtId="0" fontId="12" fillId="24" borderId="30" xfId="0" applyFont="1" applyFill="1" applyBorder="1" applyAlignment="1" applyProtection="1">
      <alignment vertical="top" wrapText="1"/>
      <protection locked="0"/>
    </xf>
    <xf numFmtId="0" fontId="19" fillId="7" borderId="30" xfId="0" applyFont="1" applyFill="1" applyBorder="1" applyAlignment="1" applyProtection="1">
      <alignment vertical="top" wrapText="1"/>
      <protection locked="0"/>
    </xf>
    <xf numFmtId="0" fontId="12" fillId="0" borderId="30" xfId="0" applyFont="1" applyBorder="1" applyAlignment="1" applyProtection="1">
      <alignment vertical="top" wrapText="1"/>
      <protection locked="0"/>
    </xf>
    <xf numFmtId="0" fontId="63" fillId="24" borderId="10" xfId="0" applyFont="1" applyFill="1" applyBorder="1" applyAlignment="1">
      <alignment horizontal="left" vertical="center" wrapText="1"/>
    </xf>
    <xf numFmtId="167" fontId="42" fillId="6" borderId="52" xfId="0" applyNumberFormat="1" applyFont="1" applyFill="1" applyBorder="1" applyAlignment="1">
      <alignment horizontal="center"/>
    </xf>
    <xf numFmtId="167" fontId="42" fillId="6" borderId="44" xfId="0" applyNumberFormat="1" applyFont="1" applyFill="1" applyBorder="1" applyAlignment="1">
      <alignment horizontal="center"/>
    </xf>
    <xf numFmtId="167" fontId="42" fillId="6" borderId="53" xfId="0" applyNumberFormat="1" applyFont="1" applyFill="1" applyBorder="1" applyAlignment="1">
      <alignment horizontal="center"/>
    </xf>
    <xf numFmtId="0" fontId="22" fillId="3" borderId="52" xfId="0" applyNumberFormat="1" applyFont="1" applyFill="1" applyBorder="1" applyAlignment="1">
      <alignment horizontal="center"/>
    </xf>
    <xf numFmtId="0" fontId="22" fillId="3" borderId="44" xfId="0" applyNumberFormat="1" applyFont="1" applyFill="1" applyBorder="1" applyAlignment="1">
      <alignment horizontal="center"/>
    </xf>
    <xf numFmtId="0" fontId="22" fillId="3" borderId="53" xfId="0" applyNumberFormat="1" applyFont="1" applyFill="1" applyBorder="1" applyAlignment="1">
      <alignment horizontal="center"/>
    </xf>
    <xf numFmtId="0" fontId="0" fillId="0" borderId="59" xfId="0" applyNumberFormat="1" applyBorder="1" applyAlignment="1">
      <alignment horizontal="center"/>
    </xf>
    <xf numFmtId="0" fontId="0" fillId="0" borderId="86" xfId="0" applyNumberFormat="1" applyBorder="1" applyAlignment="1">
      <alignment horizontal="center"/>
    </xf>
    <xf numFmtId="0" fontId="0" fillId="0" borderId="66" xfId="0" applyNumberFormat="1" applyBorder="1" applyAlignment="1">
      <alignment horizontal="center"/>
    </xf>
    <xf numFmtId="14" fontId="0" fillId="0" borderId="131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132" xfId="0" applyNumberFormat="1" applyBorder="1" applyAlignment="1">
      <alignment horizontal="center"/>
    </xf>
    <xf numFmtId="0" fontId="0" fillId="0" borderId="133" xfId="0" applyNumberFormat="1" applyBorder="1" applyAlignment="1">
      <alignment horizontal="center"/>
    </xf>
  </cellXfs>
  <cellStyles count="7">
    <cellStyle name="Lien hypertexte" xfId="1" builtinId="8"/>
    <cellStyle name="Milliers" xfId="2" builtinId="3"/>
    <cellStyle name="Monétaire" xfId="3" builtinId="4"/>
    <cellStyle name="Monétaire 2" xfId="6" xr:uid="{54F51FA2-18EA-4CDB-9ADE-D1D3FCA874E3}"/>
    <cellStyle name="Normal" xfId="0" builtinId="0"/>
    <cellStyle name="Normal 2 2" xfId="5" xr:uid="{9534E6C5-B492-4556-A60A-2C5EA0B8A5CF}"/>
    <cellStyle name="Pourcentage" xfId="4" builtinId="5"/>
  </cellStyles>
  <dxfs count="0"/>
  <tableStyles count="0" defaultTableStyle="TableStyleMedium9" defaultPivotStyle="PivotStyleLight16"/>
  <colors>
    <mruColors>
      <color rgb="FF008000"/>
      <color rgb="FF8000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umission@soudexmetal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zoomScaleNormal="100" workbookViewId="0">
      <selection activeCell="L47" sqref="L47"/>
    </sheetView>
  </sheetViews>
  <sheetFormatPr baseColWidth="10" defaultColWidth="11.42578125" defaultRowHeight="15" x14ac:dyDescent="0.25"/>
  <cols>
    <col min="1" max="1" width="5.7109375" customWidth="1"/>
    <col min="2" max="2" width="10.28515625" customWidth="1"/>
    <col min="5" max="5" width="12.85546875" customWidth="1"/>
    <col min="6" max="6" width="13.140625" customWidth="1"/>
    <col min="7" max="7" width="10.7109375" customWidth="1"/>
    <col min="8" max="8" width="7.85546875" customWidth="1"/>
    <col min="9" max="9" width="14" customWidth="1"/>
  </cols>
  <sheetData>
    <row r="1" spans="1:9" ht="20.25" customHeight="1" x14ac:dyDescent="0.25"/>
    <row r="2" spans="1:9" ht="15" customHeight="1" x14ac:dyDescent="0.25">
      <c r="C2" t="s">
        <v>200</v>
      </c>
      <c r="F2" s="592" t="s">
        <v>0</v>
      </c>
      <c r="G2" s="593"/>
      <c r="H2" s="593"/>
      <c r="I2" s="593"/>
    </row>
    <row r="3" spans="1:9" ht="12" customHeight="1" x14ac:dyDescent="0.25">
      <c r="C3" s="1"/>
      <c r="F3" s="593"/>
      <c r="G3" s="593"/>
      <c r="H3" s="593"/>
      <c r="I3" s="593"/>
    </row>
    <row r="4" spans="1:9" ht="12" customHeight="1" x14ac:dyDescent="0.25">
      <c r="C4" s="1"/>
      <c r="F4" s="596" t="str">
        <f>Sommaire!M2</f>
        <v>SM-0</v>
      </c>
      <c r="G4" s="597"/>
      <c r="H4" s="597"/>
      <c r="I4" s="597"/>
    </row>
    <row r="5" spans="1:9" ht="12" customHeight="1" x14ac:dyDescent="0.25">
      <c r="C5" s="560" t="s">
        <v>201</v>
      </c>
      <c r="F5" s="597"/>
      <c r="G5" s="597"/>
      <c r="H5" s="597"/>
      <c r="I5" s="597"/>
    </row>
    <row r="6" spans="1:9" ht="12" customHeight="1" x14ac:dyDescent="0.25">
      <c r="C6" s="560" t="s">
        <v>201</v>
      </c>
      <c r="F6" s="598" t="s">
        <v>203</v>
      </c>
      <c r="G6" s="598"/>
      <c r="H6" s="598"/>
      <c r="I6" s="598"/>
    </row>
    <row r="7" spans="1:9" ht="12" customHeight="1" x14ac:dyDescent="0.25">
      <c r="C7" s="560" t="s">
        <v>202</v>
      </c>
      <c r="F7" s="598"/>
      <c r="G7" s="598"/>
      <c r="H7" s="598"/>
      <c r="I7" s="598"/>
    </row>
    <row r="8" spans="1:9" ht="12" customHeight="1" x14ac:dyDescent="0.25">
      <c r="C8" s="561" t="s">
        <v>194</v>
      </c>
    </row>
    <row r="9" spans="1:9" x14ac:dyDescent="0.25">
      <c r="F9" s="90" t="s">
        <v>53</v>
      </c>
      <c r="G9" s="89" t="str">
        <f>Sommaire!I1</f>
        <v>.</v>
      </c>
    </row>
    <row r="10" spans="1:9" x14ac:dyDescent="0.25">
      <c r="A10" s="580" t="s">
        <v>1</v>
      </c>
      <c r="B10" s="581"/>
      <c r="C10" s="594" t="str">
        <f>Sommaire!F1</f>
        <v>-</v>
      </c>
      <c r="D10" s="594"/>
      <c r="E10" s="594"/>
      <c r="F10" s="90" t="s">
        <v>54</v>
      </c>
      <c r="G10" s="89" t="str">
        <f>Sommaire!I2</f>
        <v>-</v>
      </c>
    </row>
    <row r="11" spans="1:9" x14ac:dyDescent="0.25">
      <c r="A11" s="580" t="s">
        <v>2</v>
      </c>
      <c r="B11" s="581"/>
      <c r="C11" s="594" t="str">
        <f>Sommaire!C1</f>
        <v>-</v>
      </c>
      <c r="D11" s="594"/>
      <c r="E11" s="594"/>
      <c r="F11" s="90" t="s">
        <v>7</v>
      </c>
      <c r="G11" s="595" t="str">
        <f>Sommaire!M1</f>
        <v>2020-00-00</v>
      </c>
      <c r="H11" s="595"/>
    </row>
    <row r="12" spans="1:9" x14ac:dyDescent="0.25">
      <c r="A12" s="580" t="s">
        <v>4</v>
      </c>
      <c r="B12" s="581"/>
      <c r="C12" s="577" t="str">
        <f>Sommaire!C2</f>
        <v>-</v>
      </c>
      <c r="D12" s="577"/>
      <c r="E12" s="577"/>
      <c r="F12" s="90" t="s">
        <v>8</v>
      </c>
      <c r="G12" s="457" t="s">
        <v>51</v>
      </c>
      <c r="H12" s="123"/>
    </row>
    <row r="13" spans="1:9" x14ac:dyDescent="0.25">
      <c r="A13" s="532"/>
      <c r="B13" s="533"/>
      <c r="C13" s="577" t="str">
        <f>Sommaire!C3</f>
        <v>-</v>
      </c>
      <c r="D13" s="577"/>
      <c r="E13" s="577"/>
      <c r="F13" s="90"/>
      <c r="G13" s="533"/>
      <c r="H13" s="533"/>
    </row>
    <row r="14" spans="1:9" x14ac:dyDescent="0.25">
      <c r="A14" s="580" t="s">
        <v>5</v>
      </c>
      <c r="B14" s="581"/>
      <c r="C14" s="578">
        <f>Sommaire!F3</f>
        <v>0</v>
      </c>
      <c r="D14" s="578"/>
      <c r="F14" s="583" t="s">
        <v>11</v>
      </c>
      <c r="G14" s="582" t="str">
        <f>Sommaire!I1</f>
        <v>.</v>
      </c>
      <c r="H14" s="582"/>
      <c r="I14" s="582"/>
    </row>
    <row r="15" spans="1:9" x14ac:dyDescent="0.25">
      <c r="A15" s="580" t="s">
        <v>6</v>
      </c>
      <c r="B15" s="581"/>
      <c r="C15" s="578">
        <f>Sommaire!F4</f>
        <v>0</v>
      </c>
      <c r="D15" s="578"/>
      <c r="F15" s="583"/>
      <c r="G15" s="582"/>
      <c r="H15" s="582"/>
      <c r="I15" s="582"/>
    </row>
    <row r="16" spans="1:9" x14ac:dyDescent="0.25">
      <c r="A16" s="580" t="s">
        <v>3</v>
      </c>
      <c r="B16" s="581"/>
      <c r="C16" s="579" t="str">
        <f>Sommaire!F5</f>
        <v>-</v>
      </c>
      <c r="D16" s="579"/>
      <c r="E16" s="579"/>
      <c r="F16" s="583" t="s">
        <v>9</v>
      </c>
      <c r="G16" s="584" t="str">
        <f>Sommaire!C4</f>
        <v>.</v>
      </c>
      <c r="H16" s="584"/>
      <c r="I16" s="584"/>
    </row>
    <row r="17" spans="1:9" ht="5.25" hidden="1" customHeight="1" thickBot="1" x14ac:dyDescent="0.3">
      <c r="A17" s="3"/>
      <c r="B17" s="3"/>
      <c r="C17" s="3"/>
      <c r="D17" s="3"/>
      <c r="E17" s="3"/>
      <c r="F17" s="583"/>
      <c r="G17" s="584"/>
      <c r="H17" s="584"/>
      <c r="I17" s="584"/>
    </row>
    <row r="18" spans="1:9" ht="11.25" customHeight="1" x14ac:dyDescent="0.25">
      <c r="F18" s="583"/>
      <c r="G18" s="584"/>
      <c r="H18" s="584"/>
      <c r="I18" s="584"/>
    </row>
    <row r="19" spans="1:9" x14ac:dyDescent="0.25">
      <c r="A19" s="575" t="s">
        <v>189</v>
      </c>
      <c r="B19" s="576"/>
      <c r="F19" s="535" t="s">
        <v>180</v>
      </c>
      <c r="G19" s="599"/>
      <c r="H19" s="599"/>
      <c r="I19" s="599"/>
    </row>
    <row r="20" spans="1:9" x14ac:dyDescent="0.25">
      <c r="A20" s="397" t="s">
        <v>181</v>
      </c>
      <c r="B20" s="397"/>
      <c r="C20" s="277"/>
      <c r="D20" s="277"/>
      <c r="E20" s="277"/>
      <c r="F20" s="534"/>
      <c r="G20" s="277"/>
      <c r="H20" s="277"/>
      <c r="I20" s="277"/>
    </row>
    <row r="21" spans="1:9" x14ac:dyDescent="0.25">
      <c r="A21" s="397" t="s">
        <v>182</v>
      </c>
      <c r="B21" s="277"/>
      <c r="C21" s="277"/>
      <c r="D21" s="277"/>
      <c r="E21" s="277"/>
      <c r="F21" s="534"/>
      <c r="G21" s="277"/>
      <c r="H21" s="277"/>
      <c r="I21" s="277"/>
    </row>
    <row r="22" spans="1:9" ht="3" customHeight="1" x14ac:dyDescent="0.25"/>
    <row r="23" spans="1:9" ht="23.25" x14ac:dyDescent="0.35">
      <c r="A23" s="11" t="s">
        <v>10</v>
      </c>
      <c r="B23" s="572" t="s">
        <v>14</v>
      </c>
      <c r="C23" s="573"/>
      <c r="D23" s="573"/>
      <c r="E23" s="574"/>
      <c r="F23" s="11" t="s">
        <v>22</v>
      </c>
      <c r="G23" s="11" t="s">
        <v>21</v>
      </c>
      <c r="H23" s="536" t="s">
        <v>15</v>
      </c>
      <c r="I23" s="11" t="s">
        <v>13</v>
      </c>
    </row>
    <row r="24" spans="1:9" x14ac:dyDescent="0.25">
      <c r="A24" s="10"/>
      <c r="B24" s="6"/>
      <c r="C24" s="7"/>
      <c r="D24" s="7"/>
      <c r="E24" s="9"/>
      <c r="F24" s="10"/>
      <c r="G24" s="10"/>
      <c r="H24" s="7"/>
      <c r="I24" s="12" t="s">
        <v>12</v>
      </c>
    </row>
    <row r="25" spans="1:9" ht="15" customHeight="1" x14ac:dyDescent="0.25">
      <c r="A25" s="124">
        <f>Sommaire!A7</f>
        <v>1</v>
      </c>
      <c r="B25" s="606" t="str">
        <f>Sommaire!C7</f>
        <v>.</v>
      </c>
      <c r="C25" s="607"/>
      <c r="D25" s="607"/>
      <c r="E25" s="608"/>
      <c r="F25" s="127" t="str">
        <f>Sommaire!D7</f>
        <v>.</v>
      </c>
      <c r="G25" s="126" t="str">
        <f>Sommaire!E7</f>
        <v>.</v>
      </c>
      <c r="H25" s="272"/>
      <c r="I25" s="455" t="e">
        <f>Sommaire!M7*Estimation!M$52</f>
        <v>#REF!</v>
      </c>
    </row>
    <row r="26" spans="1:9" ht="16.5" customHeight="1" x14ac:dyDescent="0.25">
      <c r="A26" s="128">
        <f>Sommaire!A8</f>
        <v>2</v>
      </c>
      <c r="B26" s="609" t="str">
        <f>Sommaire!C8</f>
        <v>.</v>
      </c>
      <c r="C26" s="610"/>
      <c r="D26" s="610"/>
      <c r="E26" s="611"/>
      <c r="F26" s="127" t="str">
        <f>Sommaire!D8</f>
        <v>.</v>
      </c>
      <c r="G26" s="126" t="str">
        <f>Sommaire!E8</f>
        <v>.</v>
      </c>
      <c r="H26" s="272"/>
      <c r="I26" s="455" t="e">
        <f>Sommaire!M8*Estimation!M$52</f>
        <v>#REF!</v>
      </c>
    </row>
    <row r="27" spans="1:9" x14ac:dyDescent="0.25">
      <c r="A27" s="5">
        <f>Sommaire!A9</f>
        <v>3</v>
      </c>
      <c r="B27" s="612" t="str">
        <f>Sommaire!C9</f>
        <v>.</v>
      </c>
      <c r="C27" s="587"/>
      <c r="D27" s="587"/>
      <c r="E27" s="613"/>
      <c r="F27" s="127" t="str">
        <f>Sommaire!D9</f>
        <v>.</v>
      </c>
      <c r="G27" s="126" t="str">
        <f>Sommaire!E9</f>
        <v>.</v>
      </c>
      <c r="H27" s="273"/>
      <c r="I27" s="455" t="e">
        <f>Sommaire!M9*Estimation!M$52</f>
        <v>#REF!</v>
      </c>
    </row>
    <row r="28" spans="1:9" ht="15" customHeight="1" x14ac:dyDescent="0.25">
      <c r="A28" s="124">
        <f>Sommaire!A10</f>
        <v>4</v>
      </c>
      <c r="B28" s="609" t="str">
        <f>Sommaire!C10</f>
        <v>.</v>
      </c>
      <c r="C28" s="610"/>
      <c r="D28" s="610"/>
      <c r="E28" s="611"/>
      <c r="F28" s="127" t="str">
        <f>Sommaire!D10</f>
        <v>.</v>
      </c>
      <c r="G28" s="126" t="str">
        <f>Sommaire!E10</f>
        <v>.</v>
      </c>
      <c r="H28" s="273"/>
      <c r="I28" s="455" t="e">
        <f>Sommaire!M10*Estimation!M$52</f>
        <v>#REF!</v>
      </c>
    </row>
    <row r="29" spans="1:9" x14ac:dyDescent="0.25">
      <c r="A29" s="5">
        <f>Sommaire!A11</f>
        <v>5</v>
      </c>
      <c r="B29" s="609" t="str">
        <f>Sommaire!C11</f>
        <v>.</v>
      </c>
      <c r="C29" s="610"/>
      <c r="D29" s="610"/>
      <c r="E29" s="611"/>
      <c r="F29" s="127" t="str">
        <f>Sommaire!D11</f>
        <v>.</v>
      </c>
      <c r="G29" s="126" t="str">
        <f>Sommaire!E11</f>
        <v>.</v>
      </c>
      <c r="H29" s="274"/>
      <c r="I29" s="455" t="e">
        <f>Sommaire!M11*Estimation!M$52</f>
        <v>#REF!</v>
      </c>
    </row>
    <row r="30" spans="1:9" x14ac:dyDescent="0.25">
      <c r="A30" s="5">
        <f>Sommaire!A12</f>
        <v>6</v>
      </c>
      <c r="B30" s="609" t="str">
        <f>Sommaire!C12</f>
        <v>.</v>
      </c>
      <c r="C30" s="610"/>
      <c r="D30" s="610"/>
      <c r="E30" s="611"/>
      <c r="F30" s="127" t="str">
        <f>Sommaire!D12</f>
        <v>.</v>
      </c>
      <c r="G30" s="126" t="str">
        <f>Sommaire!E12</f>
        <v>.</v>
      </c>
      <c r="H30" s="273"/>
      <c r="I30" s="455" t="e">
        <f>Sommaire!M12*Estimation!M$52</f>
        <v>#REF!</v>
      </c>
    </row>
    <row r="31" spans="1:9" ht="15" customHeight="1" x14ac:dyDescent="0.25">
      <c r="A31" s="124">
        <f>Sommaire!A13</f>
        <v>7</v>
      </c>
      <c r="B31" s="609" t="str">
        <f>Sommaire!C13</f>
        <v>.</v>
      </c>
      <c r="C31" s="610"/>
      <c r="D31" s="610"/>
      <c r="E31" s="611"/>
      <c r="F31" s="127" t="str">
        <f>Sommaire!D13</f>
        <v>.</v>
      </c>
      <c r="G31" s="126" t="str">
        <f>Sommaire!E13</f>
        <v>.</v>
      </c>
      <c r="H31" s="272"/>
      <c r="I31" s="455" t="e">
        <f>Sommaire!M13*Estimation!M$52</f>
        <v>#REF!</v>
      </c>
    </row>
    <row r="32" spans="1:9" ht="13.5" customHeight="1" x14ac:dyDescent="0.25">
      <c r="A32" s="5">
        <f>Sommaire!A14</f>
        <v>8</v>
      </c>
      <c r="B32" s="609" t="str">
        <f>Sommaire!C14</f>
        <v>.</v>
      </c>
      <c r="C32" s="610"/>
      <c r="D32" s="610"/>
      <c r="E32" s="611"/>
      <c r="F32" s="127" t="str">
        <f>Sommaire!D14</f>
        <v>.</v>
      </c>
      <c r="G32" s="126" t="str">
        <f>Sommaire!E14</f>
        <v>.</v>
      </c>
      <c r="H32" s="273"/>
      <c r="I32" s="455" t="e">
        <f>Sommaire!M14*Estimation!M$52</f>
        <v>#REF!</v>
      </c>
    </row>
    <row r="33" spans="1:9" ht="14.25" customHeight="1" thickBot="1" x14ac:dyDescent="0.3">
      <c r="A33" s="5">
        <v>9</v>
      </c>
      <c r="B33" s="600" t="str">
        <f>Sommaire!C15</f>
        <v>.</v>
      </c>
      <c r="C33" s="601"/>
      <c r="D33" s="601"/>
      <c r="E33" s="602"/>
      <c r="F33" s="127" t="str">
        <f>Sommaire!D15</f>
        <v>.</v>
      </c>
      <c r="G33" s="126" t="str">
        <f>Sommaire!E15</f>
        <v>.</v>
      </c>
      <c r="H33" s="273"/>
      <c r="I33" s="455" t="e">
        <f>Sommaire!M15*Estimation!M$52</f>
        <v>#REF!</v>
      </c>
    </row>
    <row r="34" spans="1:9" ht="15" customHeight="1" x14ac:dyDescent="0.25">
      <c r="A34" s="552"/>
      <c r="B34" s="603" t="s">
        <v>193</v>
      </c>
      <c r="C34" s="604"/>
      <c r="D34" s="604"/>
      <c r="E34" s="605"/>
      <c r="F34" s="556" t="str">
        <f>Sommaire!D16</f>
        <v>.</v>
      </c>
      <c r="G34" s="126" t="str">
        <f>Sommaire!E16</f>
        <v>.</v>
      </c>
      <c r="H34" s="273"/>
      <c r="I34" s="455" t="e">
        <f>Sommaire!M16*Estimation!M$52</f>
        <v>#REF!</v>
      </c>
    </row>
    <row r="35" spans="1:9" x14ac:dyDescent="0.25">
      <c r="A35" s="552"/>
      <c r="B35" s="586"/>
      <c r="C35" s="587"/>
      <c r="D35" s="587"/>
      <c r="E35" s="588"/>
      <c r="F35" s="556" t="str">
        <f>Sommaire!D17</f>
        <v>.</v>
      </c>
      <c r="G35" s="5" t="str">
        <f>Sommaire!E17</f>
        <v>.</v>
      </c>
      <c r="H35" s="5"/>
      <c r="I35" s="455" t="e">
        <f>Sommaire!M17*Estimation!M$52</f>
        <v>#REF!</v>
      </c>
    </row>
    <row r="36" spans="1:9" ht="15.75" thickBot="1" x14ac:dyDescent="0.3">
      <c r="A36" s="552"/>
      <c r="B36" s="589"/>
      <c r="C36" s="590"/>
      <c r="D36" s="590"/>
      <c r="E36" s="591"/>
      <c r="F36" s="556" t="str">
        <f>Sommaire!D18</f>
        <v>.</v>
      </c>
      <c r="G36" s="5" t="str">
        <f>Sommaire!E18</f>
        <v>.</v>
      </c>
      <c r="H36" s="5"/>
      <c r="I36" s="455" t="e">
        <f>Sommaire!M18*Estimation!M$52</f>
        <v>#REF!</v>
      </c>
    </row>
    <row r="37" spans="1:9" ht="19.5" customHeight="1" x14ac:dyDescent="0.25">
      <c r="A37" s="5"/>
      <c r="B37" s="557"/>
      <c r="C37" s="7"/>
      <c r="D37" s="7"/>
      <c r="E37" s="7"/>
      <c r="F37" s="5"/>
      <c r="G37" s="125" t="s">
        <v>63</v>
      </c>
      <c r="H37" s="5"/>
      <c r="I37" s="393" t="e">
        <f>SUM(I25:I36)</f>
        <v>#REF!</v>
      </c>
    </row>
    <row r="38" spans="1:9" ht="14.25" customHeight="1" x14ac:dyDescent="0.25">
      <c r="A38" s="537" t="s">
        <v>15</v>
      </c>
      <c r="B38" t="s">
        <v>62</v>
      </c>
    </row>
    <row r="39" spans="1:9" ht="3.75" customHeight="1" x14ac:dyDescent="0.25"/>
    <row r="40" spans="1:9" x14ac:dyDescent="0.25">
      <c r="A40" s="565" t="s">
        <v>195</v>
      </c>
      <c r="B40" s="565"/>
      <c r="C40" s="565"/>
      <c r="D40" s="565"/>
      <c r="E40" s="565"/>
      <c r="F40" s="565"/>
      <c r="G40" s="565"/>
      <c r="H40" s="565"/>
      <c r="I40" s="565"/>
    </row>
    <row r="41" spans="1:9" x14ac:dyDescent="0.25">
      <c r="A41" s="570" t="s">
        <v>196</v>
      </c>
      <c r="B41" s="571"/>
      <c r="C41" s="571"/>
      <c r="D41" s="571"/>
      <c r="E41" s="571"/>
      <c r="F41" s="565"/>
      <c r="G41" s="565"/>
      <c r="H41" s="565"/>
      <c r="I41" s="565"/>
    </row>
    <row r="42" spans="1:9" x14ac:dyDescent="0.25">
      <c r="A42" s="570" t="s">
        <v>197</v>
      </c>
      <c r="B42" s="571"/>
      <c r="C42" s="571"/>
      <c r="D42" s="571"/>
      <c r="E42" s="571"/>
      <c r="F42" s="565"/>
      <c r="G42" s="565"/>
      <c r="H42" s="565"/>
      <c r="I42" s="565"/>
    </row>
    <row r="43" spans="1:9" x14ac:dyDescent="0.25">
      <c r="A43" s="585" t="s">
        <v>198</v>
      </c>
      <c r="B43" s="585"/>
      <c r="C43" s="585"/>
      <c r="D43" s="585"/>
      <c r="E43" s="585"/>
      <c r="F43" s="585"/>
      <c r="G43" s="585"/>
      <c r="H43" s="585"/>
      <c r="I43" s="585"/>
    </row>
    <row r="44" spans="1:9" x14ac:dyDescent="0.25">
      <c r="A44" s="563"/>
      <c r="B44" s="563"/>
      <c r="C44" s="563"/>
      <c r="D44" s="563"/>
      <c r="E44" s="563"/>
      <c r="F44" s="563"/>
      <c r="G44" s="563"/>
      <c r="H44" s="563"/>
      <c r="I44" s="563"/>
    </row>
    <row r="45" spans="1:9" x14ac:dyDescent="0.25">
      <c r="A45" s="564"/>
      <c r="B45" s="566"/>
      <c r="C45" s="566"/>
      <c r="D45" s="566"/>
      <c r="E45" s="566"/>
      <c r="F45" s="567"/>
      <c r="G45" s="567"/>
      <c r="H45" s="567"/>
      <c r="I45" s="567"/>
    </row>
    <row r="46" spans="1:9" ht="15" hidden="1" customHeight="1" x14ac:dyDescent="0.25">
      <c r="A46" s="563"/>
      <c r="B46" s="562" t="s">
        <v>23</v>
      </c>
      <c r="C46" s="563"/>
      <c r="D46" s="563"/>
      <c r="E46" s="563"/>
      <c r="F46" s="563"/>
      <c r="G46" s="563"/>
      <c r="H46" s="563"/>
      <c r="I46" s="563"/>
    </row>
    <row r="47" spans="1:9" ht="12" customHeight="1" x14ac:dyDescent="0.25">
      <c r="A47" s="563"/>
      <c r="B47" s="567"/>
      <c r="C47" s="567"/>
      <c r="D47" s="567"/>
      <c r="E47" s="567"/>
      <c r="F47" s="567"/>
      <c r="G47" s="567"/>
      <c r="H47" s="567"/>
      <c r="I47" s="567"/>
    </row>
    <row r="48" spans="1:9" ht="12" customHeight="1" x14ac:dyDescent="0.25">
      <c r="A48" s="568" t="s">
        <v>199</v>
      </c>
      <c r="B48" s="568"/>
      <c r="C48" s="568"/>
      <c r="D48" s="568"/>
      <c r="E48" s="568"/>
      <c r="F48" s="568"/>
      <c r="G48" s="568"/>
      <c r="H48" s="568"/>
      <c r="I48" s="568"/>
    </row>
    <row r="49" spans="1:9" ht="9.75" customHeight="1" x14ac:dyDescent="0.25">
      <c r="A49" s="568" t="s">
        <v>16</v>
      </c>
      <c r="B49" s="568"/>
      <c r="C49" s="568"/>
      <c r="D49" s="568"/>
      <c r="E49" s="568"/>
      <c r="F49" s="568"/>
      <c r="G49" s="568"/>
      <c r="H49" s="568"/>
      <c r="I49" s="568"/>
    </row>
    <row r="50" spans="1:9" ht="0.75" customHeight="1" x14ac:dyDescent="0.25">
      <c r="A50" s="568"/>
      <c r="B50" s="568"/>
      <c r="C50" s="568"/>
      <c r="D50" s="568"/>
      <c r="E50" s="568"/>
      <c r="F50" s="568"/>
      <c r="G50" s="568"/>
      <c r="H50" s="568"/>
      <c r="I50" s="568"/>
    </row>
    <row r="51" spans="1:9" ht="12" customHeight="1" x14ac:dyDescent="0.25">
      <c r="A51" s="568" t="s">
        <v>17</v>
      </c>
      <c r="B51" s="568"/>
      <c r="C51" s="568"/>
      <c r="D51" s="568"/>
      <c r="E51" s="568"/>
      <c r="F51" s="568"/>
      <c r="G51" s="568"/>
      <c r="H51" s="568"/>
      <c r="I51" s="568"/>
    </row>
    <row r="52" spans="1:9" ht="12" customHeight="1" x14ac:dyDescent="0.25">
      <c r="A52" s="568" t="s">
        <v>18</v>
      </c>
      <c r="B52" s="569"/>
      <c r="C52" s="569"/>
      <c r="D52" s="569"/>
      <c r="E52" s="569"/>
      <c r="F52" s="569"/>
      <c r="G52" s="569"/>
      <c r="H52" s="569"/>
      <c r="I52" s="569"/>
    </row>
    <row r="53" spans="1:9" ht="12" customHeight="1" x14ac:dyDescent="0.25">
      <c r="A53" s="568" t="s">
        <v>19</v>
      </c>
      <c r="B53" s="569"/>
      <c r="C53" s="569"/>
      <c r="D53" s="569"/>
      <c r="E53" s="569"/>
      <c r="F53" s="569"/>
      <c r="G53" s="569"/>
      <c r="H53" s="569"/>
      <c r="I53" s="569"/>
    </row>
    <row r="54" spans="1:9" x14ac:dyDescent="0.25">
      <c r="A54" s="568" t="s">
        <v>20</v>
      </c>
      <c r="B54" s="569"/>
      <c r="C54" s="569"/>
      <c r="D54" s="569"/>
      <c r="E54" s="569"/>
      <c r="F54" s="569"/>
      <c r="G54" s="569"/>
      <c r="H54" s="569"/>
      <c r="I54" s="569"/>
    </row>
  </sheetData>
  <mergeCells count="38">
    <mergeCell ref="B29:E29"/>
    <mergeCell ref="B27:E27"/>
    <mergeCell ref="B28:E28"/>
    <mergeCell ref="F2:I3"/>
    <mergeCell ref="A10:B10"/>
    <mergeCell ref="A11:B11"/>
    <mergeCell ref="A12:B12"/>
    <mergeCell ref="C10:E10"/>
    <mergeCell ref="C11:E11"/>
    <mergeCell ref="C12:E12"/>
    <mergeCell ref="G11:H11"/>
    <mergeCell ref="F4:I5"/>
    <mergeCell ref="F6:I6"/>
    <mergeCell ref="F7:I7"/>
    <mergeCell ref="G14:I15"/>
    <mergeCell ref="F14:F15"/>
    <mergeCell ref="G16:I18"/>
    <mergeCell ref="F16:F18"/>
    <mergeCell ref="A43:I43"/>
    <mergeCell ref="B35:E35"/>
    <mergeCell ref="B36:E36"/>
    <mergeCell ref="G19:I19"/>
    <mergeCell ref="A14:B14"/>
    <mergeCell ref="B33:E33"/>
    <mergeCell ref="B34:E34"/>
    <mergeCell ref="B25:E25"/>
    <mergeCell ref="B26:E26"/>
    <mergeCell ref="B30:E30"/>
    <mergeCell ref="B31:E31"/>
    <mergeCell ref="B32:E32"/>
    <mergeCell ref="B23:E23"/>
    <mergeCell ref="A19:B19"/>
    <mergeCell ref="C13:E13"/>
    <mergeCell ref="C14:D14"/>
    <mergeCell ref="C15:D15"/>
    <mergeCell ref="C16:E16"/>
    <mergeCell ref="A15:B15"/>
    <mergeCell ref="A16:B16"/>
  </mergeCells>
  <phoneticPr fontId="0" type="noConversion"/>
  <hyperlinks>
    <hyperlink ref="C8" r:id="rId1" display="mailto:soumission@soudexmetal.ca" xr:uid="{C9A82B96-4B02-4A46-AFD3-C135E448630B}"/>
  </hyperlinks>
  <pageMargins left="0.39370078740157483" right="0.39370078740157483" top="0.59055118110236227" bottom="0.39370078740157483" header="0.31496062992125984" footer="0.31496062992125984"/>
  <pageSetup scale="9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43"/>
  <sheetViews>
    <sheetView topLeftCell="A22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Sommaire!D14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Sommaire!A14</f>
        <v>8</v>
      </c>
      <c r="D6" s="115" t="s">
        <v>25</v>
      </c>
      <c r="E6" s="86">
        <f>Sommaire!B14</f>
        <v>1</v>
      </c>
      <c r="F6" s="110" t="s">
        <v>59</v>
      </c>
      <c r="G6" s="663" t="str">
        <f>Sommaire!C14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4.2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5.75" customHeight="1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  <mergeCell ref="F61:K61"/>
    <mergeCell ref="F62:K62"/>
    <mergeCell ref="F63:K63"/>
    <mergeCell ref="B59:D59"/>
    <mergeCell ref="B60:D60"/>
    <mergeCell ref="B61:D61"/>
    <mergeCell ref="B62:D62"/>
    <mergeCell ref="B63:D63"/>
    <mergeCell ref="F60:K6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6:D56"/>
    <mergeCell ref="B57:D57"/>
    <mergeCell ref="B58:D58"/>
    <mergeCell ref="B54:C54"/>
    <mergeCell ref="B51:C51"/>
    <mergeCell ref="B64:D64"/>
    <mergeCell ref="F64:K64"/>
    <mergeCell ref="B65:D65"/>
    <mergeCell ref="F65:K65"/>
    <mergeCell ref="F59:K59"/>
  </mergeCells>
  <phoneticPr fontId="0" type="noConversion"/>
  <hyperlinks>
    <hyperlink ref="A75" location="Sommaire!A1" display="Sommaire!A1" xr:uid="{00000000-0004-0000-09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43"/>
  <sheetViews>
    <sheetView topLeftCell="A19" workbookViewId="0">
      <selection activeCell="N39" sqref="N39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Sommaire!D15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Sommaire!A15</f>
        <v>9</v>
      </c>
      <c r="D6" s="115" t="s">
        <v>25</v>
      </c>
      <c r="E6" s="86">
        <f>Sommaire!B15</f>
        <v>1</v>
      </c>
      <c r="F6" s="110" t="s">
        <v>59</v>
      </c>
      <c r="G6" s="663" t="str">
        <f>Sommaire!C15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4.2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5.75" customHeight="1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  <mergeCell ref="F61:K61"/>
    <mergeCell ref="F62:K62"/>
    <mergeCell ref="F63:K63"/>
    <mergeCell ref="B59:D59"/>
    <mergeCell ref="B60:D60"/>
    <mergeCell ref="B61:D61"/>
    <mergeCell ref="B62:D62"/>
    <mergeCell ref="B63:D63"/>
    <mergeCell ref="F60:K6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6:D56"/>
    <mergeCell ref="B57:D57"/>
    <mergeCell ref="B58:D58"/>
    <mergeCell ref="B54:C54"/>
    <mergeCell ref="B51:C51"/>
    <mergeCell ref="B64:D64"/>
    <mergeCell ref="F64:K64"/>
    <mergeCell ref="B65:D65"/>
    <mergeCell ref="F65:K65"/>
    <mergeCell ref="F59:K59"/>
  </mergeCells>
  <phoneticPr fontId="0" type="noConversion"/>
  <hyperlinks>
    <hyperlink ref="A75" location="Sommaire!A1" display="Sommaire!A1" xr:uid="{00000000-0004-0000-0A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43"/>
  <sheetViews>
    <sheetView topLeftCell="A34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Sommaire!D16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Sommaire!A16</f>
        <v>10</v>
      </c>
      <c r="D6" s="115" t="s">
        <v>25</v>
      </c>
      <c r="E6" s="86">
        <f>Sommaire!B16</f>
        <v>1</v>
      </c>
      <c r="F6" s="110" t="s">
        <v>59</v>
      </c>
      <c r="G6" s="663" t="str">
        <f>Sommaire!C16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6.5" customHeight="1" thickBot="1" x14ac:dyDescent="0.25">
      <c r="A68" s="408">
        <v>5120</v>
      </c>
      <c r="B68" s="704" t="s">
        <v>159</v>
      </c>
      <c r="C68" s="704"/>
      <c r="D68" s="704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30" customHeight="1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21" customHeight="1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  <mergeCell ref="B66:D66"/>
    <mergeCell ref="F66:K66"/>
    <mergeCell ref="B67:D67"/>
    <mergeCell ref="F67:K67"/>
    <mergeCell ref="B68:D68"/>
    <mergeCell ref="F68:K68"/>
    <mergeCell ref="B39:C39"/>
    <mergeCell ref="B40:C40"/>
    <mergeCell ref="B41:C41"/>
    <mergeCell ref="B54:C54"/>
    <mergeCell ref="B50:C50"/>
    <mergeCell ref="B51:C51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B57:D57"/>
    <mergeCell ref="B58:D58"/>
    <mergeCell ref="G3:I3"/>
    <mergeCell ref="G4:H4"/>
    <mergeCell ref="G6:K6"/>
    <mergeCell ref="B47:C47"/>
    <mergeCell ref="B48:C48"/>
    <mergeCell ref="B45:C45"/>
    <mergeCell ref="B43:C43"/>
    <mergeCell ref="B44:C44"/>
    <mergeCell ref="B32:C32"/>
    <mergeCell ref="C3:E3"/>
    <mergeCell ref="B33:C33"/>
    <mergeCell ref="B34:C34"/>
    <mergeCell ref="B35:C35"/>
    <mergeCell ref="B36:C36"/>
    <mergeCell ref="B10:C10"/>
    <mergeCell ref="B31:C31"/>
    <mergeCell ref="B26:C26"/>
    <mergeCell ref="B27:C27"/>
    <mergeCell ref="B28:C28"/>
    <mergeCell ref="B29:C29"/>
    <mergeCell ref="B30:C30"/>
    <mergeCell ref="B42:C42"/>
    <mergeCell ref="B37:C37"/>
    <mergeCell ref="B38:C38"/>
    <mergeCell ref="J8:J9"/>
    <mergeCell ref="B20:C20"/>
    <mergeCell ref="B21:C21"/>
    <mergeCell ref="B22:C22"/>
    <mergeCell ref="B23:C23"/>
    <mergeCell ref="B24:C24"/>
    <mergeCell ref="B25:C25"/>
    <mergeCell ref="B56:D56"/>
    <mergeCell ref="B49:C49"/>
    <mergeCell ref="O56:P56"/>
    <mergeCell ref="Q56:Q59"/>
    <mergeCell ref="B79:J79"/>
    <mergeCell ref="F60:K60"/>
    <mergeCell ref="A8:A9"/>
    <mergeCell ref="B8:C9"/>
    <mergeCell ref="E8:E9"/>
    <mergeCell ref="F8:F9"/>
    <mergeCell ref="D8:D9"/>
    <mergeCell ref="B11:C11"/>
    <mergeCell ref="B12:C12"/>
    <mergeCell ref="B13:C13"/>
    <mergeCell ref="B14:C14"/>
    <mergeCell ref="B46:C46"/>
    <mergeCell ref="B15:C15"/>
    <mergeCell ref="B16:C16"/>
    <mergeCell ref="B17:C17"/>
    <mergeCell ref="B18:C18"/>
    <mergeCell ref="B19:C19"/>
    <mergeCell ref="G8:G9"/>
    <mergeCell ref="H8:H9"/>
    <mergeCell ref="L8:L9"/>
    <mergeCell ref="K8:K9"/>
    <mergeCell ref="I8:I9"/>
  </mergeCells>
  <phoneticPr fontId="0" type="noConversion"/>
  <hyperlinks>
    <hyperlink ref="A75" location="Sommaire!A1" display="Sommaire!A1" xr:uid="{00000000-0004-0000-0B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43"/>
  <sheetViews>
    <sheetView topLeftCell="A19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Sommaire!D17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Sommaire!A17</f>
        <v>11</v>
      </c>
      <c r="D6" s="115" t="s">
        <v>25</v>
      </c>
      <c r="E6" s="86">
        <f>Sommaire!B17</f>
        <v>1</v>
      </c>
      <c r="F6" s="110" t="s">
        <v>59</v>
      </c>
      <c r="G6" s="663" t="str">
        <f>Sommaire!C17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4.2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8" customHeight="1" thickBot="1" x14ac:dyDescent="0.25">
      <c r="A68" s="408">
        <v>5120</v>
      </c>
      <c r="B68" s="704" t="s">
        <v>159</v>
      </c>
      <c r="C68" s="704"/>
      <c r="D68" s="704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30.75" customHeight="1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7.25" customHeight="1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  <mergeCell ref="F62:K62"/>
    <mergeCell ref="F63:K63"/>
    <mergeCell ref="B59:D59"/>
    <mergeCell ref="B60:D60"/>
    <mergeCell ref="B61:D61"/>
    <mergeCell ref="B62:D62"/>
    <mergeCell ref="B63:D63"/>
    <mergeCell ref="F60:K60"/>
    <mergeCell ref="F61:K61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7:D57"/>
    <mergeCell ref="B58:D58"/>
    <mergeCell ref="B54:C54"/>
    <mergeCell ref="B51:C51"/>
    <mergeCell ref="B56:D56"/>
    <mergeCell ref="B64:D64"/>
    <mergeCell ref="F64:K64"/>
    <mergeCell ref="B65:D65"/>
    <mergeCell ref="F65:K65"/>
    <mergeCell ref="F59:K59"/>
  </mergeCells>
  <phoneticPr fontId="0" type="noConversion"/>
  <hyperlinks>
    <hyperlink ref="A75" location="Sommaire!A1" display="Sommaire!A1" xr:uid="{00000000-0004-0000-0C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43"/>
  <sheetViews>
    <sheetView topLeftCell="A28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Sommaire!D18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Sommaire!A18</f>
        <v>12</v>
      </c>
      <c r="D6" s="115" t="s">
        <v>25</v>
      </c>
      <c r="E6" s="86">
        <f>Sommaire!B18</f>
        <v>1</v>
      </c>
      <c r="F6" s="110" t="s">
        <v>59</v>
      </c>
      <c r="G6" s="663" t="str">
        <f>Sommaire!C18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719"/>
      <c r="C9" s="719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717" t="s">
        <v>169</v>
      </c>
      <c r="C10" s="718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724"/>
      <c r="C11" s="72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>F17*E17</f>
        <v>0</v>
      </c>
      <c r="H17" s="289"/>
      <c r="I17" s="78">
        <f>H17*G17</f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720" t="s">
        <v>170</v>
      </c>
      <c r="C37" s="721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722"/>
      <c r="C38" s="723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517">
        <f>O58+O59</f>
        <v>0</v>
      </c>
      <c r="P57" s="518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23.25" customHeight="1" thickBot="1" x14ac:dyDescent="0.25">
      <c r="A68" s="408">
        <v>5120</v>
      </c>
      <c r="B68" s="704" t="s">
        <v>159</v>
      </c>
      <c r="C68" s="704"/>
      <c r="D68" s="704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34.5" customHeight="1" thickBot="1" x14ac:dyDescent="0.25">
      <c r="A69" s="425">
        <v>5110</v>
      </c>
      <c r="B69" s="726" t="s">
        <v>178</v>
      </c>
      <c r="C69" s="726"/>
      <c r="D69" s="726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7.25" customHeight="1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  <mergeCell ref="F62:K62"/>
    <mergeCell ref="F63:K63"/>
    <mergeCell ref="B59:D59"/>
    <mergeCell ref="B60:D60"/>
    <mergeCell ref="B61:D61"/>
    <mergeCell ref="B62:D62"/>
    <mergeCell ref="B63:D63"/>
    <mergeCell ref="F60:K60"/>
    <mergeCell ref="F61:K61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7:D57"/>
    <mergeCell ref="B58:D58"/>
    <mergeCell ref="B54:C54"/>
    <mergeCell ref="B51:C51"/>
    <mergeCell ref="B56:D56"/>
    <mergeCell ref="B64:D64"/>
    <mergeCell ref="F64:K64"/>
    <mergeCell ref="B65:D65"/>
    <mergeCell ref="F65:K65"/>
    <mergeCell ref="F59:K59"/>
  </mergeCells>
  <phoneticPr fontId="0" type="noConversion"/>
  <hyperlinks>
    <hyperlink ref="A75" location="Sommaire!A1" display="Sommaire!A1" xr:uid="{00000000-0004-0000-0D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4"/>
  <sheetViews>
    <sheetView topLeftCell="A25" workbookViewId="0">
      <selection activeCell="M55" sqref="M55"/>
    </sheetView>
  </sheetViews>
  <sheetFormatPr baseColWidth="10" defaultColWidth="9.140625" defaultRowHeight="15" x14ac:dyDescent="0.25"/>
  <cols>
    <col min="1" max="1" width="9.42578125" customWidth="1"/>
    <col min="2" max="2" width="42.42578125" customWidth="1"/>
    <col min="3" max="3" width="7.42578125" customWidth="1"/>
    <col min="4" max="4" width="12.5703125" customWidth="1"/>
    <col min="5" max="5" width="19.28515625" customWidth="1"/>
    <col min="6" max="6" width="16.42578125" customWidth="1"/>
    <col min="7" max="7" width="11.85546875" customWidth="1"/>
    <col min="8" max="8" width="13.5703125" customWidth="1"/>
    <col min="9" max="9" width="25.85546875" customWidth="1"/>
    <col min="10" max="10" width="9.7109375" customWidth="1"/>
    <col min="11" max="11" width="17.28515625" customWidth="1"/>
    <col min="13" max="13" width="9.5703125" bestFit="1" customWidth="1"/>
    <col min="14" max="14" width="11" bestFit="1" customWidth="1"/>
  </cols>
  <sheetData>
    <row r="1" spans="1:12" ht="15.75" thickBot="1" x14ac:dyDescent="0.3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17.25" thickTop="1" thickBot="1" x14ac:dyDescent="0.3">
      <c r="A2" s="130"/>
      <c r="B2" s="131"/>
      <c r="C2" s="132"/>
      <c r="D2" s="131" t="s">
        <v>64</v>
      </c>
      <c r="E2" s="132"/>
      <c r="F2" s="132"/>
      <c r="G2" s="133"/>
      <c r="H2" s="133"/>
      <c r="I2" s="132"/>
      <c r="J2" s="132"/>
      <c r="K2" s="134"/>
      <c r="L2" s="129"/>
    </row>
    <row r="3" spans="1:12" ht="17.25" thickTop="1" thickBot="1" x14ac:dyDescent="0.3">
      <c r="A3" s="135" t="s">
        <v>24</v>
      </c>
      <c r="B3" s="136" t="str">
        <f>Sommaire!C1</f>
        <v>-</v>
      </c>
      <c r="C3" s="137"/>
      <c r="D3" s="137"/>
      <c r="E3" s="138"/>
      <c r="F3" s="139"/>
      <c r="G3" s="140"/>
      <c r="H3" s="141"/>
      <c r="I3" s="142" t="s">
        <v>7</v>
      </c>
      <c r="J3" s="736" t="str">
        <f>Sommaire!M1</f>
        <v>2020-00-00</v>
      </c>
      <c r="K3" s="737"/>
      <c r="L3" s="129"/>
    </row>
    <row r="4" spans="1:12" ht="16.5" thickBot="1" x14ac:dyDescent="0.3">
      <c r="A4" s="143" t="s">
        <v>65</v>
      </c>
      <c r="B4" s="144" t="str">
        <f>Sommaire!C4</f>
        <v>.</v>
      </c>
      <c r="C4" s="145"/>
      <c r="D4" s="145"/>
      <c r="E4" s="146"/>
      <c r="F4" s="147"/>
      <c r="G4" s="140"/>
      <c r="H4" s="148"/>
      <c r="I4" s="149" t="s">
        <v>66</v>
      </c>
      <c r="J4" s="738" t="str">
        <f>Sommaire!M2</f>
        <v>SM-0</v>
      </c>
      <c r="K4" s="739"/>
      <c r="L4" s="129"/>
    </row>
    <row r="5" spans="1:12" ht="16.5" thickBot="1" x14ac:dyDescent="0.3">
      <c r="A5" s="150"/>
      <c r="B5" s="151"/>
      <c r="C5" s="152"/>
      <c r="D5" s="152" t="s">
        <v>67</v>
      </c>
      <c r="E5" s="152"/>
      <c r="F5" s="153"/>
      <c r="G5" s="140"/>
      <c r="H5" s="154"/>
      <c r="I5" s="727" t="s">
        <v>68</v>
      </c>
      <c r="J5" s="728"/>
      <c r="K5" s="729"/>
      <c r="L5" s="129"/>
    </row>
    <row r="6" spans="1:12" ht="16.5" thickBot="1" x14ac:dyDescent="0.3">
      <c r="A6" s="155"/>
      <c r="B6" s="156"/>
      <c r="C6" s="157"/>
      <c r="D6" s="157"/>
      <c r="E6" s="157"/>
      <c r="F6" s="158"/>
      <c r="G6" s="159"/>
      <c r="H6" s="160"/>
      <c r="I6" s="161"/>
      <c r="J6" s="162"/>
      <c r="K6" s="163"/>
      <c r="L6" s="129"/>
    </row>
    <row r="7" spans="1:12" x14ac:dyDescent="0.25">
      <c r="A7" s="233"/>
      <c r="B7" s="234"/>
      <c r="C7" s="235"/>
      <c r="D7" s="235" t="s">
        <v>161</v>
      </c>
      <c r="E7" s="236"/>
      <c r="F7" s="234"/>
      <c r="G7" s="237"/>
      <c r="H7" s="205" t="s">
        <v>70</v>
      </c>
      <c r="I7" s="238"/>
      <c r="J7" s="238" t="s">
        <v>69</v>
      </c>
      <c r="K7" s="239"/>
      <c r="L7" s="129"/>
    </row>
    <row r="8" spans="1:12" ht="15.75" thickBot="1" x14ac:dyDescent="0.3">
      <c r="A8" s="200" t="s">
        <v>136</v>
      </c>
      <c r="B8" s="201" t="s">
        <v>71</v>
      </c>
      <c r="C8" s="202" t="s">
        <v>72</v>
      </c>
      <c r="D8" s="203" t="s">
        <v>73</v>
      </c>
      <c r="E8" s="201" t="s">
        <v>74</v>
      </c>
      <c r="F8" s="204" t="s">
        <v>75</v>
      </c>
      <c r="G8" s="191"/>
      <c r="H8" s="206" t="s">
        <v>76</v>
      </c>
      <c r="I8" s="240" t="s">
        <v>77</v>
      </c>
      <c r="J8" s="241"/>
      <c r="K8" s="242" t="s">
        <v>78</v>
      </c>
      <c r="L8" s="129"/>
    </row>
    <row r="9" spans="1:12" x14ac:dyDescent="0.25">
      <c r="A9" s="345">
        <f>+Sommaire!A7</f>
        <v>1</v>
      </c>
      <c r="B9" s="244" t="str">
        <f>IF(Sommaire!C7="","",Sommaire!C7)</f>
        <v>.</v>
      </c>
      <c r="C9" s="167"/>
      <c r="D9" s="168">
        <f>+IF(Sommaire!B7="","",Sommaire!B7)</f>
        <v>1</v>
      </c>
      <c r="E9" s="355" t="str">
        <f>IF(Sommaire!F7+Sommaire!G7=0,"",Sommaire!F7+Sommaire!G7)</f>
        <v/>
      </c>
      <c r="F9" s="356" t="str">
        <f>IF(E9="","",D9*E9)</f>
        <v/>
      </c>
      <c r="G9" s="140"/>
      <c r="H9" s="319">
        <v>0.1</v>
      </c>
      <c r="I9" s="169" t="e">
        <f>+IF(H9="",E9,E9*(1+H9))</f>
        <v>#VALUE!</v>
      </c>
      <c r="J9" s="170"/>
      <c r="K9" s="171" t="e">
        <f>IF(I9="","",I9*D9)</f>
        <v>#VALUE!</v>
      </c>
      <c r="L9" s="129"/>
    </row>
    <row r="10" spans="1:12" x14ac:dyDescent="0.25">
      <c r="A10" s="345">
        <f>+Sommaire!A8</f>
        <v>2</v>
      </c>
      <c r="B10" s="244" t="str">
        <f>IF(Sommaire!C8="","",Sommaire!C8)</f>
        <v>.</v>
      </c>
      <c r="C10" s="167"/>
      <c r="D10" s="168">
        <f>+IF(Sommaire!B8="","",Sommaire!B8)</f>
        <v>1</v>
      </c>
      <c r="E10" s="355" t="str">
        <f>IF(Sommaire!F8+Sommaire!G8=0,"",Sommaire!F8+Sommaire!G8)</f>
        <v/>
      </c>
      <c r="F10" s="356" t="str">
        <f t="shared" ref="F10:F32" si="0">IF(E10="","",D10*E10)</f>
        <v/>
      </c>
      <c r="G10" s="140"/>
      <c r="H10" s="319"/>
      <c r="I10" s="169" t="str">
        <f t="shared" ref="I10:I20" si="1">+IF(H10="",E10,E10*(1+H10))</f>
        <v/>
      </c>
      <c r="J10" s="170"/>
      <c r="K10" s="171" t="str">
        <f t="shared" ref="K10:K31" si="2">IF(I10="","",I10*D10)</f>
        <v/>
      </c>
      <c r="L10" s="129"/>
    </row>
    <row r="11" spans="1:12" x14ac:dyDescent="0.25">
      <c r="A11" s="345">
        <f>+Sommaire!A9</f>
        <v>3</v>
      </c>
      <c r="B11" s="244" t="str">
        <f>IF(Sommaire!C9="","",Sommaire!C9)</f>
        <v>.</v>
      </c>
      <c r="C11" s="167"/>
      <c r="D11" s="168">
        <f>+IF(Sommaire!B9="","",Sommaire!B9)</f>
        <v>1</v>
      </c>
      <c r="E11" s="355" t="str">
        <f>IF(Sommaire!F9+Sommaire!G9=0,"",Sommaire!F9+Sommaire!G9)</f>
        <v/>
      </c>
      <c r="F11" s="356" t="str">
        <f t="shared" si="0"/>
        <v/>
      </c>
      <c r="G11" s="140"/>
      <c r="H11" s="319"/>
      <c r="I11" s="169" t="str">
        <f t="shared" si="1"/>
        <v/>
      </c>
      <c r="J11" s="170"/>
      <c r="K11" s="171" t="str">
        <f t="shared" si="2"/>
        <v/>
      </c>
      <c r="L11" s="129"/>
    </row>
    <row r="12" spans="1:12" x14ac:dyDescent="0.25">
      <c r="A12" s="345">
        <f>+Sommaire!A10</f>
        <v>4</v>
      </c>
      <c r="B12" s="244" t="str">
        <f>IF(Sommaire!C10="","",Sommaire!C10)</f>
        <v>.</v>
      </c>
      <c r="C12" s="167"/>
      <c r="D12" s="168">
        <f>+IF(Sommaire!B10="","",Sommaire!B10)</f>
        <v>1</v>
      </c>
      <c r="E12" s="355" t="str">
        <f>IF(Sommaire!F10+Sommaire!G10=0,"",Sommaire!F10+Sommaire!G10)</f>
        <v/>
      </c>
      <c r="F12" s="356" t="str">
        <f t="shared" si="0"/>
        <v/>
      </c>
      <c r="G12" s="140"/>
      <c r="H12" s="319"/>
      <c r="I12" s="169" t="str">
        <f t="shared" si="1"/>
        <v/>
      </c>
      <c r="J12" s="170"/>
      <c r="K12" s="171" t="str">
        <f t="shared" si="2"/>
        <v/>
      </c>
      <c r="L12" s="129"/>
    </row>
    <row r="13" spans="1:12" x14ac:dyDescent="0.25">
      <c r="A13" s="345">
        <f>+Sommaire!A11</f>
        <v>5</v>
      </c>
      <c r="B13" s="244" t="str">
        <f>IF(Sommaire!C11="","",Sommaire!C11)</f>
        <v>.</v>
      </c>
      <c r="C13" s="167"/>
      <c r="D13" s="168">
        <f>+IF(Sommaire!B11="","",Sommaire!B11)</f>
        <v>1</v>
      </c>
      <c r="E13" s="355" t="str">
        <f>IF(Sommaire!F11+Sommaire!G11=0,"",Sommaire!F11+Sommaire!G11)</f>
        <v/>
      </c>
      <c r="F13" s="356" t="str">
        <f t="shared" si="0"/>
        <v/>
      </c>
      <c r="G13" s="140"/>
      <c r="H13" s="319"/>
      <c r="I13" s="169" t="str">
        <f t="shared" si="1"/>
        <v/>
      </c>
      <c r="J13" s="170"/>
      <c r="K13" s="171" t="str">
        <f t="shared" si="2"/>
        <v/>
      </c>
      <c r="L13" s="129"/>
    </row>
    <row r="14" spans="1:12" x14ac:dyDescent="0.25">
      <c r="A14" s="345">
        <f>+Sommaire!A12</f>
        <v>6</v>
      </c>
      <c r="B14" s="244" t="str">
        <f>IF(Sommaire!C12="","",Sommaire!C12)</f>
        <v>.</v>
      </c>
      <c r="C14" s="167"/>
      <c r="D14" s="168">
        <f>+IF(Sommaire!B12="","",Sommaire!B12)</f>
        <v>1</v>
      </c>
      <c r="E14" s="355" t="str">
        <f>IF(Sommaire!F12+Sommaire!G12=0,"",Sommaire!F12+Sommaire!G12)</f>
        <v/>
      </c>
      <c r="F14" s="356" t="str">
        <f t="shared" si="0"/>
        <v/>
      </c>
      <c r="G14" s="140"/>
      <c r="H14" s="319"/>
      <c r="I14" s="169" t="str">
        <f t="shared" si="1"/>
        <v/>
      </c>
      <c r="J14" s="170"/>
      <c r="K14" s="171" t="str">
        <f t="shared" si="2"/>
        <v/>
      </c>
      <c r="L14" s="129"/>
    </row>
    <row r="15" spans="1:12" x14ac:dyDescent="0.25">
      <c r="A15" s="345">
        <f>+Sommaire!A13</f>
        <v>7</v>
      </c>
      <c r="B15" s="244" t="str">
        <f>IF(Sommaire!C13="","",Sommaire!C13)</f>
        <v>.</v>
      </c>
      <c r="C15" s="167"/>
      <c r="D15" s="168">
        <f>+IF(Sommaire!B13="","",Sommaire!B13)</f>
        <v>1</v>
      </c>
      <c r="E15" s="355" t="str">
        <f>IF(Sommaire!F13+Sommaire!G13=0,"",Sommaire!F13+Sommaire!G13)</f>
        <v/>
      </c>
      <c r="F15" s="356" t="str">
        <f t="shared" si="0"/>
        <v/>
      </c>
      <c r="G15" s="140"/>
      <c r="H15" s="319"/>
      <c r="I15" s="169" t="str">
        <f t="shared" si="1"/>
        <v/>
      </c>
      <c r="J15" s="170"/>
      <c r="K15" s="171" t="str">
        <f t="shared" si="2"/>
        <v/>
      </c>
      <c r="L15" s="129"/>
    </row>
    <row r="16" spans="1:12" x14ac:dyDescent="0.25">
      <c r="A16" s="345">
        <f>+Sommaire!A14</f>
        <v>8</v>
      </c>
      <c r="B16" s="244" t="str">
        <f>IF(Sommaire!C14="","",Sommaire!C14)</f>
        <v>.</v>
      </c>
      <c r="C16" s="167"/>
      <c r="D16" s="168">
        <f>+IF(Sommaire!B14="","",Sommaire!B14)</f>
        <v>1</v>
      </c>
      <c r="E16" s="355" t="str">
        <f>IF(Sommaire!F14+Sommaire!G14=0,"",Sommaire!F14+Sommaire!G14)</f>
        <v/>
      </c>
      <c r="F16" s="356" t="str">
        <f t="shared" si="0"/>
        <v/>
      </c>
      <c r="G16" s="140"/>
      <c r="H16" s="319"/>
      <c r="I16" s="169" t="str">
        <f t="shared" si="1"/>
        <v/>
      </c>
      <c r="J16" s="170"/>
      <c r="K16" s="171" t="str">
        <f t="shared" si="2"/>
        <v/>
      </c>
      <c r="L16" s="129"/>
    </row>
    <row r="17" spans="1:12" x14ac:dyDescent="0.25">
      <c r="A17" s="345">
        <f>+Sommaire!A15</f>
        <v>9</v>
      </c>
      <c r="B17" s="244" t="str">
        <f>IF(Sommaire!C15="","",Sommaire!C15)</f>
        <v>.</v>
      </c>
      <c r="C17" s="167"/>
      <c r="D17" s="168">
        <f>+IF(Sommaire!B15="","",Sommaire!B15)</f>
        <v>1</v>
      </c>
      <c r="E17" s="355" t="str">
        <f>IF(Sommaire!F15+Sommaire!G15=0,"",Sommaire!F15+Sommaire!G15)</f>
        <v/>
      </c>
      <c r="F17" s="356" t="str">
        <f t="shared" si="0"/>
        <v/>
      </c>
      <c r="G17" s="140"/>
      <c r="H17" s="319"/>
      <c r="I17" s="169" t="str">
        <f t="shared" si="1"/>
        <v/>
      </c>
      <c r="J17" s="170"/>
      <c r="K17" s="171" t="str">
        <f t="shared" si="2"/>
        <v/>
      </c>
      <c r="L17" s="129"/>
    </row>
    <row r="18" spans="1:12" x14ac:dyDescent="0.25">
      <c r="A18" s="345">
        <f>+Sommaire!A16</f>
        <v>10</v>
      </c>
      <c r="B18" s="244" t="str">
        <f>IF(Sommaire!C16="","",Sommaire!C16)</f>
        <v>.</v>
      </c>
      <c r="C18" s="167"/>
      <c r="D18" s="168">
        <f>+IF(Sommaire!B16="","",Sommaire!B16)</f>
        <v>1</v>
      </c>
      <c r="E18" s="355" t="str">
        <f>IF(Sommaire!F16+Sommaire!G16=0,"",Sommaire!F16+Sommaire!G16)</f>
        <v/>
      </c>
      <c r="F18" s="356" t="str">
        <f t="shared" si="0"/>
        <v/>
      </c>
      <c r="G18" s="140"/>
      <c r="H18" s="319"/>
      <c r="I18" s="169" t="str">
        <f t="shared" si="1"/>
        <v/>
      </c>
      <c r="J18" s="170"/>
      <c r="K18" s="171" t="str">
        <f t="shared" si="2"/>
        <v/>
      </c>
      <c r="L18" s="129"/>
    </row>
    <row r="19" spans="1:12" x14ac:dyDescent="0.25">
      <c r="A19" s="345">
        <f>+Sommaire!A17</f>
        <v>11</v>
      </c>
      <c r="B19" s="244" t="str">
        <f>IF(Sommaire!C17="","",Sommaire!C17)</f>
        <v>.</v>
      </c>
      <c r="C19" s="167"/>
      <c r="D19" s="168">
        <f>+IF(Sommaire!B17="","",Sommaire!B17)</f>
        <v>1</v>
      </c>
      <c r="E19" s="355" t="str">
        <f>IF(Sommaire!F17+Sommaire!G17=0,"",Sommaire!F17+Sommaire!G17)</f>
        <v/>
      </c>
      <c r="F19" s="356" t="str">
        <f t="shared" si="0"/>
        <v/>
      </c>
      <c r="G19" s="140"/>
      <c r="H19" s="319"/>
      <c r="I19" s="169" t="str">
        <f t="shared" si="1"/>
        <v/>
      </c>
      <c r="J19" s="170"/>
      <c r="K19" s="171" t="str">
        <f>IF(I19="","",I19*D19)</f>
        <v/>
      </c>
      <c r="L19" s="129"/>
    </row>
    <row r="20" spans="1:12" x14ac:dyDescent="0.25">
      <c r="A20" s="345">
        <f>+Sommaire!A18</f>
        <v>12</v>
      </c>
      <c r="B20" s="244" t="str">
        <f>IF(Sommaire!C18="","",Sommaire!C18)</f>
        <v>.</v>
      </c>
      <c r="C20" s="167"/>
      <c r="D20" s="168">
        <f>+IF(Sommaire!B18="","",Sommaire!B18)</f>
        <v>1</v>
      </c>
      <c r="E20" s="355" t="str">
        <f>IF(Sommaire!F18+Sommaire!G18=0,"",Sommaire!F18+Sommaire!G18)</f>
        <v/>
      </c>
      <c r="F20" s="356" t="str">
        <f t="shared" si="0"/>
        <v/>
      </c>
      <c r="G20" s="140"/>
      <c r="H20" s="319"/>
      <c r="I20" s="169" t="str">
        <f t="shared" si="1"/>
        <v/>
      </c>
      <c r="J20" s="170"/>
      <c r="K20" s="171" t="str">
        <f t="shared" si="2"/>
        <v/>
      </c>
      <c r="L20" s="129"/>
    </row>
    <row r="21" spans="1:12" x14ac:dyDescent="0.25">
      <c r="A21" s="345"/>
      <c r="B21" s="244"/>
      <c r="C21" s="167"/>
      <c r="D21" s="168"/>
      <c r="E21" s="357"/>
      <c r="F21" s="356" t="str">
        <f t="shared" si="0"/>
        <v/>
      </c>
      <c r="G21" s="140"/>
      <c r="H21" s="319"/>
      <c r="I21" s="169"/>
      <c r="J21" s="170"/>
      <c r="K21" s="171"/>
      <c r="L21" s="129"/>
    </row>
    <row r="22" spans="1:12" x14ac:dyDescent="0.25">
      <c r="A22" s="345"/>
      <c r="B22" s="244"/>
      <c r="C22" s="167"/>
      <c r="D22" s="168"/>
      <c r="E22" s="357"/>
      <c r="F22" s="356" t="str">
        <f t="shared" si="0"/>
        <v/>
      </c>
      <c r="G22" s="140"/>
      <c r="H22" s="319"/>
      <c r="I22" s="169" t="str">
        <f t="shared" ref="I22:I31" si="3">IF(E22="","",E22*(1=H22))</f>
        <v/>
      </c>
      <c r="J22" s="170"/>
      <c r="K22" s="171" t="str">
        <f t="shared" si="2"/>
        <v/>
      </c>
      <c r="L22" s="129"/>
    </row>
    <row r="23" spans="1:12" x14ac:dyDescent="0.25">
      <c r="A23" s="243"/>
      <c r="B23" s="244"/>
      <c r="C23" s="174"/>
      <c r="D23" s="168"/>
      <c r="E23" s="357"/>
      <c r="F23" s="356" t="str">
        <f t="shared" si="0"/>
        <v/>
      </c>
      <c r="G23" s="140"/>
      <c r="H23" s="319"/>
      <c r="I23" s="169" t="str">
        <f t="shared" si="3"/>
        <v/>
      </c>
      <c r="J23" s="170"/>
      <c r="K23" s="171" t="str">
        <f t="shared" si="2"/>
        <v/>
      </c>
      <c r="L23" s="129"/>
    </row>
    <row r="24" spans="1:12" x14ac:dyDescent="0.25">
      <c r="A24" s="243"/>
      <c r="B24" s="244"/>
      <c r="C24" s="174"/>
      <c r="D24" s="168"/>
      <c r="E24" s="357"/>
      <c r="F24" s="356" t="str">
        <f t="shared" si="0"/>
        <v/>
      </c>
      <c r="G24" s="140"/>
      <c r="H24" s="320"/>
      <c r="I24" s="169" t="str">
        <f t="shared" si="3"/>
        <v/>
      </c>
      <c r="J24" s="170"/>
      <c r="K24" s="171" t="str">
        <f t="shared" si="2"/>
        <v/>
      </c>
      <c r="L24" s="129"/>
    </row>
    <row r="25" spans="1:12" x14ac:dyDescent="0.25">
      <c r="A25" s="243"/>
      <c r="B25" s="244"/>
      <c r="C25" s="174"/>
      <c r="D25" s="168"/>
      <c r="E25" s="357"/>
      <c r="F25" s="356" t="str">
        <f t="shared" si="0"/>
        <v/>
      </c>
      <c r="G25" s="140"/>
      <c r="H25" s="320"/>
      <c r="I25" s="169" t="str">
        <f t="shared" si="3"/>
        <v/>
      </c>
      <c r="J25" s="170"/>
      <c r="K25" s="171" t="str">
        <f t="shared" si="2"/>
        <v/>
      </c>
      <c r="L25" s="129"/>
    </row>
    <row r="26" spans="1:12" x14ac:dyDescent="0.25">
      <c r="A26" s="243"/>
      <c r="B26" s="244"/>
      <c r="C26" s="174"/>
      <c r="D26" s="173"/>
      <c r="E26" s="357"/>
      <c r="F26" s="356" t="str">
        <f t="shared" si="0"/>
        <v/>
      </c>
      <c r="G26" s="140"/>
      <c r="H26" s="320"/>
      <c r="I26" s="169" t="str">
        <f t="shared" si="3"/>
        <v/>
      </c>
      <c r="J26" s="170"/>
      <c r="K26" s="171" t="str">
        <f t="shared" si="2"/>
        <v/>
      </c>
      <c r="L26" s="129"/>
    </row>
    <row r="27" spans="1:12" x14ac:dyDescent="0.25">
      <c r="A27" s="243"/>
      <c r="B27" s="244"/>
      <c r="C27" s="174"/>
      <c r="D27" s="173"/>
      <c r="E27" s="357"/>
      <c r="F27" s="356" t="str">
        <f t="shared" si="0"/>
        <v/>
      </c>
      <c r="G27" s="140"/>
      <c r="H27" s="320"/>
      <c r="I27" s="169" t="str">
        <f t="shared" si="3"/>
        <v/>
      </c>
      <c r="J27" s="170"/>
      <c r="K27" s="171" t="str">
        <f t="shared" si="2"/>
        <v/>
      </c>
      <c r="L27" s="129"/>
    </row>
    <row r="28" spans="1:12" x14ac:dyDescent="0.25">
      <c r="A28" s="243"/>
      <c r="B28" s="244"/>
      <c r="C28" s="174"/>
      <c r="D28" s="173"/>
      <c r="E28" s="357"/>
      <c r="F28" s="356" t="str">
        <f t="shared" si="0"/>
        <v/>
      </c>
      <c r="G28" s="140"/>
      <c r="H28" s="320"/>
      <c r="I28" s="169" t="str">
        <f t="shared" si="3"/>
        <v/>
      </c>
      <c r="J28" s="170"/>
      <c r="K28" s="171" t="str">
        <f t="shared" si="2"/>
        <v/>
      </c>
      <c r="L28" s="129"/>
    </row>
    <row r="29" spans="1:12" x14ac:dyDescent="0.25">
      <c r="A29" s="243"/>
      <c r="B29" s="244"/>
      <c r="C29" s="174"/>
      <c r="D29" s="173"/>
      <c r="E29" s="357"/>
      <c r="F29" s="356" t="str">
        <f t="shared" si="0"/>
        <v/>
      </c>
      <c r="G29" s="140"/>
      <c r="H29" s="320"/>
      <c r="I29" s="169" t="str">
        <f t="shared" si="3"/>
        <v/>
      </c>
      <c r="J29" s="170"/>
      <c r="K29" s="171" t="str">
        <f t="shared" si="2"/>
        <v/>
      </c>
      <c r="L29" s="129"/>
    </row>
    <row r="30" spans="1:12" x14ac:dyDescent="0.25">
      <c r="A30" s="243"/>
      <c r="B30" s="244"/>
      <c r="C30" s="174"/>
      <c r="D30" s="173"/>
      <c r="E30" s="357"/>
      <c r="F30" s="356" t="str">
        <f t="shared" si="0"/>
        <v/>
      </c>
      <c r="G30" s="140"/>
      <c r="H30" s="320"/>
      <c r="I30" s="169" t="str">
        <f t="shared" si="3"/>
        <v/>
      </c>
      <c r="J30" s="170"/>
      <c r="K30" s="171" t="str">
        <f t="shared" si="2"/>
        <v/>
      </c>
      <c r="L30" s="129"/>
    </row>
    <row r="31" spans="1:12" x14ac:dyDescent="0.25">
      <c r="A31" s="243"/>
      <c r="B31" s="244"/>
      <c r="C31" s="174"/>
      <c r="D31" s="173"/>
      <c r="E31" s="357"/>
      <c r="F31" s="356" t="str">
        <f t="shared" si="0"/>
        <v/>
      </c>
      <c r="G31" s="140"/>
      <c r="H31" s="320"/>
      <c r="I31" s="169" t="str">
        <f t="shared" si="3"/>
        <v/>
      </c>
      <c r="J31" s="170"/>
      <c r="K31" s="171" t="str">
        <f t="shared" si="2"/>
        <v/>
      </c>
      <c r="L31" s="129"/>
    </row>
    <row r="32" spans="1:12" x14ac:dyDescent="0.25">
      <c r="A32" s="175"/>
      <c r="B32" s="176"/>
      <c r="C32" s="177"/>
      <c r="D32" s="178"/>
      <c r="E32" s="358"/>
      <c r="F32" s="356" t="str">
        <f t="shared" si="0"/>
        <v/>
      </c>
      <c r="G32" s="159"/>
      <c r="H32" s="321"/>
      <c r="I32" s="179"/>
      <c r="J32" s="180"/>
      <c r="K32" s="181"/>
      <c r="L32" s="129"/>
    </row>
    <row r="33" spans="1:14" ht="15.75" thickBot="1" x14ac:dyDescent="0.3">
      <c r="A33" s="232"/>
      <c r="B33" s="199"/>
      <c r="C33" s="189"/>
      <c r="D33" s="190"/>
      <c r="E33" s="359" t="s">
        <v>79</v>
      </c>
      <c r="F33" s="360">
        <f>SUM(F9:F32)</f>
        <v>0</v>
      </c>
      <c r="G33" s="140"/>
      <c r="H33" s="192"/>
      <c r="I33" s="193"/>
      <c r="J33" s="194" t="s">
        <v>80</v>
      </c>
      <c r="K33" s="183" t="e">
        <f>SUM(K9:K32)</f>
        <v>#VALUE!</v>
      </c>
      <c r="L33" s="129"/>
    </row>
    <row r="34" spans="1:14" ht="16.5" thickBot="1" x14ac:dyDescent="0.3">
      <c r="A34" s="233"/>
      <c r="B34" s="234"/>
      <c r="C34" s="235"/>
      <c r="D34" s="235" t="s">
        <v>81</v>
      </c>
      <c r="E34" s="361"/>
      <c r="F34" s="362"/>
      <c r="G34" s="159"/>
      <c r="H34" s="205" t="s">
        <v>70</v>
      </c>
      <c r="I34" s="730" t="s">
        <v>82</v>
      </c>
      <c r="J34" s="731"/>
      <c r="K34" s="732"/>
      <c r="L34" s="129"/>
    </row>
    <row r="35" spans="1:14" ht="15.75" thickBot="1" x14ac:dyDescent="0.3">
      <c r="A35" s="325" t="s">
        <v>83</v>
      </c>
      <c r="B35" s="326" t="s">
        <v>71</v>
      </c>
      <c r="C35" s="327" t="s">
        <v>72</v>
      </c>
      <c r="D35" s="328" t="s">
        <v>73</v>
      </c>
      <c r="E35" s="363" t="s">
        <v>74</v>
      </c>
      <c r="F35" s="364" t="s">
        <v>75</v>
      </c>
      <c r="H35" s="322" t="s">
        <v>76</v>
      </c>
      <c r="I35" s="246" t="s">
        <v>77</v>
      </c>
      <c r="J35" s="208"/>
      <c r="K35" s="209" t="s">
        <v>78</v>
      </c>
      <c r="L35" s="129"/>
    </row>
    <row r="36" spans="1:14" x14ac:dyDescent="0.25">
      <c r="A36" s="335">
        <v>1</v>
      </c>
      <c r="B36" s="471" t="str">
        <f>Sommaire!H6</f>
        <v>Heures Dessins</v>
      </c>
      <c r="C36" s="333" t="s">
        <v>84</v>
      </c>
      <c r="D36" s="340" t="e">
        <f>+Sommaire!G56</f>
        <v>#REF!</v>
      </c>
      <c r="E36" s="365">
        <v>51.38</v>
      </c>
      <c r="F36" s="366" t="e">
        <f>+D36*E36</f>
        <v>#REF!</v>
      </c>
      <c r="H36" s="323"/>
      <c r="I36" s="248"/>
      <c r="J36" s="180">
        <v>90</v>
      </c>
      <c r="K36" s="249" t="e">
        <f>D36*J36</f>
        <v>#REF!</v>
      </c>
      <c r="L36" s="129"/>
    </row>
    <row r="37" spans="1:14" x14ac:dyDescent="0.25">
      <c r="A37" s="336">
        <v>2</v>
      </c>
      <c r="B37" s="470" t="str">
        <f>Sommaire!I6</f>
        <v>Heures Fabrication</v>
      </c>
      <c r="C37" s="174" t="s">
        <v>84</v>
      </c>
      <c r="D37" s="339" t="e">
        <f>+Sommaire!H56+Sommaire!L56</f>
        <v>#REF!</v>
      </c>
      <c r="E37" s="367">
        <v>44.24</v>
      </c>
      <c r="F37" s="368" t="e">
        <f>+D37*E37</f>
        <v>#REF!</v>
      </c>
      <c r="H37" s="323"/>
      <c r="I37" s="248"/>
      <c r="J37" s="180">
        <v>70</v>
      </c>
      <c r="K37" s="249" t="e">
        <f>D37*J37</f>
        <v>#REF!</v>
      </c>
      <c r="L37" s="129"/>
    </row>
    <row r="38" spans="1:14" x14ac:dyDescent="0.25">
      <c r="A38" s="336">
        <v>3</v>
      </c>
      <c r="B38" s="469" t="str">
        <f>Sommaire!J6</f>
        <v>Heures Installation</v>
      </c>
      <c r="C38" s="174" t="s">
        <v>84</v>
      </c>
      <c r="D38" s="339" t="e">
        <f>+Sommaire!K56</f>
        <v>#REF!</v>
      </c>
      <c r="E38" s="367">
        <v>82.92</v>
      </c>
      <c r="F38" s="368" t="e">
        <f t="shared" ref="F38" si="4">+D38*E38</f>
        <v>#REF!</v>
      </c>
      <c r="H38" s="323"/>
      <c r="I38" s="248"/>
      <c r="J38" s="180">
        <v>116.49</v>
      </c>
      <c r="K38" s="249" t="e">
        <f>D38*J38</f>
        <v>#REF!</v>
      </c>
      <c r="L38" s="129"/>
    </row>
    <row r="39" spans="1:14" ht="15.75" thickBot="1" x14ac:dyDescent="0.3">
      <c r="A39" s="337">
        <v>4</v>
      </c>
      <c r="B39" s="341"/>
      <c r="C39" s="174"/>
      <c r="D39" s="339"/>
      <c r="E39" s="367"/>
      <c r="F39" s="368">
        <f>+D39*E39</f>
        <v>0</v>
      </c>
      <c r="H39" s="323"/>
      <c r="I39" s="248"/>
      <c r="J39" s="180" t="str">
        <f t="shared" ref="J39:J40" si="5">+IF(K39=0,"",+K39/D39)</f>
        <v/>
      </c>
      <c r="K39" s="249">
        <f t="shared" ref="K39:K40" si="6">+I39</f>
        <v>0</v>
      </c>
      <c r="L39" s="129"/>
    </row>
    <row r="40" spans="1:14" ht="15.75" thickBot="1" x14ac:dyDescent="0.3">
      <c r="A40" s="338">
        <v>5</v>
      </c>
      <c r="B40" s="342"/>
      <c r="C40" s="334"/>
      <c r="D40" s="343"/>
      <c r="E40" s="369"/>
      <c r="F40" s="370">
        <f>+D40*E40</f>
        <v>0</v>
      </c>
      <c r="H40" s="323"/>
      <c r="I40" s="248"/>
      <c r="J40" s="180" t="str">
        <f t="shared" si="5"/>
        <v/>
      </c>
      <c r="K40" s="249">
        <f t="shared" si="6"/>
        <v>0</v>
      </c>
      <c r="L40" s="129"/>
    </row>
    <row r="41" spans="1:14" ht="15.75" thickBot="1" x14ac:dyDescent="0.3">
      <c r="A41" s="329"/>
      <c r="B41" s="330"/>
      <c r="C41" s="331"/>
      <c r="D41" s="332"/>
      <c r="E41" s="371" t="s">
        <v>85</v>
      </c>
      <c r="F41" s="356" t="e">
        <f>SUM(F36:F40)</f>
        <v>#REF!</v>
      </c>
      <c r="G41" s="191"/>
      <c r="H41" s="318"/>
      <c r="I41" s="247"/>
      <c r="J41" s="194" t="s">
        <v>86</v>
      </c>
      <c r="K41" s="250" t="e">
        <f>SUM(K36:K40)</f>
        <v>#REF!</v>
      </c>
      <c r="L41" s="129"/>
      <c r="N41" s="384"/>
    </row>
    <row r="42" spans="1:14" ht="16.5" thickBot="1" x14ac:dyDescent="0.3">
      <c r="A42" s="164"/>
      <c r="B42" s="165"/>
      <c r="C42" s="166"/>
      <c r="D42" s="166" t="s">
        <v>87</v>
      </c>
      <c r="E42" s="372"/>
      <c r="F42" s="373"/>
      <c r="G42" s="159"/>
      <c r="H42" s="205" t="s">
        <v>70</v>
      </c>
      <c r="I42" s="730" t="s">
        <v>87</v>
      </c>
      <c r="J42" s="731"/>
      <c r="K42" s="732"/>
      <c r="L42" s="129"/>
    </row>
    <row r="43" spans="1:14" ht="15.75" thickBot="1" x14ac:dyDescent="0.3">
      <c r="A43" s="200" t="s">
        <v>83</v>
      </c>
      <c r="B43" s="201" t="s">
        <v>71</v>
      </c>
      <c r="C43" s="202" t="s">
        <v>72</v>
      </c>
      <c r="D43" s="203" t="s">
        <v>73</v>
      </c>
      <c r="E43" s="374" t="s">
        <v>74</v>
      </c>
      <c r="F43" s="374" t="s">
        <v>75</v>
      </c>
      <c r="G43" s="140"/>
      <c r="H43" s="206" t="s">
        <v>76</v>
      </c>
      <c r="I43" s="207" t="s">
        <v>77</v>
      </c>
      <c r="J43" s="208"/>
      <c r="K43" s="209" t="s">
        <v>88</v>
      </c>
      <c r="L43" s="129"/>
    </row>
    <row r="44" spans="1:14" x14ac:dyDescent="0.25">
      <c r="A44" s="172">
        <v>1</v>
      </c>
      <c r="B44" s="468" t="str">
        <f>Sommaire!K6</f>
        <v>Divers Fabrication</v>
      </c>
      <c r="C44" s="174" t="s">
        <v>89</v>
      </c>
      <c r="D44" s="173">
        <v>1</v>
      </c>
      <c r="E44" s="357" t="e">
        <f>Sommaire!D54</f>
        <v>#REF!</v>
      </c>
      <c r="F44" s="360" t="e">
        <f>+D44*E44</f>
        <v>#REF!</v>
      </c>
      <c r="G44" s="140"/>
      <c r="H44" s="320">
        <v>0.05</v>
      </c>
      <c r="I44" s="350" t="e">
        <f>E44*(1+H44)</f>
        <v>#REF!</v>
      </c>
      <c r="J44" s="351"/>
      <c r="K44" s="249" t="e">
        <f>I44*D44</f>
        <v>#REF!</v>
      </c>
      <c r="L44" s="129"/>
    </row>
    <row r="45" spans="1:14" x14ac:dyDescent="0.25">
      <c r="A45" s="172">
        <v>2</v>
      </c>
      <c r="B45" s="245" t="s">
        <v>90</v>
      </c>
      <c r="C45" s="174" t="s">
        <v>89</v>
      </c>
      <c r="D45" s="173">
        <v>1</v>
      </c>
      <c r="E45" s="357">
        <v>0</v>
      </c>
      <c r="F45" s="360">
        <f>+D45*E45</f>
        <v>0</v>
      </c>
      <c r="G45" s="140"/>
      <c r="H45" s="320">
        <v>0.05</v>
      </c>
      <c r="I45" s="350">
        <f>E45*(1+H45)</f>
        <v>0</v>
      </c>
      <c r="J45" s="351"/>
      <c r="K45" s="249">
        <f>I45*D45</f>
        <v>0</v>
      </c>
      <c r="L45" s="129"/>
    </row>
    <row r="46" spans="1:14" x14ac:dyDescent="0.25">
      <c r="A46" s="172">
        <v>3</v>
      </c>
      <c r="B46" s="420" t="str">
        <f>Sommaire!L6</f>
        <v>Divers Installation</v>
      </c>
      <c r="C46" s="174" t="s">
        <v>89</v>
      </c>
      <c r="D46" s="173">
        <v>1</v>
      </c>
      <c r="E46" s="357" t="e">
        <f>Sommaire!I54</f>
        <v>#REF!</v>
      </c>
      <c r="F46" s="360" t="e">
        <f>+D46*E46</f>
        <v>#REF!</v>
      </c>
      <c r="G46" s="140"/>
      <c r="H46" s="320">
        <v>0.05</v>
      </c>
      <c r="I46" s="350" t="e">
        <f>E46*(1+H46)</f>
        <v>#REF!</v>
      </c>
      <c r="J46" s="351"/>
      <c r="K46" s="249" t="e">
        <f>I46*D46</f>
        <v>#REF!</v>
      </c>
      <c r="L46" s="129"/>
    </row>
    <row r="47" spans="1:14" x14ac:dyDescent="0.25">
      <c r="A47" s="172">
        <v>4</v>
      </c>
      <c r="B47" s="245"/>
      <c r="C47" s="174"/>
      <c r="D47" s="173"/>
      <c r="E47" s="357"/>
      <c r="F47" s="360">
        <f>+D47*E47</f>
        <v>0</v>
      </c>
      <c r="G47" s="140"/>
      <c r="H47" s="320"/>
      <c r="I47" s="350">
        <f t="shared" ref="I47:I48" si="7">E47*(1+H47)</f>
        <v>0</v>
      </c>
      <c r="J47" s="351"/>
      <c r="K47" s="249">
        <f t="shared" ref="K47:K48" si="8">I47*D47</f>
        <v>0</v>
      </c>
      <c r="L47" s="129"/>
    </row>
    <row r="48" spans="1:14" x14ac:dyDescent="0.25">
      <c r="A48" s="172">
        <v>5</v>
      </c>
      <c r="B48" s="245"/>
      <c r="C48" s="174"/>
      <c r="D48" s="173"/>
      <c r="E48" s="357"/>
      <c r="F48" s="360">
        <f>+D48*E48</f>
        <v>0</v>
      </c>
      <c r="G48" s="140"/>
      <c r="H48" s="320"/>
      <c r="I48" s="350">
        <f t="shared" si="7"/>
        <v>0</v>
      </c>
      <c r="J48" s="351"/>
      <c r="K48" s="249">
        <f t="shared" si="8"/>
        <v>0</v>
      </c>
      <c r="L48" s="129"/>
    </row>
    <row r="49" spans="1:14" ht="15.75" thickBot="1" x14ac:dyDescent="0.3">
      <c r="A49" s="182"/>
      <c r="B49" s="199"/>
      <c r="C49" s="189"/>
      <c r="D49" s="190"/>
      <c r="E49" s="359" t="s">
        <v>91</v>
      </c>
      <c r="F49" s="375" t="e">
        <f>SUM(F44:F48)</f>
        <v>#REF!</v>
      </c>
      <c r="G49" s="195"/>
      <c r="H49" s="196"/>
      <c r="I49" s="197"/>
      <c r="J49" s="198" t="s">
        <v>92</v>
      </c>
      <c r="K49" s="352" t="e">
        <f>SUM(K44:K48)</f>
        <v>#REF!</v>
      </c>
      <c r="L49" s="129"/>
      <c r="N49" s="8"/>
    </row>
    <row r="50" spans="1:14" ht="15.75" thickBot="1" x14ac:dyDescent="0.3">
      <c r="A50" s="184"/>
      <c r="B50" s="185"/>
      <c r="C50" s="186"/>
      <c r="D50" s="187"/>
      <c r="E50" s="376"/>
      <c r="F50" s="377"/>
      <c r="G50" s="140"/>
      <c r="H50" s="733"/>
      <c r="I50" s="226"/>
      <c r="J50" s="227" t="s">
        <v>93</v>
      </c>
      <c r="K50" s="538" t="e">
        <f>K33+K41+K49</f>
        <v>#VALUE!</v>
      </c>
      <c r="L50" s="129"/>
    </row>
    <row r="51" spans="1:14" ht="15.75" thickBot="1" x14ac:dyDescent="0.3">
      <c r="A51" s="222"/>
      <c r="B51" s="210"/>
      <c r="C51" s="211"/>
      <c r="D51" s="212"/>
      <c r="E51" s="378" t="s">
        <v>94</v>
      </c>
      <c r="F51" s="379" t="e">
        <f>F33+F41+F49</f>
        <v>#REF!</v>
      </c>
      <c r="G51" s="140"/>
      <c r="H51" s="734"/>
      <c r="I51" s="228"/>
      <c r="J51" s="229" t="s">
        <v>95</v>
      </c>
      <c r="K51" s="380">
        <v>0</v>
      </c>
      <c r="L51" s="129"/>
      <c r="M51" t="s">
        <v>112</v>
      </c>
      <c r="N51" s="8"/>
    </row>
    <row r="52" spans="1:14" ht="15.75" thickBot="1" x14ac:dyDescent="0.3">
      <c r="A52" s="223"/>
      <c r="B52" s="213"/>
      <c r="C52" s="214"/>
      <c r="D52" s="215"/>
      <c r="E52" s="216" t="s">
        <v>96</v>
      </c>
      <c r="F52" s="456">
        <v>0.12</v>
      </c>
      <c r="G52" s="140"/>
      <c r="H52" s="734"/>
      <c r="I52" s="228"/>
      <c r="J52" s="230" t="s">
        <v>97</v>
      </c>
      <c r="K52" s="387" t="e">
        <f>K50*(1+K51)</f>
        <v>#VALUE!</v>
      </c>
      <c r="L52" s="129"/>
      <c r="M52" s="344" t="e">
        <f>K53/F51</f>
        <v>#REF!</v>
      </c>
    </row>
    <row r="53" spans="1:14" ht="15.75" thickBot="1" x14ac:dyDescent="0.3">
      <c r="A53" s="224"/>
      <c r="B53" s="217"/>
      <c r="C53" s="218"/>
      <c r="D53" s="218"/>
      <c r="E53" s="219" t="s">
        <v>98</v>
      </c>
      <c r="F53" s="379" t="e">
        <f>F51/(1-F52)</f>
        <v>#REF!</v>
      </c>
      <c r="G53" s="140"/>
      <c r="H53" s="734"/>
      <c r="I53" s="228"/>
      <c r="J53" s="230" t="s">
        <v>99</v>
      </c>
      <c r="K53" s="395">
        <v>0</v>
      </c>
      <c r="L53" s="394"/>
    </row>
    <row r="54" spans="1:14" ht="15.75" thickBot="1" x14ac:dyDescent="0.3">
      <c r="A54" s="225"/>
      <c r="B54" s="217"/>
      <c r="C54" s="218"/>
      <c r="D54" s="220"/>
      <c r="E54" s="221" t="s">
        <v>100</v>
      </c>
      <c r="F54" s="324">
        <v>0.12</v>
      </c>
      <c r="G54" s="140"/>
      <c r="H54" s="734"/>
      <c r="I54" s="231" t="s">
        <v>101</v>
      </c>
      <c r="J54" s="230">
        <v>0.05</v>
      </c>
      <c r="K54" s="386">
        <f>J54*K53</f>
        <v>0</v>
      </c>
      <c r="L54" s="129"/>
    </row>
    <row r="55" spans="1:14" ht="15.75" thickBot="1" x14ac:dyDescent="0.3">
      <c r="A55" s="224"/>
      <c r="B55" s="217"/>
      <c r="C55" s="218"/>
      <c r="D55" s="218"/>
      <c r="E55" s="219" t="s">
        <v>102</v>
      </c>
      <c r="F55" s="379" t="e">
        <f>F53/(1-F54)</f>
        <v>#REF!</v>
      </c>
      <c r="G55" s="140"/>
      <c r="H55" s="734"/>
      <c r="I55" s="231" t="s">
        <v>103</v>
      </c>
      <c r="J55" s="230">
        <v>9.5000000000000001E-2</v>
      </c>
      <c r="K55" s="352">
        <f>J55*(K54+K53)</f>
        <v>0</v>
      </c>
      <c r="L55" s="129"/>
    </row>
    <row r="56" spans="1:14" ht="16.5" thickBot="1" x14ac:dyDescent="0.3">
      <c r="A56" s="224"/>
      <c r="B56" s="217"/>
      <c r="C56" s="218"/>
      <c r="D56" s="218"/>
      <c r="E56" s="219" t="s">
        <v>104</v>
      </c>
      <c r="F56" s="396">
        <f>K53</f>
        <v>0</v>
      </c>
      <c r="G56" s="140"/>
      <c r="H56" s="734"/>
      <c r="I56" s="228"/>
      <c r="J56" s="229" t="s">
        <v>105</v>
      </c>
      <c r="K56" s="353">
        <f>SUM(K53:K55)</f>
        <v>0</v>
      </c>
      <c r="L56" s="129"/>
      <c r="M56" s="8"/>
    </row>
    <row r="57" spans="1:14" ht="15.75" customHeight="1" thickBot="1" x14ac:dyDescent="0.3">
      <c r="A57" s="224"/>
      <c r="B57" s="217"/>
      <c r="C57" s="218"/>
      <c r="D57" s="218"/>
      <c r="E57" s="221" t="s">
        <v>106</v>
      </c>
      <c r="F57" s="379" t="e">
        <f>F56-F53</f>
        <v>#REF!</v>
      </c>
      <c r="G57" s="140"/>
      <c r="H57" s="734"/>
      <c r="I57" s="346"/>
      <c r="J57" s="347"/>
      <c r="K57" s="354"/>
      <c r="L57" s="129"/>
    </row>
    <row r="58" spans="1:14" ht="15.75" customHeight="1" thickBot="1" x14ac:dyDescent="0.3">
      <c r="A58" s="224"/>
      <c r="B58" s="217"/>
      <c r="C58" s="218"/>
      <c r="D58" s="218"/>
      <c r="E58" s="221" t="s">
        <v>107</v>
      </c>
      <c r="F58" s="188" t="str">
        <f>IF(F56=0,"",F57/F56)</f>
        <v/>
      </c>
      <c r="G58" s="140"/>
      <c r="H58" s="735"/>
      <c r="I58" s="348" t="s">
        <v>111</v>
      </c>
      <c r="J58" s="349"/>
      <c r="K58" s="458" t="e">
        <f>+K53-K50</f>
        <v>#VALUE!</v>
      </c>
      <c r="L58" s="129"/>
    </row>
    <row r="59" spans="1:14" x14ac:dyDescent="0.25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</row>
    <row r="60" spans="1:14" x14ac:dyDescent="0.25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</row>
    <row r="61" spans="1:14" x14ac:dyDescent="0.25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</row>
    <row r="62" spans="1:14" x14ac:dyDescent="0.25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</row>
    <row r="63" spans="1:14" x14ac:dyDescent="0.25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</row>
    <row r="64" spans="1:14" x14ac:dyDescent="0.25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</row>
    <row r="65" spans="1:12" x14ac:dyDescent="0.2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</row>
    <row r="66" spans="1:12" x14ac:dyDescent="0.25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</row>
    <row r="67" spans="1:12" x14ac:dyDescent="0.25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</row>
    <row r="68" spans="1:12" x14ac:dyDescent="0.25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</row>
    <row r="69" spans="1:12" x14ac:dyDescent="0.25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</row>
    <row r="70" spans="1:12" x14ac:dyDescent="0.25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</row>
    <row r="71" spans="1:12" x14ac:dyDescent="0.25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</row>
    <row r="72" spans="1:12" x14ac:dyDescent="0.25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</row>
    <row r="73" spans="1:12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</row>
    <row r="74" spans="1:12" x14ac:dyDescent="0.25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</row>
    <row r="75" spans="1:12" x14ac:dyDescent="0.2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x14ac:dyDescent="0.2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x14ac:dyDescent="0.25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</row>
    <row r="78" spans="1:12" x14ac:dyDescent="0.25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</row>
    <row r="79" spans="1:12" x14ac:dyDescent="0.25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</row>
    <row r="80" spans="1:12" x14ac:dyDescent="0.25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</row>
    <row r="81" spans="1:12" x14ac:dyDescent="0.25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</row>
    <row r="82" spans="1:12" x14ac:dyDescent="0.25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</row>
    <row r="83" spans="1:12" x14ac:dyDescent="0.25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</row>
    <row r="84" spans="1:12" x14ac:dyDescent="0.25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</row>
    <row r="85" spans="1:12" x14ac:dyDescent="0.2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</row>
    <row r="86" spans="1:12" x14ac:dyDescent="0.25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</row>
    <row r="87" spans="1:12" x14ac:dyDescent="0.25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</row>
    <row r="88" spans="1:12" x14ac:dyDescent="0.25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</row>
    <row r="89" spans="1:12" x14ac:dyDescent="0.25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</row>
    <row r="90" spans="1:12" x14ac:dyDescent="0.25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</row>
    <row r="91" spans="1:12" x14ac:dyDescent="0.25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</row>
    <row r="92" spans="1:12" x14ac:dyDescent="0.25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</row>
    <row r="93" spans="1:12" x14ac:dyDescent="0.25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</row>
    <row r="94" spans="1:12" x14ac:dyDescent="0.25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</row>
    <row r="95" spans="1:12" x14ac:dyDescent="0.2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</row>
    <row r="96" spans="1:12" x14ac:dyDescent="0.25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</row>
    <row r="97" spans="1:12" x14ac:dyDescent="0.25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</row>
    <row r="98" spans="1:12" x14ac:dyDescent="0.25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</row>
    <row r="99" spans="1:12" x14ac:dyDescent="0.25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</row>
    <row r="100" spans="1:12" x14ac:dyDescent="0.25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</row>
    <row r="101" spans="1:12" x14ac:dyDescent="0.25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</row>
    <row r="102" spans="1:12" x14ac:dyDescent="0.25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</row>
    <row r="103" spans="1:12" x14ac:dyDescent="0.25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</row>
    <row r="104" spans="1:12" x14ac:dyDescent="0.25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</row>
    <row r="105" spans="1:12" x14ac:dyDescent="0.2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</row>
    <row r="106" spans="1:12" x14ac:dyDescent="0.25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</row>
    <row r="107" spans="1:12" x14ac:dyDescent="0.25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</row>
    <row r="108" spans="1:12" x14ac:dyDescent="0.25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</row>
    <row r="109" spans="1:12" x14ac:dyDescent="0.25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</row>
    <row r="110" spans="1:12" x14ac:dyDescent="0.25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</row>
    <row r="111" spans="1:12" x14ac:dyDescent="0.25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</row>
    <row r="112" spans="1:12" x14ac:dyDescent="0.2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</row>
    <row r="113" spans="1:12" x14ac:dyDescent="0.25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</row>
    <row r="114" spans="1:12" x14ac:dyDescent="0.25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</row>
    <row r="115" spans="1:12" x14ac:dyDescent="0.2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</row>
    <row r="116" spans="1:12" x14ac:dyDescent="0.25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</row>
    <row r="117" spans="1:12" x14ac:dyDescent="0.25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</row>
    <row r="118" spans="1:12" x14ac:dyDescent="0.25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</row>
    <row r="119" spans="1:12" x14ac:dyDescent="0.25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</row>
    <row r="120" spans="1:12" x14ac:dyDescent="0.25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</row>
    <row r="121" spans="1:12" x14ac:dyDescent="0.25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</row>
    <row r="122" spans="1:12" x14ac:dyDescent="0.25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</row>
    <row r="123" spans="1:12" x14ac:dyDescent="0.25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</row>
    <row r="124" spans="1:12" x14ac:dyDescent="0.25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</row>
    <row r="125" spans="1:12" x14ac:dyDescent="0.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</row>
    <row r="126" spans="1:12" x14ac:dyDescent="0.25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</row>
    <row r="127" spans="1:12" x14ac:dyDescent="0.25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</row>
    <row r="128" spans="1:12" x14ac:dyDescent="0.25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</row>
    <row r="129" spans="1:12" x14ac:dyDescent="0.25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</row>
    <row r="130" spans="1:12" x14ac:dyDescent="0.25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</row>
    <row r="131" spans="1:12" x14ac:dyDescent="0.25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</row>
    <row r="132" spans="1:12" x14ac:dyDescent="0.25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</row>
    <row r="133" spans="1:12" x14ac:dyDescent="0.25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</row>
    <row r="134" spans="1:12" x14ac:dyDescent="0.25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</row>
    <row r="135" spans="1:12" x14ac:dyDescent="0.2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</row>
    <row r="136" spans="1:12" x14ac:dyDescent="0.25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</row>
    <row r="137" spans="1:12" x14ac:dyDescent="0.25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</row>
    <row r="138" spans="1:12" x14ac:dyDescent="0.25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</row>
    <row r="139" spans="1:12" x14ac:dyDescent="0.25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</row>
    <row r="140" spans="1:12" x14ac:dyDescent="0.25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</row>
    <row r="141" spans="1:12" x14ac:dyDescent="0.25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</row>
    <row r="142" spans="1:12" x14ac:dyDescent="0.25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</row>
    <row r="143" spans="1:12" x14ac:dyDescent="0.25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</row>
    <row r="144" spans="1:12" x14ac:dyDescent="0.25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</row>
    <row r="145" spans="1:12" x14ac:dyDescent="0.2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</row>
    <row r="146" spans="1:12" x14ac:dyDescent="0.25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</row>
    <row r="147" spans="1:12" x14ac:dyDescent="0.25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</row>
    <row r="148" spans="1:12" x14ac:dyDescent="0.25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</row>
    <row r="149" spans="1:12" x14ac:dyDescent="0.25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</row>
    <row r="150" spans="1:12" x14ac:dyDescent="0.25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</row>
    <row r="151" spans="1:12" x14ac:dyDescent="0.25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</row>
    <row r="152" spans="1:12" x14ac:dyDescent="0.25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</row>
    <row r="153" spans="1:12" x14ac:dyDescent="0.25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</row>
    <row r="154" spans="1:12" x14ac:dyDescent="0.25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</row>
    <row r="155" spans="1:12" x14ac:dyDescent="0.2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</row>
    <row r="156" spans="1:12" x14ac:dyDescent="0.25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</row>
    <row r="157" spans="1:12" x14ac:dyDescent="0.25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</row>
    <row r="158" spans="1:12" x14ac:dyDescent="0.25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</row>
    <row r="159" spans="1:12" x14ac:dyDescent="0.25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</row>
    <row r="160" spans="1:12" x14ac:dyDescent="0.25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</row>
    <row r="161" spans="1:12" x14ac:dyDescent="0.25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</row>
    <row r="162" spans="1:12" x14ac:dyDescent="0.25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</row>
    <row r="163" spans="1:12" x14ac:dyDescent="0.25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</row>
    <row r="164" spans="1:12" x14ac:dyDescent="0.25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</row>
    <row r="165" spans="1:12" x14ac:dyDescent="0.2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</row>
    <row r="166" spans="1:12" x14ac:dyDescent="0.25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</row>
    <row r="167" spans="1:12" x14ac:dyDescent="0.25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</row>
    <row r="168" spans="1:12" x14ac:dyDescent="0.25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</row>
    <row r="169" spans="1:12" x14ac:dyDescent="0.25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</row>
    <row r="170" spans="1:12" x14ac:dyDescent="0.25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</row>
    <row r="171" spans="1:12" x14ac:dyDescent="0.25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</row>
    <row r="172" spans="1:12" x14ac:dyDescent="0.25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</row>
    <row r="173" spans="1:12" x14ac:dyDescent="0.25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</row>
    <row r="174" spans="1:12" x14ac:dyDescent="0.25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</row>
    <row r="175" spans="1:12" x14ac:dyDescent="0.2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</row>
    <row r="176" spans="1:12" x14ac:dyDescent="0.25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</row>
    <row r="177" spans="1:12" x14ac:dyDescent="0.25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</row>
    <row r="178" spans="1:12" x14ac:dyDescent="0.25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</row>
    <row r="179" spans="1:12" x14ac:dyDescent="0.25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</row>
    <row r="180" spans="1:12" x14ac:dyDescent="0.25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</row>
    <row r="181" spans="1:12" x14ac:dyDescent="0.25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</row>
    <row r="182" spans="1:12" x14ac:dyDescent="0.25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</row>
    <row r="183" spans="1:12" x14ac:dyDescent="0.25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</row>
    <row r="184" spans="1:12" x14ac:dyDescent="0.25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</row>
    <row r="185" spans="1:12" x14ac:dyDescent="0.2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</row>
    <row r="186" spans="1:12" x14ac:dyDescent="0.25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</row>
    <row r="187" spans="1:12" x14ac:dyDescent="0.25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</row>
    <row r="188" spans="1:12" x14ac:dyDescent="0.25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</row>
    <row r="189" spans="1:12" x14ac:dyDescent="0.25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</row>
    <row r="190" spans="1:12" x14ac:dyDescent="0.25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</row>
    <row r="191" spans="1:12" x14ac:dyDescent="0.25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</row>
    <row r="192" spans="1:12" x14ac:dyDescent="0.25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</row>
    <row r="193" spans="1:12" x14ac:dyDescent="0.25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</row>
    <row r="194" spans="1:12" x14ac:dyDescent="0.25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</row>
    <row r="195" spans="1:12" x14ac:dyDescent="0.2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</row>
    <row r="196" spans="1:12" x14ac:dyDescent="0.25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</row>
    <row r="197" spans="1:12" x14ac:dyDescent="0.25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</row>
    <row r="198" spans="1:12" x14ac:dyDescent="0.25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</row>
    <row r="199" spans="1:12" x14ac:dyDescent="0.25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</row>
    <row r="200" spans="1:12" x14ac:dyDescent="0.25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</row>
    <row r="201" spans="1:12" x14ac:dyDescent="0.25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</row>
    <row r="202" spans="1:12" x14ac:dyDescent="0.25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</row>
    <row r="203" spans="1:12" x14ac:dyDescent="0.25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</row>
    <row r="204" spans="1:12" x14ac:dyDescent="0.25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</row>
    <row r="205" spans="1:12" x14ac:dyDescent="0.2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</row>
    <row r="206" spans="1:12" x14ac:dyDescent="0.25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</row>
    <row r="207" spans="1:12" x14ac:dyDescent="0.25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</row>
    <row r="208" spans="1:12" x14ac:dyDescent="0.25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</row>
    <row r="209" spans="1:12" x14ac:dyDescent="0.25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</row>
    <row r="210" spans="1:12" x14ac:dyDescent="0.25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</row>
    <row r="211" spans="1:12" x14ac:dyDescent="0.25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</row>
    <row r="212" spans="1:12" x14ac:dyDescent="0.25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</row>
    <row r="213" spans="1:12" x14ac:dyDescent="0.25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</row>
    <row r="214" spans="1:12" x14ac:dyDescent="0.25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</row>
    <row r="215" spans="1:12" x14ac:dyDescent="0.2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</row>
    <row r="216" spans="1:12" x14ac:dyDescent="0.25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</row>
    <row r="217" spans="1:12" x14ac:dyDescent="0.25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</row>
    <row r="218" spans="1:12" x14ac:dyDescent="0.25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</row>
    <row r="219" spans="1:12" x14ac:dyDescent="0.25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</row>
    <row r="220" spans="1:12" x14ac:dyDescent="0.25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</row>
    <row r="221" spans="1:12" x14ac:dyDescent="0.25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</row>
    <row r="222" spans="1:12" x14ac:dyDescent="0.25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</row>
    <row r="223" spans="1:12" x14ac:dyDescent="0.25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</row>
    <row r="224" spans="1:12" x14ac:dyDescent="0.25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</row>
    <row r="225" spans="1:12" x14ac:dyDescent="0.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</row>
    <row r="226" spans="1:12" x14ac:dyDescent="0.25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</row>
    <row r="227" spans="1:12" x14ac:dyDescent="0.25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</row>
    <row r="228" spans="1:12" x14ac:dyDescent="0.25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</row>
    <row r="229" spans="1:12" x14ac:dyDescent="0.25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</row>
    <row r="230" spans="1:12" x14ac:dyDescent="0.25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</row>
    <row r="231" spans="1:12" x14ac:dyDescent="0.25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</row>
    <row r="232" spans="1:12" x14ac:dyDescent="0.25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</row>
    <row r="233" spans="1:12" x14ac:dyDescent="0.25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</row>
    <row r="234" spans="1:12" x14ac:dyDescent="0.25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</row>
    <row r="235" spans="1:12" x14ac:dyDescent="0.2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</row>
    <row r="236" spans="1:12" x14ac:dyDescent="0.25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</row>
    <row r="237" spans="1:12" x14ac:dyDescent="0.25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</row>
    <row r="238" spans="1:12" x14ac:dyDescent="0.25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</row>
    <row r="239" spans="1:12" x14ac:dyDescent="0.25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</row>
    <row r="240" spans="1:12" x14ac:dyDescent="0.25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</row>
    <row r="241" spans="1:12" x14ac:dyDescent="0.25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</row>
    <row r="242" spans="1:12" x14ac:dyDescent="0.25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</row>
    <row r="243" spans="1:12" x14ac:dyDescent="0.25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</row>
    <row r="244" spans="1:12" x14ac:dyDescent="0.25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</row>
    <row r="245" spans="1:12" x14ac:dyDescent="0.2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</row>
    <row r="246" spans="1:12" x14ac:dyDescent="0.25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</row>
    <row r="247" spans="1:12" x14ac:dyDescent="0.25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</row>
    <row r="248" spans="1:12" x14ac:dyDescent="0.25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</row>
    <row r="249" spans="1:12" x14ac:dyDescent="0.25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</row>
    <row r="250" spans="1:12" x14ac:dyDescent="0.25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</row>
    <row r="251" spans="1:12" x14ac:dyDescent="0.25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</row>
    <row r="252" spans="1:12" x14ac:dyDescent="0.25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</row>
    <row r="253" spans="1:12" x14ac:dyDescent="0.25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</row>
    <row r="254" spans="1:12" x14ac:dyDescent="0.25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</row>
    <row r="255" spans="1:12" x14ac:dyDescent="0.2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</row>
    <row r="256" spans="1:12" x14ac:dyDescent="0.25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</row>
    <row r="257" spans="1:12" x14ac:dyDescent="0.25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</row>
    <row r="258" spans="1:12" x14ac:dyDescent="0.25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</row>
    <row r="259" spans="1:12" x14ac:dyDescent="0.25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</row>
    <row r="260" spans="1:12" x14ac:dyDescent="0.25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</row>
    <row r="261" spans="1:12" x14ac:dyDescent="0.25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</row>
    <row r="262" spans="1:12" x14ac:dyDescent="0.25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</row>
    <row r="263" spans="1:12" x14ac:dyDescent="0.25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</row>
    <row r="264" spans="1:12" x14ac:dyDescent="0.25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</row>
    <row r="265" spans="1:12" x14ac:dyDescent="0.2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</row>
    <row r="266" spans="1:12" x14ac:dyDescent="0.25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</row>
    <row r="267" spans="1:12" x14ac:dyDescent="0.25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</row>
    <row r="268" spans="1:12" x14ac:dyDescent="0.25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</row>
    <row r="269" spans="1:12" x14ac:dyDescent="0.25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</row>
    <row r="270" spans="1:12" x14ac:dyDescent="0.25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</row>
    <row r="271" spans="1:12" x14ac:dyDescent="0.25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</row>
    <row r="272" spans="1:12" x14ac:dyDescent="0.25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</row>
    <row r="273" spans="1:12" x14ac:dyDescent="0.25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</row>
    <row r="274" spans="1:12" x14ac:dyDescent="0.25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</row>
    <row r="275" spans="1:12" x14ac:dyDescent="0.2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</row>
    <row r="276" spans="1:12" x14ac:dyDescent="0.25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</row>
    <row r="277" spans="1:12" x14ac:dyDescent="0.25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</row>
    <row r="278" spans="1:12" x14ac:dyDescent="0.25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</row>
    <row r="279" spans="1:12" x14ac:dyDescent="0.25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</row>
    <row r="280" spans="1:12" x14ac:dyDescent="0.25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</row>
    <row r="281" spans="1:12" x14ac:dyDescent="0.25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</row>
    <row r="282" spans="1:12" x14ac:dyDescent="0.25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</row>
    <row r="283" spans="1:12" x14ac:dyDescent="0.25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</row>
    <row r="284" spans="1:12" x14ac:dyDescent="0.25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</row>
    <row r="285" spans="1:12" x14ac:dyDescent="0.2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</row>
    <row r="286" spans="1:12" x14ac:dyDescent="0.25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</row>
    <row r="287" spans="1:12" x14ac:dyDescent="0.25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</row>
    <row r="288" spans="1:12" x14ac:dyDescent="0.25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</row>
    <row r="289" spans="1:12" x14ac:dyDescent="0.25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</row>
    <row r="290" spans="1:12" x14ac:dyDescent="0.25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</row>
    <row r="291" spans="1:12" x14ac:dyDescent="0.25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</row>
    <row r="292" spans="1:12" x14ac:dyDescent="0.25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</row>
    <row r="293" spans="1:12" x14ac:dyDescent="0.25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</row>
    <row r="294" spans="1:12" x14ac:dyDescent="0.25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</row>
    <row r="295" spans="1:12" x14ac:dyDescent="0.2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</row>
    <row r="296" spans="1:12" x14ac:dyDescent="0.25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</row>
    <row r="297" spans="1:12" x14ac:dyDescent="0.25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</row>
    <row r="298" spans="1:12" x14ac:dyDescent="0.25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</row>
    <row r="299" spans="1:12" x14ac:dyDescent="0.25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</row>
    <row r="300" spans="1:12" x14ac:dyDescent="0.25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</row>
    <row r="301" spans="1:12" x14ac:dyDescent="0.25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</row>
    <row r="302" spans="1:12" x14ac:dyDescent="0.25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</row>
    <row r="303" spans="1:12" x14ac:dyDescent="0.25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</row>
    <row r="304" spans="1:12" x14ac:dyDescent="0.25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</row>
    <row r="305" spans="1:12" x14ac:dyDescent="0.2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</row>
    <row r="306" spans="1:12" x14ac:dyDescent="0.25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</row>
    <row r="307" spans="1:12" x14ac:dyDescent="0.25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</row>
    <row r="308" spans="1:12" x14ac:dyDescent="0.25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</row>
    <row r="309" spans="1:12" x14ac:dyDescent="0.25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</row>
    <row r="310" spans="1:12" x14ac:dyDescent="0.25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</row>
    <row r="311" spans="1:12" x14ac:dyDescent="0.25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</row>
    <row r="312" spans="1:12" x14ac:dyDescent="0.25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</row>
    <row r="313" spans="1:12" x14ac:dyDescent="0.25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</row>
    <row r="314" spans="1:12" x14ac:dyDescent="0.25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</row>
    <row r="315" spans="1:12" x14ac:dyDescent="0.2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</row>
    <row r="316" spans="1:12" x14ac:dyDescent="0.25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</row>
    <row r="317" spans="1:12" x14ac:dyDescent="0.25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</row>
    <row r="318" spans="1:12" x14ac:dyDescent="0.25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</row>
    <row r="319" spans="1:12" x14ac:dyDescent="0.25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</row>
    <row r="320" spans="1:12" x14ac:dyDescent="0.25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</row>
    <row r="321" spans="1:12" x14ac:dyDescent="0.25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</row>
    <row r="322" spans="1:12" x14ac:dyDescent="0.25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</row>
    <row r="323" spans="1:12" x14ac:dyDescent="0.25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</row>
    <row r="324" spans="1:12" x14ac:dyDescent="0.25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</row>
    <row r="325" spans="1:12" x14ac:dyDescent="0.2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</row>
    <row r="326" spans="1:12" x14ac:dyDescent="0.25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</row>
    <row r="327" spans="1:12" x14ac:dyDescent="0.25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</row>
    <row r="328" spans="1:12" x14ac:dyDescent="0.25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</row>
    <row r="329" spans="1:12" x14ac:dyDescent="0.25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</row>
    <row r="330" spans="1:12" x14ac:dyDescent="0.25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</row>
    <row r="331" spans="1:12" x14ac:dyDescent="0.25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</row>
    <row r="332" spans="1:12" x14ac:dyDescent="0.25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</row>
    <row r="333" spans="1:12" x14ac:dyDescent="0.25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</row>
    <row r="334" spans="1:12" x14ac:dyDescent="0.25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</row>
    <row r="335" spans="1:12" x14ac:dyDescent="0.2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</row>
    <row r="336" spans="1:12" x14ac:dyDescent="0.25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</row>
    <row r="337" spans="1:12" x14ac:dyDescent="0.25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</row>
    <row r="338" spans="1:12" x14ac:dyDescent="0.25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</row>
    <row r="339" spans="1:12" x14ac:dyDescent="0.25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</row>
    <row r="340" spans="1:12" x14ac:dyDescent="0.25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</row>
    <row r="341" spans="1:12" x14ac:dyDescent="0.25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</row>
    <row r="342" spans="1:12" x14ac:dyDescent="0.25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</row>
    <row r="343" spans="1:12" x14ac:dyDescent="0.25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</row>
    <row r="344" spans="1:12" x14ac:dyDescent="0.25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</row>
    <row r="345" spans="1:12" x14ac:dyDescent="0.2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</row>
    <row r="346" spans="1:12" x14ac:dyDescent="0.25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</row>
    <row r="347" spans="1:12" x14ac:dyDescent="0.25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</row>
    <row r="348" spans="1:12" x14ac:dyDescent="0.25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</row>
    <row r="349" spans="1:12" x14ac:dyDescent="0.25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</row>
    <row r="350" spans="1:12" x14ac:dyDescent="0.25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</row>
    <row r="351" spans="1:12" x14ac:dyDescent="0.25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</row>
    <row r="352" spans="1:12" x14ac:dyDescent="0.25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</row>
    <row r="353" spans="1:12" x14ac:dyDescent="0.25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</row>
    <row r="354" spans="1:12" x14ac:dyDescent="0.25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</row>
  </sheetData>
  <mergeCells count="6">
    <mergeCell ref="I5:K5"/>
    <mergeCell ref="I34:K34"/>
    <mergeCell ref="I42:K42"/>
    <mergeCell ref="H50:H58"/>
    <mergeCell ref="J3:K3"/>
    <mergeCell ref="J4:K4"/>
  </mergeCells>
  <pageMargins left="0.28000000000000003" right="0.28999999999999998" top="0.31" bottom="0.25" header="0.17" footer="0.17"/>
  <pageSetup scale="8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workbookViewId="0">
      <selection activeCell="M2" sqref="M2"/>
    </sheetView>
  </sheetViews>
  <sheetFormatPr baseColWidth="10" defaultColWidth="11.42578125" defaultRowHeight="15" x14ac:dyDescent="0.25"/>
  <cols>
    <col min="1" max="1" width="4.85546875" customWidth="1"/>
    <col min="2" max="2" width="5" customWidth="1"/>
    <col min="3" max="3" width="57" bestFit="1" customWidth="1"/>
    <col min="4" max="4" width="11.42578125" customWidth="1"/>
    <col min="5" max="5" width="10" customWidth="1"/>
    <col min="8" max="9" width="10.7109375" customWidth="1"/>
    <col min="10" max="10" width="10.7109375" style="32" customWidth="1"/>
    <col min="11" max="12" width="11.140625" customWidth="1"/>
    <col min="13" max="13" width="13.7109375" customWidth="1"/>
  </cols>
  <sheetData>
    <row r="1" spans="1:15" ht="15.75" x14ac:dyDescent="0.25">
      <c r="A1" s="630" t="s">
        <v>24</v>
      </c>
      <c r="B1" s="630"/>
      <c r="C1" s="275" t="s">
        <v>192</v>
      </c>
      <c r="E1" s="2" t="s">
        <v>48</v>
      </c>
      <c r="F1" s="631" t="s">
        <v>192</v>
      </c>
      <c r="G1" s="629"/>
      <c r="H1" t="s">
        <v>49</v>
      </c>
      <c r="I1" s="628" t="s">
        <v>51</v>
      </c>
      <c r="J1" s="629"/>
      <c r="K1" s="2"/>
      <c r="L1" s="404" t="s">
        <v>138</v>
      </c>
      <c r="M1" s="279" t="s">
        <v>191</v>
      </c>
    </row>
    <row r="2" spans="1:15" ht="15.75" x14ac:dyDescent="0.25">
      <c r="A2" s="630" t="s">
        <v>4</v>
      </c>
      <c r="B2" s="630"/>
      <c r="C2" s="275" t="s">
        <v>192</v>
      </c>
      <c r="E2" s="2" t="s">
        <v>184</v>
      </c>
      <c r="F2" s="276" t="s">
        <v>192</v>
      </c>
      <c r="G2" s="277"/>
      <c r="H2" s="2" t="s">
        <v>50</v>
      </c>
      <c r="I2" s="275" t="s">
        <v>192</v>
      </c>
      <c r="J2" s="278"/>
      <c r="K2" s="2"/>
      <c r="L2" s="404" t="s">
        <v>139</v>
      </c>
      <c r="M2" s="539" t="s">
        <v>190</v>
      </c>
    </row>
    <row r="3" spans="1:15" ht="15.75" x14ac:dyDescent="0.25">
      <c r="A3" s="633" t="s">
        <v>183</v>
      </c>
      <c r="B3" s="633"/>
      <c r="C3" s="275" t="s">
        <v>192</v>
      </c>
      <c r="E3" s="540" t="s">
        <v>52</v>
      </c>
      <c r="F3" s="276">
        <v>0</v>
      </c>
      <c r="G3" s="277"/>
      <c r="H3" s="540"/>
      <c r="I3" s="275"/>
      <c r="J3" s="278"/>
      <c r="K3" s="403"/>
      <c r="L3" s="542" t="s">
        <v>186</v>
      </c>
      <c r="M3" s="279" t="s">
        <v>191</v>
      </c>
    </row>
    <row r="4" spans="1:15" ht="15.75" x14ac:dyDescent="0.25">
      <c r="A4" s="630" t="s">
        <v>38</v>
      </c>
      <c r="B4" s="630"/>
      <c r="C4" s="636" t="s">
        <v>51</v>
      </c>
      <c r="E4" s="2" t="s">
        <v>185</v>
      </c>
      <c r="F4" s="276">
        <v>0</v>
      </c>
      <c r="G4" s="277"/>
      <c r="H4" s="2"/>
      <c r="I4" s="83"/>
      <c r="K4" s="2"/>
      <c r="L4" s="401"/>
      <c r="M4" s="83"/>
    </row>
    <row r="5" spans="1:15" x14ac:dyDescent="0.25">
      <c r="C5" s="637"/>
      <c r="E5" s="2" t="s">
        <v>3</v>
      </c>
      <c r="F5" s="553" t="s">
        <v>192</v>
      </c>
      <c r="G5" s="554"/>
    </row>
    <row r="6" spans="1:15" ht="30.75" customHeight="1" x14ac:dyDescent="0.25">
      <c r="A6" s="531" t="s">
        <v>10</v>
      </c>
      <c r="B6" s="531" t="s">
        <v>25</v>
      </c>
      <c r="C6" s="530" t="s">
        <v>14</v>
      </c>
      <c r="D6" s="530" t="s">
        <v>22</v>
      </c>
      <c r="E6" s="530" t="s">
        <v>21</v>
      </c>
      <c r="F6" s="484" t="s">
        <v>168</v>
      </c>
      <c r="G6" s="449" t="s">
        <v>177</v>
      </c>
      <c r="H6" s="92" t="s">
        <v>35</v>
      </c>
      <c r="I6" s="94" t="s">
        <v>36</v>
      </c>
      <c r="J6" s="93" t="s">
        <v>37</v>
      </c>
      <c r="K6" s="446" t="s">
        <v>127</v>
      </c>
      <c r="L6" s="447" t="s">
        <v>116</v>
      </c>
      <c r="M6" s="530" t="s">
        <v>26</v>
      </c>
      <c r="N6" s="428"/>
      <c r="O6" s="428"/>
    </row>
    <row r="7" spans="1:15" x14ac:dyDescent="0.25">
      <c r="A7" s="99">
        <v>1</v>
      </c>
      <c r="B7" s="398">
        <v>1</v>
      </c>
      <c r="C7" s="269" t="s">
        <v>51</v>
      </c>
      <c r="D7" s="270" t="s">
        <v>51</v>
      </c>
      <c r="E7" s="268" t="s">
        <v>51</v>
      </c>
      <c r="F7" s="100">
        <f>Item1!K54+Item1!L54</f>
        <v>0</v>
      </c>
      <c r="G7" s="101">
        <f>Item1!O57</f>
        <v>0</v>
      </c>
      <c r="H7" s="102" t="e">
        <f>Item1!O$67</f>
        <v>#REF!</v>
      </c>
      <c r="I7" s="103" t="e">
        <f>Item1!O$70</f>
        <v>#REF!</v>
      </c>
      <c r="J7" s="104" t="e">
        <f>Item1!O$73</f>
        <v>#REF!</v>
      </c>
      <c r="K7" s="105">
        <f>Item1!O63</f>
        <v>0</v>
      </c>
      <c r="L7" s="411">
        <f>Item1!Q63</f>
        <v>0</v>
      </c>
      <c r="M7" s="106" t="e">
        <f>SUM(F7:L7)</f>
        <v>#REF!</v>
      </c>
    </row>
    <row r="8" spans="1:15" x14ac:dyDescent="0.25">
      <c r="A8" s="107">
        <v>2</v>
      </c>
      <c r="B8" s="270">
        <v>1</v>
      </c>
      <c r="C8" s="269" t="s">
        <v>51</v>
      </c>
      <c r="D8" s="270" t="s">
        <v>51</v>
      </c>
      <c r="E8" s="271" t="s">
        <v>51</v>
      </c>
      <c r="F8" s="100">
        <f>Item2!K54+Item2!L54</f>
        <v>0</v>
      </c>
      <c r="G8" s="101">
        <f>Item2!O57</f>
        <v>0</v>
      </c>
      <c r="H8" s="102" t="e">
        <f>Item2!O$67</f>
        <v>#REF!</v>
      </c>
      <c r="I8" s="103" t="e">
        <f>Item2!O$70</f>
        <v>#REF!</v>
      </c>
      <c r="J8" s="104" t="e">
        <f>Item2!O$73</f>
        <v>#REF!</v>
      </c>
      <c r="K8" s="108">
        <f>Item2!O63</f>
        <v>0</v>
      </c>
      <c r="L8" s="411">
        <f>Item2!Q63</f>
        <v>0</v>
      </c>
      <c r="M8" s="106" t="e">
        <f t="shared" ref="M8:M18" si="0">SUM(F8:L8)</f>
        <v>#REF!</v>
      </c>
    </row>
    <row r="9" spans="1:15" x14ac:dyDescent="0.25">
      <c r="A9" s="107">
        <v>3</v>
      </c>
      <c r="B9" s="270">
        <v>1</v>
      </c>
      <c r="C9" s="269" t="s">
        <v>51</v>
      </c>
      <c r="D9" s="270" t="s">
        <v>51</v>
      </c>
      <c r="E9" s="271" t="s">
        <v>51</v>
      </c>
      <c r="F9" s="100">
        <f>Item3!K54+Item3!L54</f>
        <v>0</v>
      </c>
      <c r="G9" s="101">
        <f>Item3!O57</f>
        <v>0</v>
      </c>
      <c r="H9" s="102" t="e">
        <f>Item3!O$67</f>
        <v>#REF!</v>
      </c>
      <c r="I9" s="103" t="e">
        <f>Item3!O$70</f>
        <v>#REF!</v>
      </c>
      <c r="J9" s="104" t="e">
        <f>Item3!O$73</f>
        <v>#REF!</v>
      </c>
      <c r="K9" s="108">
        <f>Item3!O63</f>
        <v>0</v>
      </c>
      <c r="L9" s="411">
        <f>Item3!Q63</f>
        <v>0</v>
      </c>
      <c r="M9" s="106" t="e">
        <f t="shared" si="0"/>
        <v>#REF!</v>
      </c>
    </row>
    <row r="10" spans="1:15" x14ac:dyDescent="0.25">
      <c r="A10" s="107">
        <v>4</v>
      </c>
      <c r="B10" s="270">
        <v>1</v>
      </c>
      <c r="C10" s="269" t="s">
        <v>51</v>
      </c>
      <c r="D10" s="270" t="s">
        <v>51</v>
      </c>
      <c r="E10" s="271" t="s">
        <v>51</v>
      </c>
      <c r="F10" s="100">
        <f>Item4!K54+Item4!L54</f>
        <v>0</v>
      </c>
      <c r="G10" s="101">
        <f>Item4!O57</f>
        <v>0</v>
      </c>
      <c r="H10" s="102" t="e">
        <f>Item4!O$67</f>
        <v>#REF!</v>
      </c>
      <c r="I10" s="103" t="e">
        <f>Item4!O$70</f>
        <v>#REF!</v>
      </c>
      <c r="J10" s="104" t="e">
        <f>Item4!O$73</f>
        <v>#REF!</v>
      </c>
      <c r="K10" s="108">
        <f>Item4!O63</f>
        <v>0</v>
      </c>
      <c r="L10" s="411">
        <f>Item4!Q63</f>
        <v>0</v>
      </c>
      <c r="M10" s="106" t="e">
        <f t="shared" si="0"/>
        <v>#REF!</v>
      </c>
    </row>
    <row r="11" spans="1:15" x14ac:dyDescent="0.25">
      <c r="A11" s="107">
        <v>5</v>
      </c>
      <c r="B11" s="270">
        <v>1</v>
      </c>
      <c r="C11" s="269" t="s">
        <v>51</v>
      </c>
      <c r="D11" s="270" t="s">
        <v>51</v>
      </c>
      <c r="E11" s="271" t="s">
        <v>51</v>
      </c>
      <c r="F11" s="100">
        <f>Item5!K54+Item5!L54</f>
        <v>0</v>
      </c>
      <c r="G11" s="101">
        <f>Item5!O57</f>
        <v>0</v>
      </c>
      <c r="H11" s="102" t="e">
        <f>Item5!O$67</f>
        <v>#REF!</v>
      </c>
      <c r="I11" s="103" t="e">
        <f>Item5!O$70</f>
        <v>#REF!</v>
      </c>
      <c r="J11" s="104" t="e">
        <f>Item5!O$73</f>
        <v>#REF!</v>
      </c>
      <c r="K11" s="108">
        <f>Item5!O63</f>
        <v>0</v>
      </c>
      <c r="L11" s="411">
        <f>Item5!Q63</f>
        <v>0</v>
      </c>
      <c r="M11" s="106" t="e">
        <f t="shared" si="0"/>
        <v>#REF!</v>
      </c>
    </row>
    <row r="12" spans="1:15" x14ac:dyDescent="0.25">
      <c r="A12" s="107">
        <v>6</v>
      </c>
      <c r="B12" s="270">
        <v>1</v>
      </c>
      <c r="C12" s="269" t="s">
        <v>51</v>
      </c>
      <c r="D12" s="270" t="s">
        <v>51</v>
      </c>
      <c r="E12" s="271" t="s">
        <v>51</v>
      </c>
      <c r="F12" s="100">
        <f>Item6!K54+Item6!L54</f>
        <v>0</v>
      </c>
      <c r="G12" s="101">
        <f>Item6!O57</f>
        <v>0</v>
      </c>
      <c r="H12" s="102" t="e">
        <f>Item6!O$67</f>
        <v>#REF!</v>
      </c>
      <c r="I12" s="103" t="e">
        <f>Item6!O$70</f>
        <v>#REF!</v>
      </c>
      <c r="J12" s="104" t="e">
        <f>Item6!O$73</f>
        <v>#REF!</v>
      </c>
      <c r="K12" s="108">
        <f>Item6!O63</f>
        <v>0</v>
      </c>
      <c r="L12" s="411">
        <f>Item6!Q63</f>
        <v>0</v>
      </c>
      <c r="M12" s="106" t="e">
        <f t="shared" si="0"/>
        <v>#REF!</v>
      </c>
    </row>
    <row r="13" spans="1:15" x14ac:dyDescent="0.25">
      <c r="A13" s="107">
        <v>7</v>
      </c>
      <c r="B13" s="270">
        <v>1</v>
      </c>
      <c r="C13" s="269" t="s">
        <v>51</v>
      </c>
      <c r="D13" s="270" t="s">
        <v>51</v>
      </c>
      <c r="E13" s="271" t="s">
        <v>51</v>
      </c>
      <c r="F13" s="100">
        <f>Item7!K54+Item7!L54</f>
        <v>0</v>
      </c>
      <c r="G13" s="101">
        <f>Item7!O57</f>
        <v>0</v>
      </c>
      <c r="H13" s="102" t="e">
        <f>Item7!O$67</f>
        <v>#REF!</v>
      </c>
      <c r="I13" s="103" t="e">
        <f>Item7!O$70</f>
        <v>#REF!</v>
      </c>
      <c r="J13" s="104" t="e">
        <f>Item7!O$73</f>
        <v>#REF!</v>
      </c>
      <c r="K13" s="108">
        <f>Item7!O63</f>
        <v>0</v>
      </c>
      <c r="L13" s="411">
        <f>Item7!Q63</f>
        <v>0</v>
      </c>
      <c r="M13" s="106" t="e">
        <f>SUM(F13:L13)</f>
        <v>#REF!</v>
      </c>
    </row>
    <row r="14" spans="1:15" x14ac:dyDescent="0.25">
      <c r="A14" s="107">
        <v>8</v>
      </c>
      <c r="B14" s="270">
        <v>1</v>
      </c>
      <c r="C14" s="269" t="s">
        <v>51</v>
      </c>
      <c r="D14" s="270" t="s">
        <v>51</v>
      </c>
      <c r="E14" s="271" t="s">
        <v>51</v>
      </c>
      <c r="F14" s="100">
        <f>Item8!K54+Item8!L54</f>
        <v>0</v>
      </c>
      <c r="G14" s="101">
        <f>Item8!O57</f>
        <v>0</v>
      </c>
      <c r="H14" s="102" t="e">
        <f>Item8!O$67</f>
        <v>#REF!</v>
      </c>
      <c r="I14" s="103" t="e">
        <f>Item8!O$70</f>
        <v>#REF!</v>
      </c>
      <c r="J14" s="104" t="e">
        <f>Item8!O$73</f>
        <v>#REF!</v>
      </c>
      <c r="K14" s="108">
        <f>Item8!O63</f>
        <v>0</v>
      </c>
      <c r="L14" s="411">
        <f>Item8!Q63</f>
        <v>0</v>
      </c>
      <c r="M14" s="106" t="e">
        <f t="shared" si="0"/>
        <v>#REF!</v>
      </c>
    </row>
    <row r="15" spans="1:15" x14ac:dyDescent="0.25">
      <c r="A15" s="107">
        <v>9</v>
      </c>
      <c r="B15" s="270">
        <v>1</v>
      </c>
      <c r="C15" s="269" t="s">
        <v>51</v>
      </c>
      <c r="D15" s="270" t="s">
        <v>51</v>
      </c>
      <c r="E15" s="271" t="s">
        <v>51</v>
      </c>
      <c r="F15" s="100">
        <f>Item9!K54+Item9!L54</f>
        <v>0</v>
      </c>
      <c r="G15" s="101">
        <f>Item9!O57</f>
        <v>0</v>
      </c>
      <c r="H15" s="102" t="e">
        <f>Item9!O$67</f>
        <v>#REF!</v>
      </c>
      <c r="I15" s="103" t="e">
        <f>Item9!O$70</f>
        <v>#REF!</v>
      </c>
      <c r="J15" s="104" t="e">
        <f>Item9!O$73</f>
        <v>#REF!</v>
      </c>
      <c r="K15" s="108">
        <f>Item9!O63</f>
        <v>0</v>
      </c>
      <c r="L15" s="411">
        <f>Item9!Q63</f>
        <v>0</v>
      </c>
      <c r="M15" s="106" t="e">
        <f t="shared" si="0"/>
        <v>#REF!</v>
      </c>
    </row>
    <row r="16" spans="1:15" x14ac:dyDescent="0.25">
      <c r="A16" s="107">
        <v>10</v>
      </c>
      <c r="B16" s="270">
        <v>1</v>
      </c>
      <c r="C16" s="269" t="s">
        <v>51</v>
      </c>
      <c r="D16" s="270" t="s">
        <v>51</v>
      </c>
      <c r="E16" s="271" t="s">
        <v>51</v>
      </c>
      <c r="F16" s="100">
        <f>Item10!K54+Item10!L54</f>
        <v>0</v>
      </c>
      <c r="G16" s="101">
        <f>Item10!O57</f>
        <v>0</v>
      </c>
      <c r="H16" s="102" t="e">
        <f>Item10!O$67</f>
        <v>#REF!</v>
      </c>
      <c r="I16" s="103" t="e">
        <f>Item10!O$70</f>
        <v>#REF!</v>
      </c>
      <c r="J16" s="104" t="e">
        <f>Item10!O$73</f>
        <v>#REF!</v>
      </c>
      <c r="K16" s="108">
        <f>Item10!O63</f>
        <v>0</v>
      </c>
      <c r="L16" s="411">
        <f>Item10!Q63</f>
        <v>0</v>
      </c>
      <c r="M16" s="106" t="e">
        <f t="shared" si="0"/>
        <v>#REF!</v>
      </c>
    </row>
    <row r="17" spans="1:15" x14ac:dyDescent="0.25">
      <c r="A17" s="107">
        <v>11</v>
      </c>
      <c r="B17" s="270">
        <v>1</v>
      </c>
      <c r="C17" s="269" t="s">
        <v>51</v>
      </c>
      <c r="D17" s="270" t="s">
        <v>51</v>
      </c>
      <c r="E17" s="271" t="s">
        <v>51</v>
      </c>
      <c r="F17" s="100">
        <f>Item11!K54+Item11!L54</f>
        <v>0</v>
      </c>
      <c r="G17" s="101">
        <f>Item11!O57</f>
        <v>0</v>
      </c>
      <c r="H17" s="102" t="e">
        <f>Item11!O$67</f>
        <v>#REF!</v>
      </c>
      <c r="I17" s="103" t="e">
        <f>Item11!O$70</f>
        <v>#REF!</v>
      </c>
      <c r="J17" s="104" t="e">
        <f>Item11!O$73</f>
        <v>#REF!</v>
      </c>
      <c r="K17" s="108">
        <f>Item11!O63</f>
        <v>0</v>
      </c>
      <c r="L17" s="411">
        <f>Item11!Q63</f>
        <v>0</v>
      </c>
      <c r="M17" s="106" t="e">
        <f t="shared" si="0"/>
        <v>#REF!</v>
      </c>
    </row>
    <row r="18" spans="1:15" x14ac:dyDescent="0.25">
      <c r="A18" s="107">
        <v>12</v>
      </c>
      <c r="B18" s="270">
        <v>1</v>
      </c>
      <c r="C18" s="269" t="s">
        <v>51</v>
      </c>
      <c r="D18" s="270" t="s">
        <v>51</v>
      </c>
      <c r="E18" s="271" t="s">
        <v>51</v>
      </c>
      <c r="F18" s="100">
        <f>Item12!K54+Item12!L54</f>
        <v>0</v>
      </c>
      <c r="G18" s="101">
        <f>Item12!O57</f>
        <v>0</v>
      </c>
      <c r="H18" s="102" t="e">
        <f>Item12!O$67</f>
        <v>#REF!</v>
      </c>
      <c r="I18" s="103" t="e">
        <f>Item12!O$70</f>
        <v>#REF!</v>
      </c>
      <c r="J18" s="104" t="e">
        <f>Item12!O$73</f>
        <v>#REF!</v>
      </c>
      <c r="K18" s="109">
        <f>Item12!O63</f>
        <v>0</v>
      </c>
      <c r="L18" s="411">
        <f>Item12!Q63</f>
        <v>0</v>
      </c>
      <c r="M18" s="106" t="e">
        <f t="shared" si="0"/>
        <v>#REF!</v>
      </c>
    </row>
    <row r="19" spans="1:15" x14ac:dyDescent="0.25">
      <c r="A19" s="10"/>
      <c r="B19" s="10"/>
      <c r="C19" s="10"/>
      <c r="D19" s="10"/>
      <c r="E19" s="10"/>
      <c r="F19" s="97">
        <f t="shared" ref="F19:M19" si="1">SUM(F7:F18)</f>
        <v>0</v>
      </c>
      <c r="G19" s="97">
        <f t="shared" si="1"/>
        <v>0</v>
      </c>
      <c r="H19" s="97" t="e">
        <f>SUM(H7:H18)</f>
        <v>#REF!</v>
      </c>
      <c r="I19" s="97" t="e">
        <f t="shared" si="1"/>
        <v>#REF!</v>
      </c>
      <c r="J19" s="98" t="e">
        <f>SUM(J7:J18)</f>
        <v>#REF!</v>
      </c>
      <c r="K19" s="97">
        <f t="shared" si="1"/>
        <v>0</v>
      </c>
      <c r="L19" s="97">
        <f t="shared" si="1"/>
        <v>0</v>
      </c>
      <c r="M19" s="97" t="e">
        <f t="shared" si="1"/>
        <v>#REF!</v>
      </c>
      <c r="N19" s="399"/>
      <c r="O19" s="399"/>
    </row>
    <row r="20" spans="1:15" x14ac:dyDescent="0.25">
      <c r="F20" s="33"/>
      <c r="G20" s="33"/>
      <c r="H20" s="33"/>
      <c r="I20" s="33"/>
      <c r="J20" s="82"/>
      <c r="K20" s="33"/>
      <c r="L20" s="33"/>
      <c r="M20" s="33"/>
    </row>
    <row r="21" spans="1:15" hidden="1" x14ac:dyDescent="0.25">
      <c r="F21" s="33"/>
      <c r="G21" s="33"/>
      <c r="H21" s="33"/>
      <c r="I21" s="33"/>
      <c r="J21" s="82"/>
      <c r="K21" s="33"/>
      <c r="L21" s="33"/>
      <c r="M21" s="33"/>
    </row>
    <row r="22" spans="1:15" ht="15.75" hidden="1" thickBot="1" x14ac:dyDescent="0.3">
      <c r="F22" s="33"/>
      <c r="G22" s="33"/>
      <c r="H22" s="33"/>
      <c r="I22" s="33"/>
      <c r="J22" s="82"/>
      <c r="K22" s="33"/>
      <c r="L22" s="33"/>
      <c r="M22" s="33"/>
    </row>
    <row r="23" spans="1:15" ht="45" hidden="1" x14ac:dyDescent="0.35">
      <c r="A23" s="254" t="s">
        <v>10</v>
      </c>
      <c r="B23" s="255" t="str">
        <f>+B6</f>
        <v>Qté:</v>
      </c>
      <c r="C23" s="267" t="s">
        <v>110</v>
      </c>
      <c r="D23" s="255"/>
      <c r="E23" s="255"/>
      <c r="F23" s="256"/>
      <c r="G23" s="256"/>
      <c r="H23" s="257" t="s">
        <v>35</v>
      </c>
      <c r="I23" s="258" t="s">
        <v>36</v>
      </c>
      <c r="J23" s="259" t="s">
        <v>37</v>
      </c>
      <c r="K23" s="33"/>
      <c r="L23" s="33"/>
      <c r="M23" s="33"/>
    </row>
    <row r="24" spans="1:15" hidden="1" x14ac:dyDescent="0.25">
      <c r="A24" s="260">
        <v>1</v>
      </c>
      <c r="B24" s="253">
        <f>+B7</f>
        <v>1</v>
      </c>
      <c r="C24" s="253" t="str">
        <f t="shared" ref="C24" si="2">+C7</f>
        <v>.</v>
      </c>
      <c r="D24" s="253"/>
      <c r="E24" s="253"/>
      <c r="F24" s="253"/>
      <c r="G24" s="253"/>
      <c r="H24" s="251">
        <f>+Item1!P67</f>
        <v>0</v>
      </c>
      <c r="I24" s="252">
        <f>+Item1!P$70</f>
        <v>0</v>
      </c>
      <c r="J24" s="261">
        <f>+Item1!P73</f>
        <v>0</v>
      </c>
      <c r="K24" s="33"/>
      <c r="L24" s="33"/>
      <c r="M24" s="33"/>
    </row>
    <row r="25" spans="1:15" hidden="1" x14ac:dyDescent="0.25">
      <c r="A25" s="260">
        <v>2</v>
      </c>
      <c r="B25" s="253">
        <f t="shared" ref="B25:C35" si="3">+B8</f>
        <v>1</v>
      </c>
      <c r="C25" s="253" t="str">
        <f>+C8</f>
        <v>.</v>
      </c>
      <c r="D25" s="253"/>
      <c r="E25" s="253"/>
      <c r="F25" s="253"/>
      <c r="G25" s="253"/>
      <c r="H25" s="251">
        <f>+Item2!P67</f>
        <v>0</v>
      </c>
      <c r="I25" s="252">
        <f>+Item2!P$70</f>
        <v>0</v>
      </c>
      <c r="J25" s="261">
        <f>+Item2!P73</f>
        <v>0</v>
      </c>
      <c r="K25" s="33"/>
      <c r="L25" s="33"/>
      <c r="M25" s="33"/>
    </row>
    <row r="26" spans="1:15" hidden="1" x14ac:dyDescent="0.25">
      <c r="A26" s="260">
        <v>3</v>
      </c>
      <c r="B26" s="253">
        <f t="shared" si="3"/>
        <v>1</v>
      </c>
      <c r="C26" s="253" t="str">
        <f t="shared" ref="C26" si="4">+C9</f>
        <v>.</v>
      </c>
      <c r="D26" s="253"/>
      <c r="E26" s="253"/>
      <c r="F26" s="253"/>
      <c r="G26" s="253"/>
      <c r="H26" s="251">
        <f>+Item3!P67</f>
        <v>0</v>
      </c>
      <c r="I26" s="252">
        <f>+Item3!P$70</f>
        <v>0</v>
      </c>
      <c r="J26" s="261">
        <f>Item3!P73</f>
        <v>0</v>
      </c>
      <c r="K26" s="33"/>
      <c r="L26" s="33"/>
      <c r="M26" s="33"/>
    </row>
    <row r="27" spans="1:15" hidden="1" x14ac:dyDescent="0.25">
      <c r="A27" s="260">
        <v>4</v>
      </c>
      <c r="B27" s="253">
        <f t="shared" si="3"/>
        <v>1</v>
      </c>
      <c r="C27" s="253" t="str">
        <f t="shared" ref="C27" si="5">+C10</f>
        <v>.</v>
      </c>
      <c r="D27" s="253"/>
      <c r="E27" s="253"/>
      <c r="F27" s="253"/>
      <c r="G27" s="253"/>
      <c r="H27" s="251">
        <f>Item4!P67</f>
        <v>0</v>
      </c>
      <c r="I27" s="252">
        <f>+Item4!P$70</f>
        <v>0</v>
      </c>
      <c r="J27" s="261">
        <f>Item4!P73</f>
        <v>0</v>
      </c>
    </row>
    <row r="28" spans="1:15" hidden="1" x14ac:dyDescent="0.25">
      <c r="A28" s="260">
        <v>5</v>
      </c>
      <c r="B28" s="253">
        <f t="shared" si="3"/>
        <v>1</v>
      </c>
      <c r="C28" s="253" t="str">
        <f t="shared" ref="C28" si="6">+C11</f>
        <v>.</v>
      </c>
      <c r="D28" s="253"/>
      <c r="E28" s="253"/>
      <c r="F28" s="253"/>
      <c r="G28" s="253"/>
      <c r="H28" s="251">
        <f>Item5!P67</f>
        <v>0</v>
      </c>
      <c r="I28" s="252">
        <f>+Item5!P$70</f>
        <v>0</v>
      </c>
      <c r="J28" s="261">
        <f>Item5!P73</f>
        <v>0</v>
      </c>
    </row>
    <row r="29" spans="1:15" hidden="1" x14ac:dyDescent="0.25">
      <c r="A29" s="260">
        <v>6</v>
      </c>
      <c r="B29" s="253">
        <f t="shared" si="3"/>
        <v>1</v>
      </c>
      <c r="C29" s="253" t="str">
        <f t="shared" si="3"/>
        <v>.</v>
      </c>
      <c r="D29" s="253"/>
      <c r="E29" s="253"/>
      <c r="F29" s="253"/>
      <c r="G29" s="253"/>
      <c r="H29" s="251">
        <f>Item6!P67</f>
        <v>0</v>
      </c>
      <c r="I29" s="252">
        <f>+Item6!P$70</f>
        <v>0</v>
      </c>
      <c r="J29" s="261">
        <f>Item6!P73</f>
        <v>0</v>
      </c>
    </row>
    <row r="30" spans="1:15" hidden="1" x14ac:dyDescent="0.25">
      <c r="A30" s="260">
        <v>7</v>
      </c>
      <c r="B30" s="253">
        <f t="shared" si="3"/>
        <v>1</v>
      </c>
      <c r="C30" s="253" t="str">
        <f t="shared" si="3"/>
        <v>.</v>
      </c>
      <c r="D30" s="253"/>
      <c r="E30" s="253"/>
      <c r="F30" s="253"/>
      <c r="G30" s="253"/>
      <c r="H30" s="251">
        <f>Item7!P67</f>
        <v>0</v>
      </c>
      <c r="I30" s="252">
        <f>+Item7!P$70</f>
        <v>0</v>
      </c>
      <c r="J30" s="261">
        <f>Item7!P73</f>
        <v>0</v>
      </c>
    </row>
    <row r="31" spans="1:15" hidden="1" x14ac:dyDescent="0.25">
      <c r="A31" s="260">
        <v>8</v>
      </c>
      <c r="B31" s="253">
        <f t="shared" si="3"/>
        <v>1</v>
      </c>
      <c r="C31" s="253" t="str">
        <f t="shared" si="3"/>
        <v>.</v>
      </c>
      <c r="D31" s="253"/>
      <c r="E31" s="253"/>
      <c r="F31" s="253"/>
      <c r="G31" s="253"/>
      <c r="H31" s="251">
        <f>Item8!P67</f>
        <v>0</v>
      </c>
      <c r="I31" s="252">
        <f>+Item8!P$70</f>
        <v>0</v>
      </c>
      <c r="J31" s="261">
        <f>Item8!P$73</f>
        <v>0</v>
      </c>
    </row>
    <row r="32" spans="1:15" hidden="1" x14ac:dyDescent="0.25">
      <c r="A32" s="260">
        <v>9</v>
      </c>
      <c r="B32" s="253">
        <f t="shared" si="3"/>
        <v>1</v>
      </c>
      <c r="C32" s="253" t="str">
        <f t="shared" si="3"/>
        <v>.</v>
      </c>
      <c r="D32" s="253"/>
      <c r="E32" s="253"/>
      <c r="F32" s="253"/>
      <c r="G32" s="253"/>
      <c r="H32" s="251">
        <f>Item9!P67</f>
        <v>0</v>
      </c>
      <c r="I32" s="252">
        <f>+Item9!P$70</f>
        <v>0</v>
      </c>
      <c r="J32" s="261">
        <f>Item9!P$73</f>
        <v>0</v>
      </c>
    </row>
    <row r="33" spans="1:16" hidden="1" x14ac:dyDescent="0.25">
      <c r="A33" s="260">
        <v>10</v>
      </c>
      <c r="B33" s="253">
        <f t="shared" si="3"/>
        <v>1</v>
      </c>
      <c r="C33" s="253" t="str">
        <f t="shared" si="3"/>
        <v>.</v>
      </c>
      <c r="D33" s="253"/>
      <c r="E33" s="253"/>
      <c r="F33" s="253"/>
      <c r="G33" s="253"/>
      <c r="H33" s="251">
        <f>Item10!P67</f>
        <v>0</v>
      </c>
      <c r="I33" s="252">
        <f>+Item10!P$70</f>
        <v>0</v>
      </c>
      <c r="J33" s="261">
        <f>Item10!P$73</f>
        <v>0</v>
      </c>
    </row>
    <row r="34" spans="1:16" hidden="1" x14ac:dyDescent="0.25">
      <c r="A34" s="260">
        <v>11</v>
      </c>
      <c r="B34" s="253">
        <f t="shared" si="3"/>
        <v>1</v>
      </c>
      <c r="C34" s="253" t="str">
        <f t="shared" si="3"/>
        <v>.</v>
      </c>
      <c r="D34" s="253"/>
      <c r="E34" s="253"/>
      <c r="F34" s="253"/>
      <c r="G34" s="253"/>
      <c r="H34" s="251">
        <f>Item11!P67</f>
        <v>0</v>
      </c>
      <c r="I34" s="252">
        <f>+Item11!P$70</f>
        <v>0</v>
      </c>
      <c r="J34" s="261">
        <f>Item11!P$73</f>
        <v>0</v>
      </c>
    </row>
    <row r="35" spans="1:16" hidden="1" x14ac:dyDescent="0.25">
      <c r="A35" s="260">
        <v>12</v>
      </c>
      <c r="B35" s="253">
        <f t="shared" si="3"/>
        <v>1</v>
      </c>
      <c r="C35" s="253" t="str">
        <f t="shared" si="3"/>
        <v>.</v>
      </c>
      <c r="D35" s="253"/>
      <c r="E35" s="253"/>
      <c r="F35" s="253"/>
      <c r="G35" s="253"/>
      <c r="H35" s="251">
        <f>Item12!P67</f>
        <v>0</v>
      </c>
      <c r="I35" s="252">
        <f>+Item12!P$70</f>
        <v>0</v>
      </c>
      <c r="J35" s="261">
        <f>Item12!P$73</f>
        <v>0</v>
      </c>
    </row>
    <row r="36" spans="1:16" ht="15.75" hidden="1" thickBot="1" x14ac:dyDescent="0.3">
      <c r="A36" s="262"/>
      <c r="B36" s="263"/>
      <c r="C36" s="263"/>
      <c r="D36" s="263"/>
      <c r="E36" s="263"/>
      <c r="F36" s="263"/>
      <c r="G36" s="264" t="s">
        <v>109</v>
      </c>
      <c r="H36" s="265">
        <f>SUM(H24:H35)</f>
        <v>0</v>
      </c>
      <c r="I36" s="265">
        <f t="shared" ref="I36" si="7">SUM(I24:I35)</f>
        <v>0</v>
      </c>
      <c r="J36" s="266">
        <f>SUM(J24:J35)</f>
        <v>0</v>
      </c>
    </row>
    <row r="38" spans="1:16" ht="15.75" thickBot="1" x14ac:dyDescent="0.3"/>
    <row r="39" spans="1:16" ht="18.75" x14ac:dyDescent="0.3">
      <c r="A39" s="525"/>
      <c r="B39" s="528"/>
      <c r="C39" s="526" t="s">
        <v>142</v>
      </c>
      <c r="D39" s="620" t="s">
        <v>176</v>
      </c>
      <c r="E39" s="621"/>
      <c r="F39" s="621"/>
      <c r="G39" s="621"/>
      <c r="H39" s="622"/>
      <c r="I39" s="614" t="s">
        <v>175</v>
      </c>
      <c r="J39" s="615"/>
      <c r="K39" s="615"/>
      <c r="L39" s="616"/>
      <c r="M39" s="440" t="s">
        <v>143</v>
      </c>
      <c r="N39" s="632" t="str">
        <f>M2</f>
        <v>SM-0</v>
      </c>
      <c r="O39" s="632"/>
      <c r="P39" s="432"/>
    </row>
    <row r="40" spans="1:16" x14ac:dyDescent="0.25">
      <c r="A40" s="527"/>
      <c r="B40" s="529"/>
      <c r="C40" s="18"/>
      <c r="D40" s="623"/>
      <c r="E40" s="624"/>
      <c r="F40" s="624"/>
      <c r="G40" s="624"/>
      <c r="H40" s="625"/>
      <c r="I40" s="617"/>
      <c r="J40" s="618"/>
      <c r="K40" s="618"/>
      <c r="L40" s="619"/>
      <c r="M40" s="441" t="s">
        <v>144</v>
      </c>
      <c r="N40" s="451" t="s">
        <v>146</v>
      </c>
      <c r="O40" s="626"/>
      <c r="P40" s="627"/>
    </row>
    <row r="41" spans="1:16" ht="30.75" customHeight="1" x14ac:dyDescent="0.25">
      <c r="A41" s="450" t="s">
        <v>10</v>
      </c>
      <c r="B41" s="448" t="s">
        <v>25</v>
      </c>
      <c r="C41" s="448" t="s">
        <v>14</v>
      </c>
      <c r="D41" s="446" t="s">
        <v>127</v>
      </c>
      <c r="E41" s="504" t="s">
        <v>172</v>
      </c>
      <c r="F41" s="484" t="str">
        <f>F6</f>
        <v>Coût acier et pièces</v>
      </c>
      <c r="G41" s="92" t="s">
        <v>35</v>
      </c>
      <c r="H41" s="94" t="s">
        <v>36</v>
      </c>
      <c r="I41" s="447" t="s">
        <v>116</v>
      </c>
      <c r="J41" s="504" t="s">
        <v>174</v>
      </c>
      <c r="K41" s="93" t="s">
        <v>37</v>
      </c>
      <c r="L41" s="93" t="s">
        <v>173</v>
      </c>
      <c r="M41" s="448" t="s">
        <v>26</v>
      </c>
      <c r="N41" s="439" t="s">
        <v>140</v>
      </c>
      <c r="O41" s="439" t="s">
        <v>141</v>
      </c>
      <c r="P41" s="452" t="s">
        <v>148</v>
      </c>
    </row>
    <row r="42" spans="1:16" x14ac:dyDescent="0.25">
      <c r="A42" s="429">
        <v>1</v>
      </c>
      <c r="B42" s="398">
        <v>1</v>
      </c>
      <c r="C42" s="269" t="s">
        <v>51</v>
      </c>
      <c r="D42" s="105" t="e">
        <f>Item1!O$63-((Item1!E$60+Item1!E$61+Item1!E$62)*H$55)</f>
        <v>#REF!</v>
      </c>
      <c r="E42" s="101">
        <f>Item1!O58</f>
        <v>0</v>
      </c>
      <c r="F42" s="100">
        <f>F7-Item1!Q60</f>
        <v>0</v>
      </c>
      <c r="G42" s="102" t="e">
        <f>Item1!O$67</f>
        <v>#REF!</v>
      </c>
      <c r="H42" s="103" t="e">
        <f>(Item1!E$60+Item1!E$61+Item1!E$62+Item1!E$63)*H55</f>
        <v>#REF!</v>
      </c>
      <c r="I42" s="411" t="e">
        <f>Item1!Q$63-(Item1!E$70*H$55)</f>
        <v>#REF!</v>
      </c>
      <c r="J42" s="505">
        <f>Item1!O$59+Item1!Q$60</f>
        <v>0</v>
      </c>
      <c r="K42" s="104" t="e">
        <f>Item1!O$73</f>
        <v>#REF!</v>
      </c>
      <c r="L42" s="104" t="e">
        <f>Item1!E70*Item1!Q70</f>
        <v>#REF!</v>
      </c>
      <c r="M42" s="106" t="e">
        <f>SUM(D42:L42)</f>
        <v>#REF!</v>
      </c>
      <c r="N42" s="442" t="e">
        <f>M42*Estimation!F$52</f>
        <v>#REF!</v>
      </c>
      <c r="O42" s="438" t="e">
        <f>Formulaire!I25</f>
        <v>#REF!</v>
      </c>
      <c r="P42" s="444" t="e">
        <f>O42-(N42+M42)</f>
        <v>#REF!</v>
      </c>
    </row>
    <row r="43" spans="1:16" x14ac:dyDescent="0.25">
      <c r="A43" s="430">
        <v>2</v>
      </c>
      <c r="B43" s="270">
        <v>1</v>
      </c>
      <c r="C43" s="269" t="s">
        <v>51</v>
      </c>
      <c r="D43" s="105" t="e">
        <f>Item2!O$63-((Item2!E$60+Item2!E$61+Item2!E$62)*H$55)</f>
        <v>#REF!</v>
      </c>
      <c r="E43" s="101">
        <f>Item2!O58</f>
        <v>0</v>
      </c>
      <c r="F43" s="100">
        <f>F8-Item2!Q60</f>
        <v>0</v>
      </c>
      <c r="G43" s="102" t="e">
        <f>Item2!O$67</f>
        <v>#REF!</v>
      </c>
      <c r="H43" s="103" t="e">
        <f>(Item2!E$60+Item2!E$61+Item2!E$62+Item2!E$63)*H55</f>
        <v>#REF!</v>
      </c>
      <c r="I43" s="411" t="e">
        <f>Item2!Q$63-(Item2!E$70*H$55)</f>
        <v>#REF!</v>
      </c>
      <c r="J43" s="505">
        <f>Item2!O$59+Item2!Q$60</f>
        <v>0</v>
      </c>
      <c r="K43" s="104" t="e">
        <f>Item2!O$73</f>
        <v>#REF!</v>
      </c>
      <c r="L43" s="104" t="e">
        <f>Item2!E70*Item2!Q70</f>
        <v>#REF!</v>
      </c>
      <c r="M43" s="106" t="e">
        <f t="shared" ref="M43:M53" si="8">SUM(D43:L43)</f>
        <v>#REF!</v>
      </c>
      <c r="N43" s="442" t="e">
        <f>M43*Estimation!F$52</f>
        <v>#REF!</v>
      </c>
      <c r="O43" s="438" t="e">
        <f>Formulaire!I26</f>
        <v>#REF!</v>
      </c>
      <c r="P43" s="444" t="e">
        <f t="shared" ref="P43:P53" si="9">O43-(N43+M43)</f>
        <v>#REF!</v>
      </c>
    </row>
    <row r="44" spans="1:16" x14ac:dyDescent="0.25">
      <c r="A44" s="430">
        <v>3</v>
      </c>
      <c r="B44" s="270">
        <v>1</v>
      </c>
      <c r="C44" s="269" t="s">
        <v>51</v>
      </c>
      <c r="D44" s="105" t="e">
        <f>Item3!O$63-((Item3!E$60+Item3!E$61+Item3!E$62)*H$55)</f>
        <v>#REF!</v>
      </c>
      <c r="E44" s="101">
        <f>Item3!O58</f>
        <v>0</v>
      </c>
      <c r="F44" s="100">
        <f>F9-Item3!Q60</f>
        <v>0</v>
      </c>
      <c r="G44" s="102" t="e">
        <f>Item3!O$67</f>
        <v>#REF!</v>
      </c>
      <c r="H44" s="103" t="e">
        <f>(Item3!E$60+Item3!E$61+Item3!E$62+Item3!E$63)*H55</f>
        <v>#REF!</v>
      </c>
      <c r="I44" s="411" t="e">
        <f>Item3!Q$63-(Item3!E$70*H$55)</f>
        <v>#REF!</v>
      </c>
      <c r="J44" s="505">
        <f>Item3!O$59+Item3!Q$60</f>
        <v>0</v>
      </c>
      <c r="K44" s="104" t="e">
        <f>Item3!O$73</f>
        <v>#REF!</v>
      </c>
      <c r="L44" s="104" t="e">
        <f>Item3!E70*Item3!Q70</f>
        <v>#REF!</v>
      </c>
      <c r="M44" s="106" t="e">
        <f t="shared" si="8"/>
        <v>#REF!</v>
      </c>
      <c r="N44" s="442" t="e">
        <f>M44*Estimation!F$52</f>
        <v>#REF!</v>
      </c>
      <c r="O44" s="438" t="e">
        <f>Formulaire!I27</f>
        <v>#REF!</v>
      </c>
      <c r="P44" s="444" t="e">
        <f t="shared" si="9"/>
        <v>#REF!</v>
      </c>
    </row>
    <row r="45" spans="1:16" x14ac:dyDescent="0.25">
      <c r="A45" s="430">
        <v>4</v>
      </c>
      <c r="B45" s="270">
        <v>1</v>
      </c>
      <c r="C45" s="269" t="s">
        <v>51</v>
      </c>
      <c r="D45" s="105" t="e">
        <f>Item4!O$63-((Item4!E$60+Item4!E$61+Item4!E$62)*H$55)</f>
        <v>#REF!</v>
      </c>
      <c r="E45" s="101">
        <f>Item4!O58</f>
        <v>0</v>
      </c>
      <c r="F45" s="100">
        <f>F10-Item4!Q60</f>
        <v>0</v>
      </c>
      <c r="G45" s="102" t="e">
        <f>Item4!O$67</f>
        <v>#REF!</v>
      </c>
      <c r="H45" s="103" t="e">
        <f>(Item4!E$60+Item4!E$61+Item4!E$62+Item4!E$63)*H55</f>
        <v>#REF!</v>
      </c>
      <c r="I45" s="411" t="e">
        <f>Item4!Q$63-(Item4!E$70*H$55)</f>
        <v>#REF!</v>
      </c>
      <c r="J45" s="505">
        <f>Item4!O$59+Item4!Q$60</f>
        <v>0</v>
      </c>
      <c r="K45" s="104" t="e">
        <f>Item4!O$73</f>
        <v>#REF!</v>
      </c>
      <c r="L45" s="104" t="e">
        <f>Item4!E70*Item4!Q70</f>
        <v>#REF!</v>
      </c>
      <c r="M45" s="106" t="e">
        <f t="shared" si="8"/>
        <v>#REF!</v>
      </c>
      <c r="N45" s="442" t="e">
        <f>M45*Estimation!F$52</f>
        <v>#REF!</v>
      </c>
      <c r="O45" s="438" t="e">
        <f>Formulaire!I28</f>
        <v>#REF!</v>
      </c>
      <c r="P45" s="444" t="e">
        <f t="shared" si="9"/>
        <v>#REF!</v>
      </c>
    </row>
    <row r="46" spans="1:16" x14ac:dyDescent="0.25">
      <c r="A46" s="430">
        <v>5</v>
      </c>
      <c r="B46" s="270">
        <v>1</v>
      </c>
      <c r="C46" s="269" t="s">
        <v>51</v>
      </c>
      <c r="D46" s="105" t="e">
        <f>Item5!O$63-((Item5!E$60+Item5!E$61+Item5!E$62)*H$55)</f>
        <v>#REF!</v>
      </c>
      <c r="E46" s="101">
        <f>Item5!O58</f>
        <v>0</v>
      </c>
      <c r="F46" s="100">
        <f>F11-Item5!Q60</f>
        <v>0</v>
      </c>
      <c r="G46" s="102" t="e">
        <f>Item5!O$67</f>
        <v>#REF!</v>
      </c>
      <c r="H46" s="103" t="e">
        <f>(Item5!E$60+Item5!E$61+Item5!E$62+Item5!E$63)*H55</f>
        <v>#REF!</v>
      </c>
      <c r="I46" s="411" t="e">
        <f>Item5!Q$63-(Item5!E$70*H$55)</f>
        <v>#REF!</v>
      </c>
      <c r="J46" s="505">
        <f>Item5!O$59+Item5!Q$60</f>
        <v>0</v>
      </c>
      <c r="K46" s="104" t="e">
        <f>Item5!O$73</f>
        <v>#REF!</v>
      </c>
      <c r="L46" s="104" t="e">
        <f>Item5!E70*Item5!Q70</f>
        <v>#REF!</v>
      </c>
      <c r="M46" s="106" t="e">
        <f t="shared" si="8"/>
        <v>#REF!</v>
      </c>
      <c r="N46" s="442" t="e">
        <f>M46*Estimation!F$52</f>
        <v>#REF!</v>
      </c>
      <c r="O46" s="438" t="e">
        <f>Formulaire!I29</f>
        <v>#REF!</v>
      </c>
      <c r="P46" s="444" t="e">
        <f t="shared" si="9"/>
        <v>#REF!</v>
      </c>
    </row>
    <row r="47" spans="1:16" x14ac:dyDescent="0.25">
      <c r="A47" s="430">
        <v>6</v>
      </c>
      <c r="B47" s="270">
        <v>1</v>
      </c>
      <c r="C47" s="269" t="s">
        <v>51</v>
      </c>
      <c r="D47" s="105" t="e">
        <f>Item6!O$63-((Item6!E$60+Item6!E$61+Item6!E$62)*H$55)</f>
        <v>#REF!</v>
      </c>
      <c r="E47" s="101">
        <f>Item6!O58</f>
        <v>0</v>
      </c>
      <c r="F47" s="100">
        <f>F12-Item6!Q60</f>
        <v>0</v>
      </c>
      <c r="G47" s="102" t="e">
        <f>Item6!O$67</f>
        <v>#REF!</v>
      </c>
      <c r="H47" s="103" t="e">
        <f>(Item6!E$60+Item6!E$61+Item6!E$62+Item6!E$63)*H55</f>
        <v>#REF!</v>
      </c>
      <c r="I47" s="411" t="e">
        <f>Item6!Q$63-(Item6!E$70*H$55)</f>
        <v>#REF!</v>
      </c>
      <c r="J47" s="505">
        <f>Item6!O$59+Item6!Q$60</f>
        <v>0</v>
      </c>
      <c r="K47" s="104" t="e">
        <f>Item6!O$73</f>
        <v>#REF!</v>
      </c>
      <c r="L47" s="104" t="e">
        <f>Item6!E70*Item6!Q70</f>
        <v>#REF!</v>
      </c>
      <c r="M47" s="106" t="e">
        <f t="shared" si="8"/>
        <v>#REF!</v>
      </c>
      <c r="N47" s="442" t="e">
        <f>M47*Estimation!F$52</f>
        <v>#REF!</v>
      </c>
      <c r="O47" s="438" t="e">
        <f>Formulaire!I30</f>
        <v>#REF!</v>
      </c>
      <c r="P47" s="444" t="e">
        <f t="shared" si="9"/>
        <v>#REF!</v>
      </c>
    </row>
    <row r="48" spans="1:16" x14ac:dyDescent="0.25">
      <c r="A48" s="430">
        <v>7</v>
      </c>
      <c r="B48" s="270">
        <v>1</v>
      </c>
      <c r="C48" s="269" t="s">
        <v>51</v>
      </c>
      <c r="D48" s="105" t="e">
        <f>Item7!O$63-((Item7!E$60+Item7!E$61+Item7!E$62)*H$55)</f>
        <v>#REF!</v>
      </c>
      <c r="E48" s="101">
        <f>Item7!O58</f>
        <v>0</v>
      </c>
      <c r="F48" s="100">
        <f>F13-Item7!Q60</f>
        <v>0</v>
      </c>
      <c r="G48" s="102" t="e">
        <f>Item7!O$67</f>
        <v>#REF!</v>
      </c>
      <c r="H48" s="103" t="e">
        <f>(Item7!E$60+Item7!E$61+Item7!E$62+Item7!E$63)*H55</f>
        <v>#REF!</v>
      </c>
      <c r="I48" s="411" t="e">
        <f>Item7!Q$63-(Item7!E$70*H$55)</f>
        <v>#REF!</v>
      </c>
      <c r="J48" s="505">
        <f>Item7!O$59+Item7!Q$60</f>
        <v>0</v>
      </c>
      <c r="K48" s="104" t="e">
        <f>Item7!O$73</f>
        <v>#REF!</v>
      </c>
      <c r="L48" s="104" t="e">
        <f>Item7!E70*Item7!Q70</f>
        <v>#REF!</v>
      </c>
      <c r="M48" s="106" t="e">
        <f t="shared" si="8"/>
        <v>#REF!</v>
      </c>
      <c r="N48" s="442" t="e">
        <f>M48*Estimation!F$52</f>
        <v>#REF!</v>
      </c>
      <c r="O48" s="438" t="e">
        <f>Formulaire!I31</f>
        <v>#REF!</v>
      </c>
      <c r="P48" s="444" t="e">
        <f t="shared" si="9"/>
        <v>#REF!</v>
      </c>
    </row>
    <row r="49" spans="1:16" x14ac:dyDescent="0.25">
      <c r="A49" s="430">
        <v>8</v>
      </c>
      <c r="B49" s="270">
        <v>1</v>
      </c>
      <c r="C49" s="269" t="s">
        <v>51</v>
      </c>
      <c r="D49" s="105" t="e">
        <f>Item8!O$63-((Item8!E$60+Item8!E$61+Item8!E$62)*H$55)</f>
        <v>#REF!</v>
      </c>
      <c r="E49" s="101">
        <f>Item8!O58</f>
        <v>0</v>
      </c>
      <c r="F49" s="100">
        <f>F14-Item8!Q60</f>
        <v>0</v>
      </c>
      <c r="G49" s="102" t="e">
        <f>Item8!O$67</f>
        <v>#REF!</v>
      </c>
      <c r="H49" s="103" t="e">
        <f>(Item8!E$60+Item8!E$61+Item8!E$62+Item8!E$63)*H55</f>
        <v>#REF!</v>
      </c>
      <c r="I49" s="411" t="e">
        <f>Item8!Q$63-(Item8!E$70*H$55)</f>
        <v>#REF!</v>
      </c>
      <c r="J49" s="505">
        <f>Item8!O$59+Item8!Q$60</f>
        <v>0</v>
      </c>
      <c r="K49" s="104" t="e">
        <f>Item8!O$73</f>
        <v>#REF!</v>
      </c>
      <c r="L49" s="104" t="e">
        <f>Item8!E70*Item8!Q70</f>
        <v>#REF!</v>
      </c>
      <c r="M49" s="106" t="e">
        <f t="shared" si="8"/>
        <v>#REF!</v>
      </c>
      <c r="N49" s="442" t="e">
        <f>M49*Estimation!F$52</f>
        <v>#REF!</v>
      </c>
      <c r="O49" s="438" t="e">
        <f>Formulaire!I32</f>
        <v>#REF!</v>
      </c>
      <c r="P49" s="444" t="e">
        <f t="shared" si="9"/>
        <v>#REF!</v>
      </c>
    </row>
    <row r="50" spans="1:16" x14ac:dyDescent="0.25">
      <c r="A50" s="430">
        <v>9</v>
      </c>
      <c r="B50" s="270">
        <v>1</v>
      </c>
      <c r="C50" s="269" t="s">
        <v>51</v>
      </c>
      <c r="D50" s="105" t="e">
        <f>Item9!O$63-((Item9!E$60+Item9!E$61+Item9!E$62)*H$55)</f>
        <v>#REF!</v>
      </c>
      <c r="E50" s="101">
        <f>Item9!O58</f>
        <v>0</v>
      </c>
      <c r="F50" s="100">
        <f>F15-Item9!Q60</f>
        <v>0</v>
      </c>
      <c r="G50" s="102" t="e">
        <f>Item9!O$67</f>
        <v>#REF!</v>
      </c>
      <c r="H50" s="103" t="e">
        <f>(Item9!E$60+Item9!E$61+Item9!E$62+Item9!E$63)*H55</f>
        <v>#REF!</v>
      </c>
      <c r="I50" s="411" t="e">
        <f>Item9!Q$63-(Item9!E$70*H$55)</f>
        <v>#REF!</v>
      </c>
      <c r="J50" s="505">
        <f>Item9!O$59+Item9!Q$60</f>
        <v>0</v>
      </c>
      <c r="K50" s="104" t="e">
        <f>Item9!O$73</f>
        <v>#REF!</v>
      </c>
      <c r="L50" s="104" t="e">
        <f>Item9!E70*Item9!Q70</f>
        <v>#REF!</v>
      </c>
      <c r="M50" s="106" t="e">
        <f t="shared" si="8"/>
        <v>#REF!</v>
      </c>
      <c r="N50" s="442" t="e">
        <f>M50*Estimation!F$52</f>
        <v>#REF!</v>
      </c>
      <c r="O50" s="438" t="e">
        <f>Formulaire!I33</f>
        <v>#REF!</v>
      </c>
      <c r="P50" s="444" t="e">
        <f t="shared" si="9"/>
        <v>#REF!</v>
      </c>
    </row>
    <row r="51" spans="1:16" x14ac:dyDescent="0.25">
      <c r="A51" s="430">
        <v>10</v>
      </c>
      <c r="B51" s="270">
        <v>1</v>
      </c>
      <c r="C51" s="269" t="s">
        <v>51</v>
      </c>
      <c r="D51" s="105" t="e">
        <f>Item10!O$63-((Item10!E$60+Item10!E$61+Item10!E$62)*H$55)</f>
        <v>#REF!</v>
      </c>
      <c r="E51" s="101">
        <f>Item10!O58</f>
        <v>0</v>
      </c>
      <c r="F51" s="100">
        <f>F16-Item10!Q60</f>
        <v>0</v>
      </c>
      <c r="G51" s="102" t="e">
        <f>Item10!O$67</f>
        <v>#REF!</v>
      </c>
      <c r="H51" s="103" t="e">
        <f>(Item10!E$60+Item10!E$61+Item10!E$62+Item10!E$63)*H55</f>
        <v>#REF!</v>
      </c>
      <c r="I51" s="411" t="e">
        <f>Item10!Q$63-(Item10!E$70*H$55)</f>
        <v>#REF!</v>
      </c>
      <c r="J51" s="505">
        <f>Item10!O$59+Item10!Q$60</f>
        <v>0</v>
      </c>
      <c r="K51" s="104" t="e">
        <f>Item10!O$73</f>
        <v>#REF!</v>
      </c>
      <c r="L51" s="104" t="e">
        <f>Item10!E70*Item10!Q70</f>
        <v>#REF!</v>
      </c>
      <c r="M51" s="106" t="e">
        <f t="shared" si="8"/>
        <v>#REF!</v>
      </c>
      <c r="N51" s="442" t="e">
        <f>M51*Estimation!F$52</f>
        <v>#REF!</v>
      </c>
      <c r="O51" s="438" t="e">
        <f>Formulaire!I34</f>
        <v>#REF!</v>
      </c>
      <c r="P51" s="444" t="e">
        <f t="shared" si="9"/>
        <v>#REF!</v>
      </c>
    </row>
    <row r="52" spans="1:16" x14ac:dyDescent="0.25">
      <c r="A52" s="430">
        <v>11</v>
      </c>
      <c r="B52" s="270">
        <v>1</v>
      </c>
      <c r="C52" s="269" t="s">
        <v>51</v>
      </c>
      <c r="D52" s="105" t="e">
        <f>Item11!O$63-((Item11!E$60+Item11!E$61+Item11!E$62)*H$55)</f>
        <v>#REF!</v>
      </c>
      <c r="E52" s="101">
        <f>Item11!O58</f>
        <v>0</v>
      </c>
      <c r="F52" s="100">
        <f>F17-Item11!Q60</f>
        <v>0</v>
      </c>
      <c r="G52" s="102" t="e">
        <f>Item11!O$67</f>
        <v>#REF!</v>
      </c>
      <c r="H52" s="103" t="e">
        <f>(Item11!E$60+Item11!E$61+Item11!E$62+Item11!E$63)*H55</f>
        <v>#REF!</v>
      </c>
      <c r="I52" s="411" t="e">
        <f>Item11!Q$63-(Item11!E$70*H$55)</f>
        <v>#REF!</v>
      </c>
      <c r="J52" s="505">
        <f>Item11!O$59+Item11!Q$60</f>
        <v>0</v>
      </c>
      <c r="K52" s="104" t="e">
        <f>Item11!O$73</f>
        <v>#REF!</v>
      </c>
      <c r="L52" s="104" t="e">
        <f>Item11!E70*Item11!Q70</f>
        <v>#REF!</v>
      </c>
      <c r="M52" s="106" t="e">
        <f t="shared" si="8"/>
        <v>#REF!</v>
      </c>
      <c r="N52" s="442" t="e">
        <f>M52*Estimation!F$52</f>
        <v>#REF!</v>
      </c>
      <c r="O52" s="438" t="e">
        <f>Formulaire!I35</f>
        <v>#REF!</v>
      </c>
      <c r="P52" s="444" t="e">
        <f t="shared" si="9"/>
        <v>#REF!</v>
      </c>
    </row>
    <row r="53" spans="1:16" x14ac:dyDescent="0.25">
      <c r="A53" s="430">
        <v>12</v>
      </c>
      <c r="B53" s="270">
        <v>1</v>
      </c>
      <c r="C53" s="269" t="s">
        <v>51</v>
      </c>
      <c r="D53" s="105" t="e">
        <f>Item12!O$63-((Item12!E$60+Item12!E$61+Item12!E$62)*H$55)</f>
        <v>#REF!</v>
      </c>
      <c r="E53" s="101">
        <f>Item12!O58</f>
        <v>0</v>
      </c>
      <c r="F53" s="100">
        <f>F18-Item12!Q60</f>
        <v>0</v>
      </c>
      <c r="G53" s="102" t="e">
        <f>Item12!O$67</f>
        <v>#REF!</v>
      </c>
      <c r="H53" s="103" t="e">
        <f>(Item12!E$60+Item12!E$61+Item12!E$62+Item12!E$63)*H55</f>
        <v>#REF!</v>
      </c>
      <c r="I53" s="411" t="e">
        <f>Item12!Q$63-(Item12!E$70*H$55)</f>
        <v>#REF!</v>
      </c>
      <c r="J53" s="505">
        <f>Item12!O$59+Item12!Q$60</f>
        <v>0</v>
      </c>
      <c r="K53" s="104" t="e">
        <f>Item12!O$73</f>
        <v>#REF!</v>
      </c>
      <c r="L53" s="104" t="e">
        <f>Item12!E70*Item12!Q70</f>
        <v>#REF!</v>
      </c>
      <c r="M53" s="106" t="e">
        <f t="shared" si="8"/>
        <v>#REF!</v>
      </c>
      <c r="N53" s="443" t="e">
        <f>M53*Estimation!F$52</f>
        <v>#REF!</v>
      </c>
      <c r="O53" s="438" t="e">
        <f>Formulaire!I36</f>
        <v>#REF!</v>
      </c>
      <c r="P53" s="445" t="e">
        <f t="shared" si="9"/>
        <v>#REF!</v>
      </c>
    </row>
    <row r="54" spans="1:16" x14ac:dyDescent="0.25">
      <c r="A54" s="431"/>
      <c r="B54" s="10"/>
      <c r="C54" s="10"/>
      <c r="D54" s="97" t="e">
        <f t="shared" ref="D54:P54" si="10">SUM(D42:D53)</f>
        <v>#REF!</v>
      </c>
      <c r="E54" s="97">
        <f t="shared" si="10"/>
        <v>0</v>
      </c>
      <c r="F54" s="97">
        <f t="shared" si="10"/>
        <v>0</v>
      </c>
      <c r="G54" s="97" t="e">
        <f t="shared" si="10"/>
        <v>#REF!</v>
      </c>
      <c r="H54" s="97" t="e">
        <f t="shared" si="10"/>
        <v>#REF!</v>
      </c>
      <c r="I54" s="97" t="e">
        <f t="shared" si="10"/>
        <v>#REF!</v>
      </c>
      <c r="J54" s="97">
        <f t="shared" si="10"/>
        <v>0</v>
      </c>
      <c r="K54" s="98" t="e">
        <f t="shared" si="10"/>
        <v>#REF!</v>
      </c>
      <c r="L54" s="33" t="e">
        <f t="shared" si="10"/>
        <v>#REF!</v>
      </c>
      <c r="M54" s="97" t="e">
        <f t="shared" si="10"/>
        <v>#REF!</v>
      </c>
      <c r="N54" s="453" t="e">
        <f t="shared" si="10"/>
        <v>#REF!</v>
      </c>
      <c r="O54" s="453" t="e">
        <f t="shared" si="10"/>
        <v>#REF!</v>
      </c>
      <c r="P54" s="454" t="e">
        <f t="shared" si="10"/>
        <v>#REF!</v>
      </c>
    </row>
    <row r="55" spans="1:16" x14ac:dyDescent="0.25">
      <c r="A55" s="527"/>
      <c r="B55" s="18"/>
      <c r="C55" s="18"/>
      <c r="D55" s="433"/>
      <c r="E55" s="433"/>
      <c r="F55" s="435"/>
      <c r="G55" s="435" t="e">
        <f>#REF!</f>
        <v>#REF!</v>
      </c>
      <c r="H55" s="435" t="e">
        <f>#REF!</f>
        <v>#REF!</v>
      </c>
      <c r="I55" s="519"/>
      <c r="J55" s="519"/>
      <c r="K55" s="520" t="e">
        <f>#REF!</f>
        <v>#REF!</v>
      </c>
      <c r="L55" s="519" t="e">
        <f>#REF!</f>
        <v>#REF!</v>
      </c>
      <c r="M55" s="435"/>
      <c r="N55" s="433"/>
      <c r="O55" s="433"/>
      <c r="P55" s="434"/>
    </row>
    <row r="56" spans="1:16" x14ac:dyDescent="0.25">
      <c r="A56" s="527"/>
      <c r="B56" s="18"/>
      <c r="C56" s="18"/>
      <c r="D56" s="433"/>
      <c r="E56" s="433"/>
      <c r="F56" s="433"/>
      <c r="G56" s="461" t="e">
        <f>G54/G55</f>
        <v>#REF!</v>
      </c>
      <c r="H56" s="461" t="e">
        <f>H54/H55</f>
        <v>#REF!</v>
      </c>
      <c r="I56" s="519"/>
      <c r="J56" s="519"/>
      <c r="K56" s="521" t="e">
        <f>K54/K55</f>
        <v>#REF!</v>
      </c>
      <c r="L56" s="521" t="e">
        <f>L54/L55</f>
        <v>#REF!</v>
      </c>
      <c r="M56" s="433"/>
      <c r="N56" s="433"/>
      <c r="O56" s="433"/>
      <c r="P56" s="434"/>
    </row>
    <row r="57" spans="1:16" ht="15.75" thickBot="1" x14ac:dyDescent="0.3">
      <c r="A57" s="527"/>
      <c r="B57" s="18"/>
      <c r="C57" s="18"/>
      <c r="D57" s="436"/>
      <c r="E57" s="436"/>
      <c r="F57" s="638" t="s">
        <v>147</v>
      </c>
      <c r="G57" s="638"/>
      <c r="H57" s="638"/>
      <c r="I57" s="522">
        <f>(Item1!E60+Item1!E61+Item1!E70)+(Item2!E60+Item2!E61+Item2!E70)+(Item3!E60+Item3!E61+Item3!E70)+(Item4!E60+Item4!E61+Item4!E70)+(Item5!E60+Item5!E61+Item5!E70)+(Item6!E60+Item6!E61+Item6!E70)+(Item7!E60+Item7!E61+Item7!E70)+(Item8!E60+Item8!E61+Item8!E70)+(Item9!E60+Item9!E61+Item9!E70)+(Item10!E60+Item10!E61+Item10!E70)+(Item11!E60+Item11!E61+Item11!E70)+(Item12!E60+Item12!E61+Item12!E70)</f>
        <v>0</v>
      </c>
      <c r="J57" s="523"/>
      <c r="K57" s="524"/>
      <c r="L57" s="524"/>
      <c r="M57" s="436" t="s">
        <v>145</v>
      </c>
      <c r="N57" s="436"/>
      <c r="O57" s="436"/>
      <c r="P57" s="437"/>
    </row>
    <row r="58" spans="1:16" ht="15" customHeight="1" x14ac:dyDescent="0.25">
      <c r="C58" s="8"/>
      <c r="F58" s="634" t="s">
        <v>187</v>
      </c>
      <c r="G58" s="634"/>
      <c r="H58" s="464" t="e">
        <f>G54/H59</f>
        <v>#REF!</v>
      </c>
      <c r="I58" s="462" t="e">
        <f>H54/I59</f>
        <v>#REF!</v>
      </c>
      <c r="J58" s="463" t="e">
        <f>K54/J59</f>
        <v>#REF!</v>
      </c>
    </row>
    <row r="59" spans="1:16" x14ac:dyDescent="0.25">
      <c r="F59" s="635" t="s">
        <v>188</v>
      </c>
      <c r="G59" s="635"/>
      <c r="H59" s="403">
        <v>38.369999999999997</v>
      </c>
      <c r="I59" s="403">
        <v>27.25</v>
      </c>
      <c r="J59" s="555">
        <v>74.92</v>
      </c>
      <c r="K59" s="403" t="s">
        <v>162</v>
      </c>
      <c r="L59" s="403"/>
    </row>
    <row r="62" spans="1:16" x14ac:dyDescent="0.25">
      <c r="F62" s="121"/>
    </row>
    <row r="63" spans="1:16" x14ac:dyDescent="0.25">
      <c r="D63" s="33"/>
      <c r="E63" s="33"/>
      <c r="F63" s="33"/>
      <c r="G63" s="400"/>
      <c r="H63" s="33"/>
      <c r="I63" s="33"/>
      <c r="J63" s="82"/>
      <c r="L63" s="33"/>
    </row>
  </sheetData>
  <mergeCells count="14">
    <mergeCell ref="F58:G58"/>
    <mergeCell ref="F59:G59"/>
    <mergeCell ref="A4:B4"/>
    <mergeCell ref="C4:C5"/>
    <mergeCell ref="F57:H57"/>
    <mergeCell ref="I39:L40"/>
    <mergeCell ref="D39:H40"/>
    <mergeCell ref="O40:P40"/>
    <mergeCell ref="I1:J1"/>
    <mergeCell ref="A1:B1"/>
    <mergeCell ref="A2:B2"/>
    <mergeCell ref="F1:G1"/>
    <mergeCell ref="N39:O39"/>
    <mergeCell ref="A3:B3"/>
  </mergeCells>
  <phoneticPr fontId="0" type="noConversion"/>
  <pageMargins left="0.29527559055118113" right="0.29527559055118113" top="0.29527559055118113" bottom="0.29527559055118113" header="0.27559055118110237" footer="0.27559055118110237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8"/>
  <sheetViews>
    <sheetView topLeftCell="A4" workbookViewId="0">
      <selection activeCell="P47" sqref="P47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Sommaire!D7</f>
        <v>.</v>
      </c>
      <c r="D5" s="114"/>
      <c r="E5" s="60"/>
      <c r="F5" s="70" t="s">
        <v>7</v>
      </c>
      <c r="G5" s="559" t="str">
        <f>Sommaire!M1</f>
        <v>2020-00-00</v>
      </c>
      <c r="H5" s="543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Sommaire!A7</f>
        <v>1</v>
      </c>
      <c r="D6" s="115" t="s">
        <v>25</v>
      </c>
      <c r="E6" s="86">
        <f>Sommaire!B7</f>
        <v>1</v>
      </c>
      <c r="F6" s="110" t="s">
        <v>59</v>
      </c>
      <c r="G6" s="663" t="str">
        <f>Sommaire!C7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>SUM(I12)*J12</f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>SUM(I19)*J19</f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ref="G35:G42" si="4">F35*E35</f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4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>
        <v>1</v>
      </c>
      <c r="G37" s="77">
        <f>F37*E37</f>
        <v>0</v>
      </c>
      <c r="H37" s="289">
        <v>1</v>
      </c>
      <c r="I37" s="78">
        <f>H37*G37</f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>
        <v>1</v>
      </c>
      <c r="G38" s="77">
        <f t="shared" si="4"/>
        <v>0</v>
      </c>
      <c r="H38" s="289">
        <v>1</v>
      </c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>
        <v>1</v>
      </c>
      <c r="G39" s="77">
        <f t="shared" si="4"/>
        <v>0</v>
      </c>
      <c r="H39" s="289">
        <v>1</v>
      </c>
      <c r="I39" s="78">
        <f t="shared" ref="I39:I42" si="5">H39*G39</f>
        <v>0</v>
      </c>
      <c r="J39" s="302"/>
      <c r="K39" s="47">
        <f>SUM(I39)*J39</f>
        <v>0</v>
      </c>
      <c r="L39" s="499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>
        <v>1</v>
      </c>
      <c r="G40" s="77">
        <f t="shared" si="4"/>
        <v>0</v>
      </c>
      <c r="H40" s="289">
        <v>1</v>
      </c>
      <c r="I40" s="78">
        <f t="shared" si="5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f>D41*E$6</f>
        <v>0</v>
      </c>
      <c r="F41" s="291">
        <v>1</v>
      </c>
      <c r="G41" s="77">
        <f t="shared" si="4"/>
        <v>0</v>
      </c>
      <c r="H41" s="289">
        <v>1</v>
      </c>
      <c r="I41" s="78">
        <f t="shared" si="5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>
        <v>1</v>
      </c>
      <c r="G42" s="77">
        <f t="shared" si="4"/>
        <v>0</v>
      </c>
      <c r="H42" s="289">
        <v>1</v>
      </c>
      <c r="I42" s="78">
        <f t="shared" si="5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>
        <v>1</v>
      </c>
      <c r="G43" s="77">
        <f t="shared" si="2"/>
        <v>0</v>
      </c>
      <c r="H43" s="289">
        <v>1</v>
      </c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>
        <v>1</v>
      </c>
      <c r="G44" s="77">
        <f t="shared" si="2"/>
        <v>0</v>
      </c>
      <c r="H44" s="289">
        <v>1</v>
      </c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>
        <v>1</v>
      </c>
      <c r="G45" s="77">
        <f t="shared" si="2"/>
        <v>0</v>
      </c>
      <c r="H45" s="289">
        <v>1</v>
      </c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" customHeight="1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" customHeight="1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" customHeight="1" x14ac:dyDescent="0.2">
      <c r="A52" s="285"/>
      <c r="B52" s="385" t="s">
        <v>56</v>
      </c>
      <c r="C52" s="385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" customHeight="1" x14ac:dyDescent="0.2">
      <c r="A53" s="285"/>
      <c r="B53" s="405" t="s">
        <v>113</v>
      </c>
      <c r="C53" s="402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ht="12" customHeigh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26.25" customHeight="1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>
        <v>125</v>
      </c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5.75" customHeight="1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3.5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21.75" customHeight="1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5.75" customHeight="1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>
        <v>250</v>
      </c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5.75" customHeight="1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5" customHeight="1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6">L71*E71</f>
        <v>0</v>
      </c>
      <c r="N71" s="551">
        <v>5415</v>
      </c>
      <c r="O71" s="307"/>
      <c r="P71" s="308"/>
      <c r="Q71" s="307"/>
    </row>
    <row r="72" spans="1:17" s="4" customFormat="1" ht="26.25" customHeight="1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customHeight="1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8"/>
      <c r="C77" s="8"/>
      <c r="D77" s="119"/>
      <c r="E77" s="8"/>
      <c r="F77" s="8"/>
      <c r="J77" s="8"/>
      <c r="K77" s="8"/>
    </row>
    <row r="78" spans="1:17" x14ac:dyDescent="0.25">
      <c r="B78" s="8"/>
      <c r="C78" s="8"/>
      <c r="D78" s="119"/>
      <c r="E78" s="8"/>
      <c r="F78" s="8"/>
      <c r="J78" s="8"/>
      <c r="K78" s="8"/>
    </row>
  </sheetData>
  <mergeCells count="100">
    <mergeCell ref="B26:C26"/>
    <mergeCell ref="B27:C27"/>
    <mergeCell ref="B28:C28"/>
    <mergeCell ref="B29:C29"/>
    <mergeCell ref="B30:C30"/>
    <mergeCell ref="B72:D72"/>
    <mergeCell ref="B31:C31"/>
    <mergeCell ref="B32:C32"/>
    <mergeCell ref="B33:C33"/>
    <mergeCell ref="B63:D63"/>
    <mergeCell ref="B71:D71"/>
    <mergeCell ref="B68:D68"/>
    <mergeCell ref="B65:D65"/>
    <mergeCell ref="B67:D67"/>
    <mergeCell ref="B69:D69"/>
    <mergeCell ref="B64:D64"/>
    <mergeCell ref="B66:D66"/>
    <mergeCell ref="B54:C54"/>
    <mergeCell ref="B56:D56"/>
    <mergeCell ref="B74:D74"/>
    <mergeCell ref="B75:D75"/>
    <mergeCell ref="F74:K74"/>
    <mergeCell ref="F75:K75"/>
    <mergeCell ref="F64:K64"/>
    <mergeCell ref="F66:K66"/>
    <mergeCell ref="F67:K67"/>
    <mergeCell ref="F68:K68"/>
    <mergeCell ref="F65:K65"/>
    <mergeCell ref="F69:K69"/>
    <mergeCell ref="F70:K70"/>
    <mergeCell ref="F71:K71"/>
    <mergeCell ref="F72:K72"/>
    <mergeCell ref="F73:K73"/>
    <mergeCell ref="B70:D70"/>
    <mergeCell ref="B73:D73"/>
    <mergeCell ref="K8:K9"/>
    <mergeCell ref="L8:L9"/>
    <mergeCell ref="D8:D9"/>
    <mergeCell ref="J8:J9"/>
    <mergeCell ref="L55:M55"/>
    <mergeCell ref="H8:H9"/>
    <mergeCell ref="I8:I9"/>
    <mergeCell ref="E8:E9"/>
    <mergeCell ref="F8:F9"/>
    <mergeCell ref="G8:G9"/>
    <mergeCell ref="F63:K63"/>
    <mergeCell ref="B57:D57"/>
    <mergeCell ref="F57:K57"/>
    <mergeCell ref="F58:K58"/>
    <mergeCell ref="F59:K59"/>
    <mergeCell ref="F61:K61"/>
    <mergeCell ref="F62:K62"/>
    <mergeCell ref="B60:D60"/>
    <mergeCell ref="B58:D58"/>
    <mergeCell ref="B59:D59"/>
    <mergeCell ref="B61:D61"/>
    <mergeCell ref="B62:D62"/>
    <mergeCell ref="F60:K60"/>
    <mergeCell ref="B22:C22"/>
    <mergeCell ref="B23:C23"/>
    <mergeCell ref="B24:C24"/>
    <mergeCell ref="B25:C25"/>
    <mergeCell ref="A8:A9"/>
    <mergeCell ref="B8:C9"/>
    <mergeCell ref="B16:C16"/>
    <mergeCell ref="B18:C18"/>
    <mergeCell ref="B19:C19"/>
    <mergeCell ref="B20:C20"/>
    <mergeCell ref="B21:C21"/>
    <mergeCell ref="G4:H4"/>
    <mergeCell ref="B17:C17"/>
    <mergeCell ref="B36:C36"/>
    <mergeCell ref="G3:I3"/>
    <mergeCell ref="B38:C38"/>
    <mergeCell ref="B37:C37"/>
    <mergeCell ref="B35:C35"/>
    <mergeCell ref="G6:K6"/>
    <mergeCell ref="C3:E3"/>
    <mergeCell ref="B10:C10"/>
    <mergeCell ref="B11:C11"/>
    <mergeCell ref="B12:C12"/>
    <mergeCell ref="B13:C13"/>
    <mergeCell ref="B34:C34"/>
    <mergeCell ref="B14:C14"/>
    <mergeCell ref="B15:C15"/>
    <mergeCell ref="O56:P56"/>
    <mergeCell ref="Q56:Q59"/>
    <mergeCell ref="B51:C51"/>
    <mergeCell ref="B47:C47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50:C50"/>
  </mergeCells>
  <phoneticPr fontId="0" type="noConversion"/>
  <pageMargins left="0.27559055118110198" right="0.27559055118110198" top="0.27559055118110198" bottom="0.27559055118110198" header="0.27559055118110198" footer="0.27559055118110198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43"/>
  <sheetViews>
    <sheetView workbookViewId="0">
      <selection activeCell="O41" sqref="O41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Sommaire!D8</f>
        <v>.</v>
      </c>
      <c r="D5" s="114"/>
      <c r="E5" s="60"/>
      <c r="F5" s="70" t="s">
        <v>7</v>
      </c>
      <c r="G5" s="559" t="str">
        <f>Sommaire!M1</f>
        <v>2020-00-00</v>
      </c>
      <c r="H5" s="545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Sommaire!A8</f>
        <v>2</v>
      </c>
      <c r="D6" s="115" t="s">
        <v>25</v>
      </c>
      <c r="E6" s="86">
        <f>Sommaire!B8</f>
        <v>1</v>
      </c>
      <c r="F6" s="110" t="s">
        <v>59</v>
      </c>
      <c r="G6" s="663" t="str">
        <f>Sommaire!C8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>
        <v>1</v>
      </c>
      <c r="G37" s="77">
        <f>F37*E37</f>
        <v>0</v>
      </c>
      <c r="H37" s="289">
        <v>1</v>
      </c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>
        <v>1</v>
      </c>
      <c r="G38" s="77">
        <f t="shared" si="2"/>
        <v>0</v>
      </c>
      <c r="H38" s="289">
        <v>1</v>
      </c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>
        <v>1</v>
      </c>
      <c r="G39" s="77">
        <f t="shared" si="2"/>
        <v>0</v>
      </c>
      <c r="H39" s="289">
        <v>1</v>
      </c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>
        <v>1</v>
      </c>
      <c r="G40" s="77">
        <f t="shared" si="2"/>
        <v>0</v>
      </c>
      <c r="H40" s="289">
        <v>1</v>
      </c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>
        <v>1</v>
      </c>
      <c r="G41" s="77">
        <f t="shared" si="2"/>
        <v>0</v>
      </c>
      <c r="H41" s="289">
        <v>1</v>
      </c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>
        <v>1</v>
      </c>
      <c r="G42" s="77">
        <f t="shared" si="2"/>
        <v>0</v>
      </c>
      <c r="H42" s="289">
        <v>1</v>
      </c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>
        <v>1</v>
      </c>
      <c r="G43" s="77">
        <f t="shared" si="2"/>
        <v>0</v>
      </c>
      <c r="H43" s="289">
        <v>1</v>
      </c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>
        <v>1</v>
      </c>
      <c r="G44" s="77">
        <f t="shared" si="2"/>
        <v>0</v>
      </c>
      <c r="H44" s="289">
        <v>1</v>
      </c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>
        <v>1</v>
      </c>
      <c r="G45" s="77">
        <f t="shared" si="2"/>
        <v>0</v>
      </c>
      <c r="H45" s="289">
        <v>1</v>
      </c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" customHeight="1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" customHeight="1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" customHeight="1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ht="12" customHeigh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customHeight="1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3.5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5.75" customHeight="1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40:C40"/>
    <mergeCell ref="B41:C41"/>
    <mergeCell ref="B24:C24"/>
    <mergeCell ref="B25:C25"/>
    <mergeCell ref="B26:C26"/>
    <mergeCell ref="B27:C27"/>
    <mergeCell ref="B28:C28"/>
    <mergeCell ref="B29:C29"/>
    <mergeCell ref="B30:C30"/>
    <mergeCell ref="B31:C31"/>
    <mergeCell ref="B36:C36"/>
    <mergeCell ref="F62:K62"/>
    <mergeCell ref="F63:K63"/>
    <mergeCell ref="B68:D68"/>
    <mergeCell ref="B69:D69"/>
    <mergeCell ref="B70:D70"/>
    <mergeCell ref="B71:D71"/>
    <mergeCell ref="F64:K64"/>
    <mergeCell ref="F65:K65"/>
    <mergeCell ref="F66:K66"/>
    <mergeCell ref="B72:D72"/>
    <mergeCell ref="F72:K72"/>
    <mergeCell ref="B73:D73"/>
    <mergeCell ref="F73:K73"/>
    <mergeCell ref="F67:K67"/>
    <mergeCell ref="F68:K68"/>
    <mergeCell ref="F69:K69"/>
    <mergeCell ref="F70:K70"/>
    <mergeCell ref="F71:K71"/>
    <mergeCell ref="A8:A9"/>
    <mergeCell ref="B8:C9"/>
    <mergeCell ref="B50:C50"/>
    <mergeCell ref="B12:C12"/>
    <mergeCell ref="B46:C46"/>
    <mergeCell ref="B47:C47"/>
    <mergeCell ref="B44:C44"/>
    <mergeCell ref="B13:C13"/>
    <mergeCell ref="B14:C14"/>
    <mergeCell ref="B17:C17"/>
    <mergeCell ref="B48:C48"/>
    <mergeCell ref="B11:C11"/>
    <mergeCell ref="B45:C45"/>
    <mergeCell ref="B10:C10"/>
    <mergeCell ref="B32:C32"/>
    <mergeCell ref="B33:C33"/>
    <mergeCell ref="B15:C15"/>
    <mergeCell ref="B16:C16"/>
    <mergeCell ref="B18:C18"/>
    <mergeCell ref="B19:C19"/>
    <mergeCell ref="B42:C42"/>
    <mergeCell ref="B43:C43"/>
    <mergeCell ref="B37:C37"/>
    <mergeCell ref="B38:C38"/>
    <mergeCell ref="B79:J79"/>
    <mergeCell ref="G3:I3"/>
    <mergeCell ref="G4:H4"/>
    <mergeCell ref="B49:C49"/>
    <mergeCell ref="O56:P56"/>
    <mergeCell ref="G6:K6"/>
    <mergeCell ref="C3:E3"/>
    <mergeCell ref="B64:D64"/>
    <mergeCell ref="B65:D65"/>
    <mergeCell ref="B66:D66"/>
    <mergeCell ref="B67:D67"/>
    <mergeCell ref="F58:K58"/>
    <mergeCell ref="F59:K59"/>
    <mergeCell ref="F61:K61"/>
    <mergeCell ref="F60:K60"/>
    <mergeCell ref="B59:D59"/>
    <mergeCell ref="B60:D60"/>
    <mergeCell ref="B61:D61"/>
    <mergeCell ref="B62:D62"/>
    <mergeCell ref="B63:D63"/>
    <mergeCell ref="B75:D75"/>
    <mergeCell ref="F75:K75"/>
    <mergeCell ref="B74:D74"/>
    <mergeCell ref="F74:K74"/>
    <mergeCell ref="Q56:Q59"/>
    <mergeCell ref="B54:C54"/>
    <mergeCell ref="B34:C34"/>
    <mergeCell ref="B35:C35"/>
    <mergeCell ref="B51:C51"/>
    <mergeCell ref="L55:M55"/>
    <mergeCell ref="L8:L9"/>
    <mergeCell ref="I8:I9"/>
    <mergeCell ref="J8:J9"/>
    <mergeCell ref="K8:K9"/>
    <mergeCell ref="H8:H9"/>
    <mergeCell ref="G8:G9"/>
    <mergeCell ref="F8:F9"/>
    <mergeCell ref="E8:E9"/>
    <mergeCell ref="D8:D9"/>
    <mergeCell ref="B57:D57"/>
    <mergeCell ref="B58:D58"/>
    <mergeCell ref="B20:C20"/>
    <mergeCell ref="B21:C21"/>
    <mergeCell ref="B22:C22"/>
    <mergeCell ref="B23:C23"/>
    <mergeCell ref="B56:D56"/>
    <mergeCell ref="F57:K57"/>
    <mergeCell ref="B39:C39"/>
  </mergeCells>
  <phoneticPr fontId="0" type="noConversion"/>
  <hyperlinks>
    <hyperlink ref="A75" location="Sommaire!A1" display="Sommaire!A1" xr:uid="{00000000-0004-0000-0300-000000000000}"/>
  </hyperlinks>
  <pageMargins left="0.31496062992125984" right="0.31496062992125984" top="0.31496062992125984" bottom="0.31496062992125984" header="0.27559055118110237" footer="0.27559055118110237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43"/>
  <sheetViews>
    <sheetView tabSelected="1" workbookViewId="0">
      <selection activeCell="Q36" sqref="Q3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Sommaire!D9</f>
        <v>.</v>
      </c>
      <c r="D5" s="114"/>
      <c r="E5" s="60"/>
      <c r="F5" s="70" t="s">
        <v>7</v>
      </c>
      <c r="G5" s="559" t="str">
        <f>Sommaire!M1</f>
        <v>2020-00-00</v>
      </c>
      <c r="H5" s="545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Sommaire!A9</f>
        <v>3</v>
      </c>
      <c r="D6" s="115" t="s">
        <v>25</v>
      </c>
      <c r="E6" s="86">
        <f>Sommaire!B9</f>
        <v>1</v>
      </c>
      <c r="F6" s="110" t="s">
        <v>59</v>
      </c>
      <c r="G6" s="663" t="str">
        <f>Sommaire!C9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" customHeight="1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" customHeight="1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" customHeight="1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ht="12" customHeigh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3.5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8" customHeight="1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1:D61"/>
    <mergeCell ref="B62:D62"/>
    <mergeCell ref="B63:D63"/>
    <mergeCell ref="B56:D56"/>
    <mergeCell ref="B57:D57"/>
    <mergeCell ref="B58:D58"/>
    <mergeCell ref="B54:C54"/>
    <mergeCell ref="B51:C51"/>
    <mergeCell ref="G3:I3"/>
    <mergeCell ref="G4:H4"/>
    <mergeCell ref="B47:C47"/>
    <mergeCell ref="B48:C48"/>
    <mergeCell ref="B50:C50"/>
    <mergeCell ref="C3:E3"/>
    <mergeCell ref="B45:C45"/>
    <mergeCell ref="G6:K6"/>
    <mergeCell ref="K8:K9"/>
    <mergeCell ref="B43:C43"/>
    <mergeCell ref="B11:C11"/>
    <mergeCell ref="B33:C33"/>
    <mergeCell ref="B10:C10"/>
    <mergeCell ref="B13:C13"/>
    <mergeCell ref="B36:C36"/>
    <mergeCell ref="B31:C31"/>
    <mergeCell ref="B37:C37"/>
    <mergeCell ref="B38:C38"/>
    <mergeCell ref="B39:C39"/>
    <mergeCell ref="B40:C40"/>
    <mergeCell ref="E8:E9"/>
    <mergeCell ref="F8:F9"/>
    <mergeCell ref="B46:C46"/>
    <mergeCell ref="L8:L9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42:C42"/>
    <mergeCell ref="B41:C41"/>
    <mergeCell ref="B49:C49"/>
    <mergeCell ref="O56:P56"/>
    <mergeCell ref="Q56:Q59"/>
    <mergeCell ref="B79:J79"/>
    <mergeCell ref="B60:D60"/>
    <mergeCell ref="F60:K60"/>
    <mergeCell ref="A8:A9"/>
    <mergeCell ref="B8:C9"/>
    <mergeCell ref="B12:C12"/>
    <mergeCell ref="B35:C35"/>
    <mergeCell ref="D8:D9"/>
    <mergeCell ref="B14:C14"/>
    <mergeCell ref="B32:C32"/>
    <mergeCell ref="B34:C34"/>
    <mergeCell ref="B26:C26"/>
    <mergeCell ref="B27:C27"/>
    <mergeCell ref="B28:C28"/>
    <mergeCell ref="B29:C29"/>
    <mergeCell ref="B30:C30"/>
    <mergeCell ref="B44:C44"/>
    <mergeCell ref="J8:J9"/>
    <mergeCell ref="G8:G9"/>
    <mergeCell ref="H8:H9"/>
    <mergeCell ref="I8:I9"/>
  </mergeCells>
  <phoneticPr fontId="0" type="noConversion"/>
  <hyperlinks>
    <hyperlink ref="A75" location="Sommaire!A1" display="Sommaire!A1" xr:uid="{00000000-0004-0000-04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43"/>
  <sheetViews>
    <sheetView workbookViewId="0">
      <selection activeCell="H5" sqref="H5:J5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Sommaire!D10</f>
        <v>.</v>
      </c>
      <c r="D5" s="114"/>
      <c r="E5" s="60"/>
      <c r="F5" s="70" t="s">
        <v>7</v>
      </c>
      <c r="G5" s="559" t="str">
        <f>Sommaire!M1</f>
        <v>2020-00-00</v>
      </c>
      <c r="H5" s="545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Sommaire!A10</f>
        <v>4</v>
      </c>
      <c r="D6" s="115" t="s">
        <v>25</v>
      </c>
      <c r="E6" s="86">
        <f>Sommaire!B10</f>
        <v>1</v>
      </c>
      <c r="F6" s="110" t="s">
        <v>59</v>
      </c>
      <c r="G6" s="663" t="str">
        <f>Sommaire!C10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" customHeight="1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" customHeight="1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" customHeight="1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ht="12" customHeigh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customHeight="1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3.5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5.75" customHeight="1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75:D75"/>
    <mergeCell ref="F75:K75"/>
    <mergeCell ref="B72:D72"/>
    <mergeCell ref="F72:K72"/>
    <mergeCell ref="B73:D73"/>
    <mergeCell ref="F73:K73"/>
    <mergeCell ref="B74:D74"/>
    <mergeCell ref="F74:K74"/>
    <mergeCell ref="B69:D69"/>
    <mergeCell ref="F69:K69"/>
    <mergeCell ref="B70:D70"/>
    <mergeCell ref="F70:K70"/>
    <mergeCell ref="B71:D71"/>
    <mergeCell ref="F71:K71"/>
    <mergeCell ref="B61:D61"/>
    <mergeCell ref="B62:D62"/>
    <mergeCell ref="B63:D63"/>
    <mergeCell ref="B49:C49"/>
    <mergeCell ref="B57:D57"/>
    <mergeCell ref="B58:D58"/>
    <mergeCell ref="B54:C54"/>
    <mergeCell ref="B50:C50"/>
    <mergeCell ref="B51:C51"/>
    <mergeCell ref="G3:I3"/>
    <mergeCell ref="G4:H4"/>
    <mergeCell ref="G6:K6"/>
    <mergeCell ref="B47:C47"/>
    <mergeCell ref="B48:C48"/>
    <mergeCell ref="C3:E3"/>
    <mergeCell ref="B45:C45"/>
    <mergeCell ref="K8:K9"/>
    <mergeCell ref="B43:C43"/>
    <mergeCell ref="B11:C11"/>
    <mergeCell ref="B33:C33"/>
    <mergeCell ref="B10:C10"/>
    <mergeCell ref="B13:C13"/>
    <mergeCell ref="B36:C36"/>
    <mergeCell ref="B31:C31"/>
    <mergeCell ref="B44:C44"/>
    <mergeCell ref="J8:J9"/>
    <mergeCell ref="G8:G9"/>
    <mergeCell ref="H8:H9"/>
    <mergeCell ref="I8:I9"/>
    <mergeCell ref="E8:E9"/>
    <mergeCell ref="F8:F9"/>
    <mergeCell ref="B38:C38"/>
    <mergeCell ref="B39:C39"/>
    <mergeCell ref="B46:C46"/>
    <mergeCell ref="B15:C15"/>
    <mergeCell ref="B16:C16"/>
    <mergeCell ref="B17:C17"/>
    <mergeCell ref="B18:C18"/>
    <mergeCell ref="B19:C19"/>
    <mergeCell ref="B20:C20"/>
    <mergeCell ref="B21:C21"/>
    <mergeCell ref="B41:C41"/>
    <mergeCell ref="B42:C42"/>
    <mergeCell ref="B30:C30"/>
    <mergeCell ref="B37:C37"/>
    <mergeCell ref="B40:C40"/>
    <mergeCell ref="O56:P56"/>
    <mergeCell ref="Q56:Q59"/>
    <mergeCell ref="B79:J79"/>
    <mergeCell ref="B60:D60"/>
    <mergeCell ref="F60:K60"/>
    <mergeCell ref="L55:M55"/>
    <mergeCell ref="B56:D56"/>
    <mergeCell ref="B66:D66"/>
    <mergeCell ref="F66:K66"/>
    <mergeCell ref="B67:D67"/>
    <mergeCell ref="F67:K67"/>
    <mergeCell ref="B68:D68"/>
    <mergeCell ref="F68:K68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L8:L9"/>
    <mergeCell ref="A8:A9"/>
    <mergeCell ref="B8:C9"/>
    <mergeCell ref="B12:C12"/>
    <mergeCell ref="B35:C35"/>
    <mergeCell ref="D8:D9"/>
    <mergeCell ref="B14:C14"/>
    <mergeCell ref="B32:C32"/>
    <mergeCell ref="B34:C34"/>
    <mergeCell ref="B22:C22"/>
    <mergeCell ref="B23:C23"/>
    <mergeCell ref="B24:C24"/>
    <mergeCell ref="B25:C25"/>
    <mergeCell ref="B26:C26"/>
    <mergeCell ref="B27:C27"/>
    <mergeCell ref="B28:C28"/>
    <mergeCell ref="B29:C29"/>
  </mergeCells>
  <phoneticPr fontId="0" type="noConversion"/>
  <hyperlinks>
    <hyperlink ref="A75" location="Sommaire!A1" display="Sommaire!A1" xr:uid="{00000000-0004-0000-05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43"/>
  <sheetViews>
    <sheetView workbookViewId="0">
      <selection activeCell="J5" sqref="H5:J5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Sommaire!D11</f>
        <v>.</v>
      </c>
      <c r="D5" s="114"/>
      <c r="E5" s="60"/>
      <c r="F5" s="70" t="s">
        <v>7</v>
      </c>
      <c r="G5" s="559" t="str">
        <f>Sommaire!M1</f>
        <v>2020-00-00</v>
      </c>
      <c r="H5" s="545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Sommaire!A11</f>
        <v>5</v>
      </c>
      <c r="D6" s="115" t="s">
        <v>25</v>
      </c>
      <c r="E6" s="86">
        <f>Sommaire!B11</f>
        <v>1</v>
      </c>
      <c r="F6" s="110" t="s">
        <v>59</v>
      </c>
      <c r="G6" s="663" t="str">
        <f>Sommaire!C11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" customHeight="1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" customHeight="1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" customHeight="1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ht="12" customHeigh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3.5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F75:K75"/>
    <mergeCell ref="B72:D72"/>
    <mergeCell ref="F72:K72"/>
    <mergeCell ref="B73:D73"/>
    <mergeCell ref="F73:K73"/>
    <mergeCell ref="B74:D74"/>
    <mergeCell ref="F74:K74"/>
    <mergeCell ref="B38:C38"/>
    <mergeCell ref="B39:C39"/>
    <mergeCell ref="B40:C40"/>
    <mergeCell ref="B41:C41"/>
    <mergeCell ref="B75:D75"/>
    <mergeCell ref="B69:D69"/>
    <mergeCell ref="B66:D66"/>
    <mergeCell ref="B56:D56"/>
    <mergeCell ref="B57:D57"/>
    <mergeCell ref="B58:D58"/>
    <mergeCell ref="B54:C54"/>
    <mergeCell ref="B51:C51"/>
    <mergeCell ref="B49:C49"/>
    <mergeCell ref="F66:K66"/>
    <mergeCell ref="B67:D67"/>
    <mergeCell ref="F67:K67"/>
    <mergeCell ref="B68:D68"/>
    <mergeCell ref="F68:K68"/>
    <mergeCell ref="F69:K69"/>
    <mergeCell ref="B70:D70"/>
    <mergeCell ref="F70:K70"/>
    <mergeCell ref="B71:D71"/>
    <mergeCell ref="F71:K71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G3:I3"/>
    <mergeCell ref="G4:H4"/>
    <mergeCell ref="B47:C47"/>
    <mergeCell ref="B48:C48"/>
    <mergeCell ref="B50:C50"/>
    <mergeCell ref="C3:E3"/>
    <mergeCell ref="B45:C45"/>
    <mergeCell ref="G6:K6"/>
    <mergeCell ref="K8:K9"/>
    <mergeCell ref="B43:C43"/>
    <mergeCell ref="B11:C11"/>
    <mergeCell ref="B33:C33"/>
    <mergeCell ref="B10:C10"/>
    <mergeCell ref="B13:C13"/>
    <mergeCell ref="B36:C36"/>
    <mergeCell ref="B31:C31"/>
    <mergeCell ref="B46:C46"/>
    <mergeCell ref="B23:C23"/>
    <mergeCell ref="B24:C24"/>
    <mergeCell ref="B25:C25"/>
    <mergeCell ref="B42:C42"/>
    <mergeCell ref="B37:C37"/>
    <mergeCell ref="L8:L9"/>
    <mergeCell ref="B15:C15"/>
    <mergeCell ref="B16:C16"/>
    <mergeCell ref="B17:C17"/>
    <mergeCell ref="B18:C18"/>
    <mergeCell ref="B19:C19"/>
    <mergeCell ref="B20:C20"/>
    <mergeCell ref="B21:C21"/>
    <mergeCell ref="B22:C22"/>
    <mergeCell ref="O56:P56"/>
    <mergeCell ref="Q56:Q59"/>
    <mergeCell ref="B79:J79"/>
    <mergeCell ref="F60:K60"/>
    <mergeCell ref="A8:A9"/>
    <mergeCell ref="B8:C9"/>
    <mergeCell ref="B12:C12"/>
    <mergeCell ref="B35:C35"/>
    <mergeCell ref="D8:D9"/>
    <mergeCell ref="B14:C14"/>
    <mergeCell ref="B32:C32"/>
    <mergeCell ref="B34:C34"/>
    <mergeCell ref="B26:C26"/>
    <mergeCell ref="B27:C27"/>
    <mergeCell ref="B28:C28"/>
    <mergeCell ref="B29:C29"/>
    <mergeCell ref="B30:C30"/>
    <mergeCell ref="B44:C44"/>
    <mergeCell ref="E8:E9"/>
    <mergeCell ref="J8:J9"/>
    <mergeCell ref="G8:G9"/>
    <mergeCell ref="H8:H9"/>
    <mergeCell ref="I8:I9"/>
    <mergeCell ref="F8:F9"/>
  </mergeCells>
  <phoneticPr fontId="0" type="noConversion"/>
  <hyperlinks>
    <hyperlink ref="A75" location="Sommaire!A1" display="Sommaire!A1" xr:uid="{00000000-0004-0000-06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43"/>
  <sheetViews>
    <sheetView workbookViewId="0">
      <selection activeCell="G3" sqref="G3:I3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Sommaire!D12</f>
        <v>.</v>
      </c>
      <c r="D5" s="114"/>
      <c r="E5" s="60"/>
      <c r="F5" s="70" t="s">
        <v>7</v>
      </c>
      <c r="G5" s="559" t="str">
        <f>Sommaire!M1</f>
        <v>2020-00-00</v>
      </c>
      <c r="H5" s="545"/>
      <c r="I5" s="544" t="str">
        <f>Sommaire!L3</f>
        <v>Date de remise:</v>
      </c>
      <c r="J5" s="558" t="str">
        <f>Sommaire!M3</f>
        <v>2020-00-00</v>
      </c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Sommaire!A12</f>
        <v>6</v>
      </c>
      <c r="D6" s="115" t="s">
        <v>25</v>
      </c>
      <c r="E6" s="86">
        <f>Sommaire!B12</f>
        <v>1</v>
      </c>
      <c r="F6" s="110" t="s">
        <v>59</v>
      </c>
      <c r="G6" s="663" t="str">
        <f>Sommaire!C12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4.2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42:C42"/>
    <mergeCell ref="B29:C29"/>
    <mergeCell ref="B30:C30"/>
    <mergeCell ref="B37:C37"/>
    <mergeCell ref="B38:C38"/>
    <mergeCell ref="B39:C39"/>
    <mergeCell ref="B33:C33"/>
    <mergeCell ref="B34:C34"/>
    <mergeCell ref="B35:C35"/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G3:I3"/>
    <mergeCell ref="G4:H4"/>
    <mergeCell ref="G6:K6"/>
    <mergeCell ref="B47:C47"/>
    <mergeCell ref="B48:C48"/>
    <mergeCell ref="B13:C13"/>
    <mergeCell ref="B14:C14"/>
    <mergeCell ref="B31:C31"/>
    <mergeCell ref="C3:E3"/>
    <mergeCell ref="B44:C44"/>
    <mergeCell ref="B36:C36"/>
    <mergeCell ref="B46:C46"/>
    <mergeCell ref="B45:C45"/>
    <mergeCell ref="B43:C43"/>
    <mergeCell ref="B11:C11"/>
    <mergeCell ref="B32:C32"/>
    <mergeCell ref="B23:C23"/>
    <mergeCell ref="B24:C24"/>
    <mergeCell ref="B25:C25"/>
    <mergeCell ref="B26:C26"/>
    <mergeCell ref="B27:C27"/>
    <mergeCell ref="B28:C28"/>
    <mergeCell ref="B40:C40"/>
    <mergeCell ref="B41:C41"/>
    <mergeCell ref="A8:A9"/>
    <mergeCell ref="B8:C9"/>
    <mergeCell ref="B12:C12"/>
    <mergeCell ref="G8:G9"/>
    <mergeCell ref="H8:H9"/>
    <mergeCell ref="B10:C10"/>
    <mergeCell ref="J8:J9"/>
    <mergeCell ref="K8:K9"/>
    <mergeCell ref="L8:L9"/>
    <mergeCell ref="I8:I9"/>
    <mergeCell ref="E8:E9"/>
    <mergeCell ref="F8:F9"/>
    <mergeCell ref="D8:D9"/>
    <mergeCell ref="B49:C49"/>
    <mergeCell ref="O56:P56"/>
    <mergeCell ref="Q56:Q59"/>
    <mergeCell ref="B79:J79"/>
    <mergeCell ref="F60:K60"/>
    <mergeCell ref="B15:C15"/>
    <mergeCell ref="B16:C16"/>
    <mergeCell ref="B17:C17"/>
    <mergeCell ref="B18:C18"/>
    <mergeCell ref="B56:D56"/>
    <mergeCell ref="B57:D57"/>
    <mergeCell ref="B58:D58"/>
    <mergeCell ref="B54:C54"/>
    <mergeCell ref="B50:C50"/>
    <mergeCell ref="B51:C51"/>
    <mergeCell ref="B19:C19"/>
    <mergeCell ref="B20:C20"/>
    <mergeCell ref="B21:C21"/>
    <mergeCell ref="B22:C22"/>
    <mergeCell ref="L55:M55"/>
    <mergeCell ref="B64:D64"/>
    <mergeCell ref="F64:K64"/>
    <mergeCell ref="B65:D65"/>
    <mergeCell ref="F65:K65"/>
  </mergeCells>
  <phoneticPr fontId="0" type="noConversion"/>
  <hyperlinks>
    <hyperlink ref="A75" location="Sommaire!A1" display="Sommaire!A1" xr:uid="{00000000-0004-0000-07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143"/>
  <sheetViews>
    <sheetView topLeftCell="A22" workbookViewId="0">
      <selection activeCell="P38" sqref="P38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1" customWidth="1"/>
    <col min="5" max="5" width="10.28515625" customWidth="1"/>
    <col min="6" max="6" width="10.7109375" customWidth="1"/>
    <col min="7" max="7" width="10.7109375" style="37" customWidth="1"/>
    <col min="8" max="8" width="10.7109375" customWidth="1"/>
    <col min="9" max="9" width="10.7109375" style="37" customWidth="1"/>
    <col min="10" max="11" width="10.7109375" customWidth="1"/>
    <col min="14" max="14" width="10.140625" style="541" customWidth="1"/>
    <col min="17" max="17" width="14.140625" customWidth="1"/>
  </cols>
  <sheetData>
    <row r="1" spans="1:14" ht="15.95" customHeight="1" x14ac:dyDescent="0.3">
      <c r="A1" s="50"/>
      <c r="B1" s="51" t="s">
        <v>27</v>
      </c>
      <c r="C1" s="52"/>
      <c r="D1" s="111"/>
      <c r="E1" s="53"/>
      <c r="F1" s="50"/>
      <c r="G1" s="54"/>
      <c r="H1" s="55"/>
      <c r="I1" s="56"/>
      <c r="J1" s="57"/>
      <c r="K1" s="50"/>
    </row>
    <row r="2" spans="1:14" s="46" customFormat="1" ht="14.1" customHeight="1" x14ac:dyDescent="0.2">
      <c r="A2" s="58"/>
      <c r="B2" s="59" t="s">
        <v>42</v>
      </c>
      <c r="C2" s="60" t="str">
        <f>Sommaire!I1</f>
        <v>.</v>
      </c>
      <c r="D2" s="112"/>
      <c r="E2" s="60"/>
      <c r="F2" s="63" t="s">
        <v>43</v>
      </c>
      <c r="G2" s="85" t="str">
        <f>Sommaire!M2</f>
        <v>SM-0</v>
      </c>
      <c r="H2" s="64"/>
      <c r="I2" s="65"/>
      <c r="J2" s="66"/>
      <c r="K2" s="64"/>
      <c r="N2" s="547"/>
    </row>
    <row r="3" spans="1:14" s="46" customFormat="1" ht="14.1" customHeight="1" x14ac:dyDescent="0.25">
      <c r="A3" s="58"/>
      <c r="B3" s="67" t="s">
        <v>38</v>
      </c>
      <c r="C3" s="664" t="str">
        <f>Sommaire!C4</f>
        <v>.</v>
      </c>
      <c r="D3" s="665"/>
      <c r="E3" s="660"/>
      <c r="F3" s="63" t="s">
        <v>47</v>
      </c>
      <c r="G3" s="658" t="str">
        <f>Sommaire!C1</f>
        <v>-</v>
      </c>
      <c r="H3" s="659"/>
      <c r="I3" s="660"/>
      <c r="J3" s="64"/>
      <c r="K3" s="64"/>
      <c r="N3" s="547"/>
    </row>
    <row r="4" spans="1:14" s="46" customFormat="1" ht="14.1" customHeight="1" x14ac:dyDescent="0.2">
      <c r="A4" s="58"/>
      <c r="B4" s="67" t="s">
        <v>28</v>
      </c>
      <c r="C4" s="68"/>
      <c r="D4" s="113"/>
      <c r="E4" s="69"/>
      <c r="F4" s="70" t="s">
        <v>44</v>
      </c>
      <c r="G4" s="653" t="str">
        <f>Sommaire!I2</f>
        <v>-</v>
      </c>
      <c r="H4" s="654"/>
      <c r="I4" s="72"/>
      <c r="J4" s="71"/>
      <c r="K4" s="72"/>
      <c r="N4" s="547"/>
    </row>
    <row r="5" spans="1:14" s="46" customFormat="1" ht="14.1" customHeight="1" x14ac:dyDescent="0.2">
      <c r="A5" s="58"/>
      <c r="B5" s="59" t="s">
        <v>39</v>
      </c>
      <c r="C5" s="86" t="str">
        <f>Sommaire!D13</f>
        <v>.</v>
      </c>
      <c r="D5" s="114"/>
      <c r="E5" s="60"/>
      <c r="F5" s="70" t="s">
        <v>7</v>
      </c>
      <c r="G5" s="84" t="str">
        <f>Sommaire!M1</f>
        <v>2020-00-00</v>
      </c>
      <c r="H5" s="73"/>
      <c r="I5" s="61"/>
      <c r="J5" s="62"/>
      <c r="K5" s="62"/>
      <c r="N5" s="547"/>
    </row>
    <row r="6" spans="1:14" s="46" customFormat="1" ht="14.1" customHeight="1" x14ac:dyDescent="0.25">
      <c r="A6" s="58"/>
      <c r="B6" s="59" t="s">
        <v>40</v>
      </c>
      <c r="C6" s="86">
        <f>Sommaire!A13</f>
        <v>7</v>
      </c>
      <c r="D6" s="115" t="s">
        <v>25</v>
      </c>
      <c r="E6" s="86">
        <f>Sommaire!B13</f>
        <v>1</v>
      </c>
      <c r="F6" s="110" t="s">
        <v>59</v>
      </c>
      <c r="G6" s="663" t="str">
        <f>Sommaire!C13</f>
        <v>.</v>
      </c>
      <c r="H6" s="659"/>
      <c r="I6" s="659"/>
      <c r="J6" s="659"/>
      <c r="K6" s="660"/>
      <c r="N6" s="547"/>
    </row>
    <row r="7" spans="1:14" ht="9.9499999999999993" customHeight="1" x14ac:dyDescent="0.25">
      <c r="B7" s="18"/>
      <c r="C7" s="18"/>
      <c r="D7" s="116"/>
      <c r="E7" s="19"/>
      <c r="F7" s="15"/>
      <c r="G7" s="34"/>
      <c r="H7" s="17"/>
      <c r="I7" s="34"/>
      <c r="J7" s="16"/>
      <c r="K7" s="16"/>
    </row>
    <row r="8" spans="1:14" s="46" customFormat="1" ht="12.75" customHeight="1" x14ac:dyDescent="0.2">
      <c r="A8" s="668" t="s">
        <v>41</v>
      </c>
      <c r="B8" s="670" t="s">
        <v>29</v>
      </c>
      <c r="C8" s="670"/>
      <c r="D8" s="682" t="s">
        <v>58</v>
      </c>
      <c r="E8" s="686" t="s">
        <v>60</v>
      </c>
      <c r="F8" s="690" t="s">
        <v>45</v>
      </c>
      <c r="G8" s="688" t="s">
        <v>34</v>
      </c>
      <c r="H8" s="686" t="s">
        <v>30</v>
      </c>
      <c r="I8" s="688" t="s">
        <v>31</v>
      </c>
      <c r="J8" s="680" t="s">
        <v>32</v>
      </c>
      <c r="K8" s="680" t="s">
        <v>33</v>
      </c>
      <c r="L8" s="681" t="s">
        <v>46</v>
      </c>
      <c r="M8" s="465" t="s">
        <v>165</v>
      </c>
      <c r="N8" s="547"/>
    </row>
    <row r="9" spans="1:14" s="46" customFormat="1" ht="12" customHeight="1" x14ac:dyDescent="0.2">
      <c r="A9" s="669"/>
      <c r="B9" s="671"/>
      <c r="C9" s="671"/>
      <c r="D9" s="683"/>
      <c r="E9" s="689"/>
      <c r="F9" s="689"/>
      <c r="G9" s="633"/>
      <c r="H9" s="687"/>
      <c r="I9" s="633"/>
      <c r="J9" s="669"/>
      <c r="K9" s="669"/>
      <c r="L9" s="681"/>
      <c r="M9" s="465" t="s">
        <v>163</v>
      </c>
      <c r="N9" s="547"/>
    </row>
    <row r="10" spans="1:14" s="46" customFormat="1" ht="12" customHeight="1" x14ac:dyDescent="0.2">
      <c r="A10" s="280"/>
      <c r="B10" s="666" t="s">
        <v>169</v>
      </c>
      <c r="C10" s="667"/>
      <c r="D10" s="281"/>
      <c r="E10" s="76">
        <f>D10*E$6</f>
        <v>0</v>
      </c>
      <c r="F10" s="289"/>
      <c r="G10" s="77">
        <f>F10*E10</f>
        <v>0</v>
      </c>
      <c r="H10" s="289"/>
      <c r="I10" s="78">
        <f>H10*G10</f>
        <v>0</v>
      </c>
      <c r="J10" s="300"/>
      <c r="K10" s="47">
        <f>SUM(I10)*J10</f>
        <v>0</v>
      </c>
      <c r="L10" s="472">
        <v>0</v>
      </c>
      <c r="M10" s="74">
        <v>0</v>
      </c>
      <c r="N10" s="547"/>
    </row>
    <row r="11" spans="1:14" s="46" customFormat="1" ht="12" customHeight="1" x14ac:dyDescent="0.2">
      <c r="A11" s="280"/>
      <c r="B11" s="651"/>
      <c r="C11" s="655"/>
      <c r="D11" s="282"/>
      <c r="E11" s="76">
        <f>D11*E$6</f>
        <v>0</v>
      </c>
      <c r="F11" s="290"/>
      <c r="G11" s="77">
        <f>F11*E11</f>
        <v>0</v>
      </c>
      <c r="H11" s="289"/>
      <c r="I11" s="78">
        <f>H11*G11</f>
        <v>0</v>
      </c>
      <c r="J11" s="301"/>
      <c r="K11" s="47">
        <f t="shared" ref="K11:K50" si="0">SUM(I11)*J11</f>
        <v>0</v>
      </c>
      <c r="L11" s="472">
        <v>0</v>
      </c>
      <c r="M11" s="74">
        <v>0</v>
      </c>
      <c r="N11" s="547"/>
    </row>
    <row r="12" spans="1:14" s="46" customFormat="1" ht="12" customHeight="1" x14ac:dyDescent="0.2">
      <c r="A12" s="283"/>
      <c r="B12" s="651"/>
      <c r="C12" s="655"/>
      <c r="D12" s="284"/>
      <c r="E12" s="76">
        <f t="shared" ref="E12:E51" si="1">D12*E$6</f>
        <v>0</v>
      </c>
      <c r="F12" s="291"/>
      <c r="G12" s="77">
        <f t="shared" ref="G12:G51" si="2">F12*E12</f>
        <v>0</v>
      </c>
      <c r="H12" s="289"/>
      <c r="I12" s="78">
        <f t="shared" ref="I12:I51" si="3">H12*G12</f>
        <v>0</v>
      </c>
      <c r="J12" s="302"/>
      <c r="K12" s="47">
        <f t="shared" si="0"/>
        <v>0</v>
      </c>
      <c r="L12" s="472">
        <v>0</v>
      </c>
      <c r="M12" s="74">
        <v>0</v>
      </c>
      <c r="N12" s="547"/>
    </row>
    <row r="13" spans="1:14" s="46" customFormat="1" ht="12" customHeight="1" x14ac:dyDescent="0.2">
      <c r="A13" s="285"/>
      <c r="B13" s="651"/>
      <c r="C13" s="655"/>
      <c r="D13" s="284"/>
      <c r="E13" s="76">
        <f t="shared" si="1"/>
        <v>0</v>
      </c>
      <c r="F13" s="291"/>
      <c r="G13" s="77">
        <f>F13*E13</f>
        <v>0</v>
      </c>
      <c r="H13" s="289"/>
      <c r="I13" s="78">
        <f>H13*G13</f>
        <v>0</v>
      </c>
      <c r="J13" s="302"/>
      <c r="K13" s="47">
        <f>SUM(I13)*J13</f>
        <v>0</v>
      </c>
      <c r="L13" s="472">
        <v>0</v>
      </c>
      <c r="M13" s="74">
        <v>0</v>
      </c>
      <c r="N13" s="547"/>
    </row>
    <row r="14" spans="1:14" s="46" customFormat="1" ht="12" customHeight="1" x14ac:dyDescent="0.2">
      <c r="A14" s="285"/>
      <c r="B14" s="651"/>
      <c r="C14" s="655"/>
      <c r="D14" s="284"/>
      <c r="E14" s="76">
        <f t="shared" si="1"/>
        <v>0</v>
      </c>
      <c r="F14" s="291"/>
      <c r="G14" s="77">
        <f t="shared" si="2"/>
        <v>0</v>
      </c>
      <c r="H14" s="289"/>
      <c r="I14" s="78">
        <f t="shared" si="3"/>
        <v>0</v>
      </c>
      <c r="J14" s="302"/>
      <c r="K14" s="47">
        <f t="shared" si="0"/>
        <v>0</v>
      </c>
      <c r="L14" s="472">
        <v>0</v>
      </c>
      <c r="M14" s="74">
        <v>0</v>
      </c>
      <c r="N14" s="547"/>
    </row>
    <row r="15" spans="1:14" s="46" customFormat="1" ht="12" customHeight="1" x14ac:dyDescent="0.2">
      <c r="A15" s="285"/>
      <c r="B15" s="651"/>
      <c r="C15" s="655"/>
      <c r="D15" s="284"/>
      <c r="E15" s="76">
        <f>D15*E$6</f>
        <v>0</v>
      </c>
      <c r="F15" s="291"/>
      <c r="G15" s="77">
        <f t="shared" si="2"/>
        <v>0</v>
      </c>
      <c r="H15" s="289"/>
      <c r="I15" s="78">
        <f t="shared" si="3"/>
        <v>0</v>
      </c>
      <c r="J15" s="302"/>
      <c r="K15" s="47">
        <f t="shared" si="0"/>
        <v>0</v>
      </c>
      <c r="L15" s="472">
        <v>0</v>
      </c>
      <c r="M15" s="74">
        <v>0</v>
      </c>
      <c r="N15" s="547"/>
    </row>
    <row r="16" spans="1:14" s="46" customFormat="1" ht="12" customHeight="1" x14ac:dyDescent="0.2">
      <c r="A16" s="285"/>
      <c r="B16" s="651"/>
      <c r="C16" s="655"/>
      <c r="D16" s="284"/>
      <c r="E16" s="76">
        <f t="shared" si="1"/>
        <v>0</v>
      </c>
      <c r="F16" s="291"/>
      <c r="G16" s="77">
        <f t="shared" si="2"/>
        <v>0</v>
      </c>
      <c r="H16" s="289"/>
      <c r="I16" s="78">
        <f t="shared" si="3"/>
        <v>0</v>
      </c>
      <c r="J16" s="302"/>
      <c r="K16" s="47">
        <f t="shared" si="0"/>
        <v>0</v>
      </c>
      <c r="L16" s="472">
        <v>0</v>
      </c>
      <c r="M16" s="74">
        <v>0</v>
      </c>
      <c r="N16" s="547"/>
    </row>
    <row r="17" spans="1:14" s="46" customFormat="1" ht="12" customHeight="1" x14ac:dyDescent="0.2">
      <c r="A17" s="285"/>
      <c r="B17" s="651"/>
      <c r="C17" s="655"/>
      <c r="D17" s="284"/>
      <c r="E17" s="76">
        <f t="shared" si="1"/>
        <v>0</v>
      </c>
      <c r="F17" s="291"/>
      <c r="G17" s="77">
        <f t="shared" si="2"/>
        <v>0</v>
      </c>
      <c r="H17" s="289"/>
      <c r="I17" s="78">
        <f t="shared" si="3"/>
        <v>0</v>
      </c>
      <c r="J17" s="302"/>
      <c r="K17" s="47">
        <f t="shared" si="0"/>
        <v>0</v>
      </c>
      <c r="L17" s="472">
        <v>0</v>
      </c>
      <c r="M17" s="74">
        <v>0</v>
      </c>
      <c r="N17" s="547"/>
    </row>
    <row r="18" spans="1:14" s="46" customFormat="1" ht="12" customHeight="1" x14ac:dyDescent="0.2">
      <c r="A18" s="285"/>
      <c r="B18" s="651"/>
      <c r="C18" s="655"/>
      <c r="D18" s="284"/>
      <c r="E18" s="76">
        <f t="shared" si="1"/>
        <v>0</v>
      </c>
      <c r="F18" s="291"/>
      <c r="G18" s="77">
        <f t="shared" si="2"/>
        <v>0</v>
      </c>
      <c r="H18" s="289"/>
      <c r="I18" s="78">
        <f t="shared" si="3"/>
        <v>0</v>
      </c>
      <c r="J18" s="302"/>
      <c r="K18" s="47">
        <f t="shared" si="0"/>
        <v>0</v>
      </c>
      <c r="L18" s="472">
        <v>0</v>
      </c>
      <c r="M18" s="74">
        <v>0</v>
      </c>
      <c r="N18" s="547"/>
    </row>
    <row r="19" spans="1:14" s="46" customFormat="1" ht="12" customHeight="1" x14ac:dyDescent="0.2">
      <c r="A19" s="285"/>
      <c r="B19" s="651"/>
      <c r="C19" s="655"/>
      <c r="D19" s="284"/>
      <c r="E19" s="76">
        <f t="shared" si="1"/>
        <v>0</v>
      </c>
      <c r="F19" s="291"/>
      <c r="G19" s="77">
        <f t="shared" si="2"/>
        <v>0</v>
      </c>
      <c r="H19" s="289"/>
      <c r="I19" s="78">
        <f t="shared" si="3"/>
        <v>0</v>
      </c>
      <c r="J19" s="302"/>
      <c r="K19" s="47">
        <f t="shared" si="0"/>
        <v>0</v>
      </c>
      <c r="L19" s="472">
        <v>0</v>
      </c>
      <c r="M19" s="74">
        <v>0</v>
      </c>
      <c r="N19" s="547"/>
    </row>
    <row r="20" spans="1:14" s="46" customFormat="1" ht="12" customHeight="1" x14ac:dyDescent="0.2">
      <c r="A20" s="285"/>
      <c r="B20" s="651"/>
      <c r="C20" s="655"/>
      <c r="D20" s="284"/>
      <c r="E20" s="76">
        <f t="shared" si="1"/>
        <v>0</v>
      </c>
      <c r="F20" s="291"/>
      <c r="G20" s="77">
        <f t="shared" si="2"/>
        <v>0</v>
      </c>
      <c r="H20" s="289"/>
      <c r="I20" s="78">
        <f t="shared" si="3"/>
        <v>0</v>
      </c>
      <c r="J20" s="302"/>
      <c r="K20" s="47">
        <f t="shared" si="0"/>
        <v>0</v>
      </c>
      <c r="L20" s="472">
        <v>0</v>
      </c>
      <c r="M20" s="74">
        <v>0</v>
      </c>
      <c r="N20" s="547"/>
    </row>
    <row r="21" spans="1:14" s="46" customFormat="1" ht="12" customHeight="1" x14ac:dyDescent="0.2">
      <c r="A21" s="285"/>
      <c r="B21" s="651"/>
      <c r="C21" s="655"/>
      <c r="D21" s="284"/>
      <c r="E21" s="76">
        <f t="shared" si="1"/>
        <v>0</v>
      </c>
      <c r="F21" s="291"/>
      <c r="G21" s="77">
        <f t="shared" si="2"/>
        <v>0</v>
      </c>
      <c r="H21" s="289"/>
      <c r="I21" s="78">
        <f t="shared" si="3"/>
        <v>0</v>
      </c>
      <c r="J21" s="302"/>
      <c r="K21" s="47">
        <f t="shared" si="0"/>
        <v>0</v>
      </c>
      <c r="L21" s="472">
        <v>0</v>
      </c>
      <c r="M21" s="74">
        <v>0</v>
      </c>
      <c r="N21" s="547"/>
    </row>
    <row r="22" spans="1:14" s="46" customFormat="1" ht="12" customHeight="1" x14ac:dyDescent="0.2">
      <c r="A22" s="285"/>
      <c r="B22" s="651"/>
      <c r="C22" s="655"/>
      <c r="D22" s="284"/>
      <c r="E22" s="76">
        <f t="shared" si="1"/>
        <v>0</v>
      </c>
      <c r="F22" s="291"/>
      <c r="G22" s="77">
        <f t="shared" si="2"/>
        <v>0</v>
      </c>
      <c r="H22" s="289"/>
      <c r="I22" s="78">
        <f t="shared" si="3"/>
        <v>0</v>
      </c>
      <c r="J22" s="302"/>
      <c r="K22" s="47">
        <f t="shared" si="0"/>
        <v>0</v>
      </c>
      <c r="L22" s="472">
        <v>0</v>
      </c>
      <c r="M22" s="74">
        <v>0</v>
      </c>
      <c r="N22" s="547"/>
    </row>
    <row r="23" spans="1:14" s="46" customFormat="1" ht="12" customHeight="1" x14ac:dyDescent="0.2">
      <c r="A23" s="285"/>
      <c r="B23" s="651"/>
      <c r="C23" s="655"/>
      <c r="D23" s="284"/>
      <c r="E23" s="76">
        <f t="shared" si="1"/>
        <v>0</v>
      </c>
      <c r="F23" s="291"/>
      <c r="G23" s="77">
        <f t="shared" si="2"/>
        <v>0</v>
      </c>
      <c r="H23" s="289"/>
      <c r="I23" s="78">
        <f t="shared" si="3"/>
        <v>0</v>
      </c>
      <c r="J23" s="302"/>
      <c r="K23" s="47">
        <f t="shared" si="0"/>
        <v>0</v>
      </c>
      <c r="L23" s="472">
        <v>0</v>
      </c>
      <c r="M23" s="74">
        <v>0</v>
      </c>
      <c r="N23" s="547"/>
    </row>
    <row r="24" spans="1:14" s="46" customFormat="1" ht="12" customHeight="1" x14ac:dyDescent="0.2">
      <c r="A24" s="285"/>
      <c r="B24" s="651"/>
      <c r="C24" s="655"/>
      <c r="D24" s="284"/>
      <c r="E24" s="76">
        <f t="shared" si="1"/>
        <v>0</v>
      </c>
      <c r="F24" s="291"/>
      <c r="G24" s="77">
        <f t="shared" si="2"/>
        <v>0</v>
      </c>
      <c r="H24" s="289"/>
      <c r="I24" s="78">
        <f t="shared" si="3"/>
        <v>0</v>
      </c>
      <c r="J24" s="302"/>
      <c r="K24" s="47">
        <f t="shared" si="0"/>
        <v>0</v>
      </c>
      <c r="L24" s="472">
        <v>0</v>
      </c>
      <c r="M24" s="74">
        <v>0</v>
      </c>
      <c r="N24" s="547"/>
    </row>
    <row r="25" spans="1:14" s="46" customFormat="1" ht="12" customHeight="1" x14ac:dyDescent="0.2">
      <c r="A25" s="285"/>
      <c r="B25" s="651"/>
      <c r="C25" s="655"/>
      <c r="D25" s="284"/>
      <c r="E25" s="76">
        <f t="shared" si="1"/>
        <v>0</v>
      </c>
      <c r="F25" s="291"/>
      <c r="G25" s="77">
        <f t="shared" si="2"/>
        <v>0</v>
      </c>
      <c r="H25" s="289"/>
      <c r="I25" s="78">
        <f t="shared" si="3"/>
        <v>0</v>
      </c>
      <c r="J25" s="302"/>
      <c r="K25" s="47">
        <f t="shared" si="0"/>
        <v>0</v>
      </c>
      <c r="L25" s="472">
        <v>0</v>
      </c>
      <c r="M25" s="74">
        <v>0</v>
      </c>
      <c r="N25" s="547"/>
    </row>
    <row r="26" spans="1:14" s="46" customFormat="1" ht="12" customHeight="1" x14ac:dyDescent="0.2">
      <c r="A26" s="285"/>
      <c r="B26" s="651"/>
      <c r="C26" s="655"/>
      <c r="D26" s="284"/>
      <c r="E26" s="76">
        <f t="shared" si="1"/>
        <v>0</v>
      </c>
      <c r="F26" s="291"/>
      <c r="G26" s="77">
        <f t="shared" si="2"/>
        <v>0</v>
      </c>
      <c r="H26" s="289"/>
      <c r="I26" s="78">
        <f t="shared" si="3"/>
        <v>0</v>
      </c>
      <c r="J26" s="302"/>
      <c r="K26" s="47">
        <f t="shared" si="0"/>
        <v>0</v>
      </c>
      <c r="L26" s="472">
        <v>0</v>
      </c>
      <c r="M26" s="74">
        <v>0</v>
      </c>
      <c r="N26" s="547"/>
    </row>
    <row r="27" spans="1:14" s="46" customFormat="1" ht="12" customHeight="1" x14ac:dyDescent="0.2">
      <c r="A27" s="285"/>
      <c r="B27" s="651"/>
      <c r="C27" s="655"/>
      <c r="D27" s="284"/>
      <c r="E27" s="76">
        <f t="shared" si="1"/>
        <v>0</v>
      </c>
      <c r="F27" s="291"/>
      <c r="G27" s="77">
        <f t="shared" si="2"/>
        <v>0</v>
      </c>
      <c r="H27" s="289"/>
      <c r="I27" s="78">
        <f t="shared" si="3"/>
        <v>0</v>
      </c>
      <c r="J27" s="302"/>
      <c r="K27" s="47">
        <f t="shared" si="0"/>
        <v>0</v>
      </c>
      <c r="L27" s="472">
        <v>0</v>
      </c>
      <c r="M27" s="74">
        <v>0</v>
      </c>
      <c r="N27" s="547"/>
    </row>
    <row r="28" spans="1:14" s="46" customFormat="1" ht="12" customHeight="1" x14ac:dyDescent="0.2">
      <c r="A28" s="285"/>
      <c r="B28" s="651"/>
      <c r="C28" s="655"/>
      <c r="D28" s="284"/>
      <c r="E28" s="76">
        <f t="shared" si="1"/>
        <v>0</v>
      </c>
      <c r="F28" s="291"/>
      <c r="G28" s="77">
        <f t="shared" si="2"/>
        <v>0</v>
      </c>
      <c r="H28" s="289"/>
      <c r="I28" s="78">
        <f t="shared" si="3"/>
        <v>0</v>
      </c>
      <c r="J28" s="302"/>
      <c r="K28" s="47">
        <f t="shared" si="0"/>
        <v>0</v>
      </c>
      <c r="L28" s="472">
        <v>0</v>
      </c>
      <c r="M28" s="74">
        <v>0</v>
      </c>
      <c r="N28" s="547"/>
    </row>
    <row r="29" spans="1:14" s="46" customFormat="1" ht="12" customHeight="1" x14ac:dyDescent="0.2">
      <c r="A29" s="285"/>
      <c r="B29" s="651"/>
      <c r="C29" s="655"/>
      <c r="D29" s="284"/>
      <c r="E29" s="76">
        <f t="shared" si="1"/>
        <v>0</v>
      </c>
      <c r="F29" s="291"/>
      <c r="G29" s="77">
        <f t="shared" si="2"/>
        <v>0</v>
      </c>
      <c r="H29" s="289"/>
      <c r="I29" s="78">
        <f t="shared" si="3"/>
        <v>0</v>
      </c>
      <c r="J29" s="302"/>
      <c r="K29" s="47">
        <f t="shared" si="0"/>
        <v>0</v>
      </c>
      <c r="L29" s="472">
        <v>0</v>
      </c>
      <c r="M29" s="74">
        <v>0</v>
      </c>
      <c r="N29" s="547"/>
    </row>
    <row r="30" spans="1:14" s="46" customFormat="1" ht="12" customHeight="1" x14ac:dyDescent="0.2">
      <c r="A30" s="285"/>
      <c r="B30" s="651"/>
      <c r="C30" s="655"/>
      <c r="D30" s="284"/>
      <c r="E30" s="76">
        <f t="shared" si="1"/>
        <v>0</v>
      </c>
      <c r="F30" s="291"/>
      <c r="G30" s="77">
        <f t="shared" si="2"/>
        <v>0</v>
      </c>
      <c r="H30" s="289"/>
      <c r="I30" s="78">
        <f t="shared" si="3"/>
        <v>0</v>
      </c>
      <c r="J30" s="302"/>
      <c r="K30" s="47">
        <f t="shared" si="0"/>
        <v>0</v>
      </c>
      <c r="L30" s="472">
        <v>0</v>
      </c>
      <c r="M30" s="74">
        <v>0</v>
      </c>
      <c r="N30" s="547"/>
    </row>
    <row r="31" spans="1:14" s="46" customFormat="1" ht="12" customHeight="1" x14ac:dyDescent="0.2">
      <c r="A31" s="285"/>
      <c r="B31" s="651"/>
      <c r="C31" s="655"/>
      <c r="D31" s="284"/>
      <c r="E31" s="76">
        <f t="shared" si="1"/>
        <v>0</v>
      </c>
      <c r="F31" s="291"/>
      <c r="G31" s="77">
        <f t="shared" si="2"/>
        <v>0</v>
      </c>
      <c r="H31" s="289"/>
      <c r="I31" s="78">
        <f t="shared" si="3"/>
        <v>0</v>
      </c>
      <c r="J31" s="302"/>
      <c r="K31" s="47">
        <f t="shared" si="0"/>
        <v>0</v>
      </c>
      <c r="L31" s="472">
        <v>0</v>
      </c>
      <c r="M31" s="74">
        <v>0</v>
      </c>
      <c r="N31" s="547"/>
    </row>
    <row r="32" spans="1:14" s="46" customFormat="1" ht="12" customHeight="1" x14ac:dyDescent="0.2">
      <c r="A32" s="285"/>
      <c r="B32" s="651"/>
      <c r="C32" s="655"/>
      <c r="D32" s="284"/>
      <c r="E32" s="76">
        <f t="shared" si="1"/>
        <v>0</v>
      </c>
      <c r="F32" s="291"/>
      <c r="G32" s="77">
        <f t="shared" si="2"/>
        <v>0</v>
      </c>
      <c r="H32" s="289"/>
      <c r="I32" s="78">
        <f t="shared" si="3"/>
        <v>0</v>
      </c>
      <c r="J32" s="302"/>
      <c r="K32" s="47">
        <f t="shared" si="0"/>
        <v>0</v>
      </c>
      <c r="L32" s="472">
        <v>0</v>
      </c>
      <c r="M32" s="74">
        <v>0</v>
      </c>
      <c r="N32" s="547"/>
    </row>
    <row r="33" spans="1:19" s="46" customFormat="1" ht="12" customHeight="1" x14ac:dyDescent="0.2">
      <c r="A33" s="285"/>
      <c r="B33" s="651"/>
      <c r="C33" s="655"/>
      <c r="D33" s="284"/>
      <c r="E33" s="76">
        <f t="shared" si="1"/>
        <v>0</v>
      </c>
      <c r="F33" s="291"/>
      <c r="G33" s="77">
        <f t="shared" si="2"/>
        <v>0</v>
      </c>
      <c r="H33" s="289"/>
      <c r="I33" s="78">
        <f t="shared" si="3"/>
        <v>0</v>
      </c>
      <c r="J33" s="302"/>
      <c r="K33" s="47">
        <f t="shared" si="0"/>
        <v>0</v>
      </c>
      <c r="L33" s="472">
        <v>0</v>
      </c>
      <c r="M33" s="74">
        <v>0</v>
      </c>
      <c r="N33" s="547"/>
    </row>
    <row r="34" spans="1:19" s="46" customFormat="1" ht="12" customHeight="1" x14ac:dyDescent="0.2">
      <c r="A34" s="285"/>
      <c r="B34" s="651"/>
      <c r="C34" s="655"/>
      <c r="D34" s="286"/>
      <c r="E34" s="76">
        <f t="shared" si="1"/>
        <v>0</v>
      </c>
      <c r="F34" s="291"/>
      <c r="G34" s="77">
        <f t="shared" si="2"/>
        <v>0</v>
      </c>
      <c r="H34" s="289"/>
      <c r="I34" s="78">
        <f t="shared" si="3"/>
        <v>0</v>
      </c>
      <c r="J34" s="302"/>
      <c r="K34" s="47">
        <f t="shared" si="0"/>
        <v>0</v>
      </c>
      <c r="L34" s="472">
        <v>0</v>
      </c>
      <c r="M34" s="74">
        <v>0</v>
      </c>
      <c r="N34" s="547"/>
    </row>
    <row r="35" spans="1:19" s="46" customFormat="1" ht="12" customHeight="1" x14ac:dyDescent="0.2">
      <c r="A35" s="285"/>
      <c r="B35" s="651"/>
      <c r="C35" s="655"/>
      <c r="D35" s="286"/>
      <c r="E35" s="76">
        <f t="shared" si="1"/>
        <v>0</v>
      </c>
      <c r="F35" s="291"/>
      <c r="G35" s="77">
        <f t="shared" si="2"/>
        <v>0</v>
      </c>
      <c r="H35" s="289"/>
      <c r="I35" s="78">
        <f t="shared" si="3"/>
        <v>0</v>
      </c>
      <c r="J35" s="302"/>
      <c r="K35" s="47">
        <f t="shared" si="0"/>
        <v>0</v>
      </c>
      <c r="L35" s="472">
        <v>0</v>
      </c>
      <c r="M35" s="74">
        <v>0</v>
      </c>
      <c r="N35" s="547"/>
    </row>
    <row r="36" spans="1:19" s="46" customFormat="1" ht="12" customHeight="1" x14ac:dyDescent="0.2">
      <c r="A36" s="285"/>
      <c r="B36" s="656"/>
      <c r="C36" s="657"/>
      <c r="D36" s="286"/>
      <c r="E36" s="76">
        <f t="shared" si="1"/>
        <v>0</v>
      </c>
      <c r="F36" s="291"/>
      <c r="G36" s="77">
        <f t="shared" si="2"/>
        <v>0</v>
      </c>
      <c r="H36" s="289"/>
      <c r="I36" s="78">
        <f t="shared" si="3"/>
        <v>0</v>
      </c>
      <c r="J36" s="302"/>
      <c r="K36" s="47">
        <f t="shared" si="0"/>
        <v>0</v>
      </c>
      <c r="L36" s="472">
        <v>0</v>
      </c>
      <c r="M36" s="74">
        <v>0</v>
      </c>
      <c r="N36" s="548"/>
    </row>
    <row r="37" spans="1:19" s="46" customFormat="1" ht="12" customHeight="1" x14ac:dyDescent="0.2">
      <c r="A37" s="285"/>
      <c r="B37" s="661" t="s">
        <v>170</v>
      </c>
      <c r="C37" s="662"/>
      <c r="D37" s="286"/>
      <c r="E37" s="76">
        <f t="shared" si="1"/>
        <v>0</v>
      </c>
      <c r="F37" s="291"/>
      <c r="G37" s="77">
        <f>F37*E37</f>
        <v>0</v>
      </c>
      <c r="H37" s="289"/>
      <c r="I37" s="78">
        <f t="shared" si="3"/>
        <v>0</v>
      </c>
      <c r="J37" s="302"/>
      <c r="K37" s="47">
        <f>SUM(I37)*J37</f>
        <v>0</v>
      </c>
      <c r="L37" s="498">
        <v>0</v>
      </c>
      <c r="M37" s="74">
        <v>0</v>
      </c>
      <c r="N37" s="546"/>
    </row>
    <row r="38" spans="1:19" s="46" customFormat="1" ht="12" customHeight="1" x14ac:dyDescent="0.2">
      <c r="A38" s="285"/>
      <c r="B38" s="644"/>
      <c r="C38" s="645"/>
      <c r="D38" s="286"/>
      <c r="E38" s="76">
        <f t="shared" si="1"/>
        <v>0</v>
      </c>
      <c r="F38" s="291"/>
      <c r="G38" s="77">
        <f t="shared" si="2"/>
        <v>0</v>
      </c>
      <c r="H38" s="289"/>
      <c r="I38" s="78">
        <f>H38*G38</f>
        <v>0</v>
      </c>
      <c r="J38" s="302"/>
      <c r="K38" s="47">
        <f t="shared" si="0"/>
        <v>0</v>
      </c>
      <c r="L38" s="499">
        <v>0</v>
      </c>
      <c r="M38" s="74">
        <v>0</v>
      </c>
      <c r="N38" s="546"/>
    </row>
    <row r="39" spans="1:19" s="46" customFormat="1" ht="12" customHeight="1" x14ac:dyDescent="0.2">
      <c r="A39" s="285"/>
      <c r="B39" s="644"/>
      <c r="C39" s="645"/>
      <c r="D39" s="286"/>
      <c r="E39" s="76">
        <f t="shared" si="1"/>
        <v>0</v>
      </c>
      <c r="F39" s="291"/>
      <c r="G39" s="77">
        <f t="shared" si="2"/>
        <v>0</v>
      </c>
      <c r="H39" s="289"/>
      <c r="I39" s="78">
        <f t="shared" si="3"/>
        <v>0</v>
      </c>
      <c r="J39" s="302"/>
      <c r="K39" s="47">
        <f>SUM(I39)*J39</f>
        <v>0</v>
      </c>
      <c r="L39" s="500">
        <v>0</v>
      </c>
      <c r="M39" s="74">
        <v>0</v>
      </c>
      <c r="N39" s="546"/>
    </row>
    <row r="40" spans="1:19" s="46" customFormat="1" ht="12" customHeight="1" x14ac:dyDescent="0.2">
      <c r="A40" s="285"/>
      <c r="B40" s="644"/>
      <c r="C40" s="645"/>
      <c r="D40" s="286"/>
      <c r="E40" s="76">
        <f t="shared" si="1"/>
        <v>0</v>
      </c>
      <c r="F40" s="291"/>
      <c r="G40" s="77">
        <f t="shared" si="2"/>
        <v>0</v>
      </c>
      <c r="H40" s="289"/>
      <c r="I40" s="78">
        <f t="shared" si="3"/>
        <v>0</v>
      </c>
      <c r="J40" s="302"/>
      <c r="K40" s="47">
        <f>SUM(I40)*J40</f>
        <v>0</v>
      </c>
      <c r="L40" s="500">
        <v>0</v>
      </c>
      <c r="M40" s="74">
        <v>0</v>
      </c>
      <c r="N40" s="546"/>
    </row>
    <row r="41" spans="1:19" s="46" customFormat="1" ht="12" customHeight="1" x14ac:dyDescent="0.2">
      <c r="A41" s="285"/>
      <c r="B41" s="644"/>
      <c r="C41" s="645"/>
      <c r="D41" s="286"/>
      <c r="E41" s="76">
        <v>0</v>
      </c>
      <c r="F41" s="291"/>
      <c r="G41" s="77">
        <f t="shared" si="2"/>
        <v>0</v>
      </c>
      <c r="H41" s="289"/>
      <c r="I41" s="78">
        <f t="shared" si="3"/>
        <v>0</v>
      </c>
      <c r="J41" s="302"/>
      <c r="K41" s="47">
        <f>SUM(I41)*J41</f>
        <v>0</v>
      </c>
      <c r="L41" s="501">
        <v>0</v>
      </c>
      <c r="M41" s="74">
        <v>0</v>
      </c>
      <c r="N41" s="546"/>
    </row>
    <row r="42" spans="1:19" s="46" customFormat="1" ht="12" customHeight="1" x14ac:dyDescent="0.2">
      <c r="A42" s="285"/>
      <c r="B42" s="644"/>
      <c r="C42" s="645"/>
      <c r="D42" s="286"/>
      <c r="E42" s="76">
        <f t="shared" si="1"/>
        <v>0</v>
      </c>
      <c r="F42" s="291"/>
      <c r="G42" s="77">
        <f t="shared" si="2"/>
        <v>0</v>
      </c>
      <c r="H42" s="289"/>
      <c r="I42" s="78">
        <f t="shared" si="3"/>
        <v>0</v>
      </c>
      <c r="J42" s="302"/>
      <c r="K42" s="47">
        <f>SUM(I42)*J42</f>
        <v>0</v>
      </c>
      <c r="L42" s="501">
        <v>0</v>
      </c>
      <c r="M42" s="74">
        <v>0</v>
      </c>
      <c r="N42" s="546"/>
    </row>
    <row r="43" spans="1:19" s="46" customFormat="1" ht="12" customHeight="1" x14ac:dyDescent="0.2">
      <c r="A43" s="285"/>
      <c r="B43" s="644" t="s">
        <v>51</v>
      </c>
      <c r="C43" s="645"/>
      <c r="D43" s="286"/>
      <c r="E43" s="76">
        <f t="shared" si="1"/>
        <v>0</v>
      </c>
      <c r="F43" s="291"/>
      <c r="G43" s="77">
        <f t="shared" si="2"/>
        <v>0</v>
      </c>
      <c r="H43" s="289"/>
      <c r="I43" s="78">
        <f t="shared" si="3"/>
        <v>0</v>
      </c>
      <c r="J43" s="302"/>
      <c r="K43" s="47">
        <f>SUM(I43)*J43</f>
        <v>0</v>
      </c>
      <c r="L43" s="501">
        <v>0</v>
      </c>
      <c r="M43" s="74">
        <v>0</v>
      </c>
      <c r="N43" s="546"/>
      <c r="Q43" s="496"/>
      <c r="S43" s="496"/>
    </row>
    <row r="44" spans="1:19" s="46" customFormat="1" ht="12" customHeight="1" x14ac:dyDescent="0.2">
      <c r="A44" s="285"/>
      <c r="B44" s="644"/>
      <c r="C44" s="645"/>
      <c r="D44" s="286"/>
      <c r="E44" s="76">
        <f t="shared" si="1"/>
        <v>0</v>
      </c>
      <c r="F44" s="291"/>
      <c r="G44" s="77">
        <f t="shared" si="2"/>
        <v>0</v>
      </c>
      <c r="H44" s="289"/>
      <c r="I44" s="78">
        <f t="shared" si="3"/>
        <v>0</v>
      </c>
      <c r="J44" s="302"/>
      <c r="K44" s="47">
        <f t="shared" si="0"/>
        <v>0</v>
      </c>
      <c r="L44" s="501">
        <v>0</v>
      </c>
      <c r="M44" s="74">
        <v>0</v>
      </c>
      <c r="N44" s="546"/>
      <c r="O44" s="502"/>
    </row>
    <row r="45" spans="1:19" s="46" customFormat="1" ht="12" customHeight="1" x14ac:dyDescent="0.2">
      <c r="A45" s="285"/>
      <c r="B45" s="646" t="s">
        <v>51</v>
      </c>
      <c r="C45" s="647"/>
      <c r="D45" s="284"/>
      <c r="E45" s="76">
        <f t="shared" si="1"/>
        <v>0</v>
      </c>
      <c r="F45" s="291"/>
      <c r="G45" s="77">
        <f t="shared" si="2"/>
        <v>0</v>
      </c>
      <c r="H45" s="289"/>
      <c r="I45" s="78">
        <f t="shared" si="3"/>
        <v>0</v>
      </c>
      <c r="J45" s="302"/>
      <c r="K45" s="47">
        <f t="shared" si="0"/>
        <v>0</v>
      </c>
      <c r="L45" s="501">
        <v>0</v>
      </c>
      <c r="M45" s="74">
        <v>0</v>
      </c>
      <c r="N45" s="546"/>
      <c r="O45" s="502"/>
    </row>
    <row r="46" spans="1:19" s="46" customFormat="1" ht="12" customHeight="1" x14ac:dyDescent="0.2">
      <c r="A46" s="285"/>
      <c r="B46" s="648" t="s">
        <v>51</v>
      </c>
      <c r="C46" s="649"/>
      <c r="D46" s="284"/>
      <c r="E46" s="76">
        <f t="shared" si="1"/>
        <v>0</v>
      </c>
      <c r="F46" s="291"/>
      <c r="G46" s="77">
        <f t="shared" si="2"/>
        <v>0</v>
      </c>
      <c r="H46" s="289"/>
      <c r="I46" s="78">
        <f t="shared" si="3"/>
        <v>0</v>
      </c>
      <c r="J46" s="302"/>
      <c r="K46" s="47">
        <f t="shared" si="0"/>
        <v>0</v>
      </c>
      <c r="L46" s="497">
        <v>0</v>
      </c>
      <c r="M46" s="74">
        <v>0</v>
      </c>
      <c r="N46" s="548"/>
      <c r="O46" s="503"/>
    </row>
    <row r="47" spans="1:19" s="46" customFormat="1" ht="12" customHeight="1" x14ac:dyDescent="0.2">
      <c r="A47" s="285"/>
      <c r="B47" s="642" t="s">
        <v>166</v>
      </c>
      <c r="C47" s="643"/>
      <c r="D47" s="284"/>
      <c r="E47" s="76">
        <f t="shared" si="1"/>
        <v>0</v>
      </c>
      <c r="F47" s="291"/>
      <c r="G47" s="77">
        <f t="shared" si="2"/>
        <v>0</v>
      </c>
      <c r="H47" s="289"/>
      <c r="I47" s="78">
        <f t="shared" si="3"/>
        <v>0</v>
      </c>
      <c r="J47" s="302"/>
      <c r="K47" s="47">
        <f t="shared" si="0"/>
        <v>0</v>
      </c>
      <c r="L47" s="472">
        <v>0</v>
      </c>
      <c r="M47" s="74">
        <v>0</v>
      </c>
      <c r="N47" s="547"/>
      <c r="O47" s="503"/>
    </row>
    <row r="48" spans="1:19" s="46" customFormat="1" ht="12" customHeight="1" x14ac:dyDescent="0.2">
      <c r="A48" s="285"/>
      <c r="B48" s="650" t="s">
        <v>51</v>
      </c>
      <c r="C48" s="650"/>
      <c r="D48" s="481"/>
      <c r="E48" s="76">
        <f t="shared" si="1"/>
        <v>0</v>
      </c>
      <c r="F48" s="291"/>
      <c r="G48" s="77">
        <f t="shared" si="2"/>
        <v>0</v>
      </c>
      <c r="H48" s="289"/>
      <c r="I48" s="78">
        <f t="shared" si="3"/>
        <v>0</v>
      </c>
      <c r="J48" s="302"/>
      <c r="K48" s="47">
        <f t="shared" si="0"/>
        <v>0</v>
      </c>
      <c r="L48" s="472">
        <v>0</v>
      </c>
      <c r="M48" s="482">
        <v>0</v>
      </c>
      <c r="N48" s="547"/>
    </row>
    <row r="49" spans="1:17" s="46" customFormat="1" ht="12.75" x14ac:dyDescent="0.2">
      <c r="A49" s="285"/>
      <c r="B49" s="651" t="s">
        <v>167</v>
      </c>
      <c r="C49" s="652"/>
      <c r="D49" s="485"/>
      <c r="E49" s="76">
        <f t="shared" si="1"/>
        <v>0</v>
      </c>
      <c r="F49" s="291"/>
      <c r="G49" s="77">
        <f t="shared" si="2"/>
        <v>0</v>
      </c>
      <c r="H49" s="289"/>
      <c r="I49" s="78">
        <f t="shared" si="3"/>
        <v>0</v>
      </c>
      <c r="J49" s="302"/>
      <c r="K49" s="47">
        <f t="shared" si="0"/>
        <v>0</v>
      </c>
      <c r="L49" s="472">
        <v>0</v>
      </c>
      <c r="M49" s="483">
        <f>I52*D49</f>
        <v>0</v>
      </c>
      <c r="N49" s="547"/>
    </row>
    <row r="50" spans="1:17" s="46" customFormat="1" ht="12.75" x14ac:dyDescent="0.2">
      <c r="A50" s="285"/>
      <c r="B50" s="651" t="s">
        <v>51</v>
      </c>
      <c r="C50" s="651"/>
      <c r="D50" s="282"/>
      <c r="E50" s="76">
        <f t="shared" si="1"/>
        <v>0</v>
      </c>
      <c r="F50" s="292"/>
      <c r="G50" s="77">
        <f t="shared" si="2"/>
        <v>0</v>
      </c>
      <c r="H50" s="289"/>
      <c r="I50" s="78">
        <f t="shared" si="3"/>
        <v>0</v>
      </c>
      <c r="J50" s="302"/>
      <c r="K50" s="47">
        <f t="shared" si="0"/>
        <v>0</v>
      </c>
      <c r="L50" s="472">
        <v>0</v>
      </c>
      <c r="M50" s="427">
        <v>0</v>
      </c>
      <c r="N50" s="547"/>
    </row>
    <row r="51" spans="1:17" s="46" customFormat="1" ht="12.75" customHeight="1" x14ac:dyDescent="0.2">
      <c r="A51" s="285"/>
      <c r="B51" s="641"/>
      <c r="C51" s="641"/>
      <c r="D51" s="286"/>
      <c r="E51" s="76">
        <f t="shared" si="1"/>
        <v>0</v>
      </c>
      <c r="F51" s="291"/>
      <c r="G51" s="77">
        <f t="shared" si="2"/>
        <v>0</v>
      </c>
      <c r="H51" s="289"/>
      <c r="I51" s="388">
        <f t="shared" si="3"/>
        <v>0</v>
      </c>
      <c r="J51" s="302"/>
      <c r="K51" s="390">
        <f>SUM(I51)*J51</f>
        <v>0</v>
      </c>
      <c r="L51" s="473">
        <v>0</v>
      </c>
      <c r="M51" s="392">
        <v>0</v>
      </c>
      <c r="N51" s="547"/>
    </row>
    <row r="52" spans="1:17" s="46" customFormat="1" ht="12.75" x14ac:dyDescent="0.2">
      <c r="A52" s="285"/>
      <c r="B52" s="466" t="s">
        <v>56</v>
      </c>
      <c r="C52" s="466"/>
      <c r="D52" s="117"/>
      <c r="E52" s="76"/>
      <c r="F52" s="291"/>
      <c r="G52" s="77"/>
      <c r="H52" s="291"/>
      <c r="I52" s="78">
        <f>SUM(I10:I51)</f>
        <v>0</v>
      </c>
      <c r="J52" s="302"/>
      <c r="K52" s="389">
        <f>SUM(K10:K51)</f>
        <v>0</v>
      </c>
      <c r="L52" s="474">
        <f>SUM(L10:L51)</f>
        <v>0</v>
      </c>
      <c r="M52" s="391">
        <f>SUM(M10:M51)</f>
        <v>0</v>
      </c>
      <c r="N52" s="547"/>
    </row>
    <row r="53" spans="1:17" s="46" customFormat="1" ht="12.75" customHeight="1" x14ac:dyDescent="0.2">
      <c r="A53" s="285"/>
      <c r="B53" s="405" t="s">
        <v>113</v>
      </c>
      <c r="C53" s="466" t="s">
        <v>108</v>
      </c>
      <c r="D53" s="117"/>
      <c r="E53" s="288"/>
      <c r="F53" s="291"/>
      <c r="G53" s="77"/>
      <c r="H53" s="291"/>
      <c r="I53" s="79"/>
      <c r="J53" s="302"/>
      <c r="K53" s="476">
        <f>K52*E53%</f>
        <v>0</v>
      </c>
      <c r="L53" s="478">
        <f>L52*F53%</f>
        <v>0</v>
      </c>
      <c r="M53" s="479">
        <f>M52*E53%</f>
        <v>0</v>
      </c>
      <c r="N53" s="547"/>
    </row>
    <row r="54" spans="1:17" s="46" customFormat="1" x14ac:dyDescent="0.2">
      <c r="A54" s="287"/>
      <c r="B54" s="712" t="s">
        <v>55</v>
      </c>
      <c r="C54" s="713"/>
      <c r="D54" s="118"/>
      <c r="E54" s="48"/>
      <c r="F54" s="293"/>
      <c r="G54" s="80"/>
      <c r="H54" s="294"/>
      <c r="I54" s="81"/>
      <c r="J54" s="303"/>
      <c r="K54" s="475">
        <f>SUM(K52:K53)</f>
        <v>0</v>
      </c>
      <c r="L54" s="477">
        <f>SUM(L52:L53)</f>
        <v>0</v>
      </c>
      <c r="M54" s="391">
        <f>SUM(M52:M53)</f>
        <v>0</v>
      </c>
      <c r="N54" s="547"/>
    </row>
    <row r="55" spans="1:17" ht="24" customHeigh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5"/>
      <c r="K55" s="122" t="s">
        <v>61</v>
      </c>
      <c r="L55" s="684">
        <f>K54+L54+M54</f>
        <v>0</v>
      </c>
      <c r="M55" s="685"/>
      <c r="N55" s="549"/>
    </row>
    <row r="56" spans="1:17" s="4" customFormat="1" ht="19.5" thickBot="1" x14ac:dyDescent="0.25">
      <c r="A56" s="49"/>
      <c r="B56" s="714" t="s">
        <v>121</v>
      </c>
      <c r="C56" s="715"/>
      <c r="D56" s="715"/>
      <c r="E56" s="295"/>
      <c r="F56" s="383"/>
      <c r="G56" s="383"/>
      <c r="H56" s="383"/>
      <c r="I56" s="383"/>
      <c r="J56" s="383"/>
      <c r="K56" s="383"/>
      <c r="L56" s="296"/>
      <c r="M56" s="75"/>
      <c r="N56" s="486"/>
      <c r="O56" s="639" t="s">
        <v>164</v>
      </c>
      <c r="P56" s="639"/>
      <c r="Q56" s="640" t="s">
        <v>171</v>
      </c>
    </row>
    <row r="57" spans="1:17" s="4" customFormat="1" ht="13.5" thickBot="1" x14ac:dyDescent="0.25">
      <c r="A57" s="425"/>
      <c r="B57" s="675" t="s">
        <v>137</v>
      </c>
      <c r="C57" s="675"/>
      <c r="D57" s="675"/>
      <c r="E57" s="382">
        <v>0.05</v>
      </c>
      <c r="F57" s="676"/>
      <c r="G57" s="677"/>
      <c r="H57" s="677"/>
      <c r="I57" s="677"/>
      <c r="J57" s="677"/>
      <c r="K57" s="678"/>
      <c r="L57" s="412"/>
      <c r="M57" s="95">
        <f>+E57*(L55)</f>
        <v>0</v>
      </c>
      <c r="N57" s="487"/>
      <c r="O57" s="489">
        <f>O58+O59</f>
        <v>0</v>
      </c>
      <c r="P57" s="490" t="s">
        <v>34</v>
      </c>
      <c r="Q57" s="640"/>
    </row>
    <row r="58" spans="1:17" s="4" customFormat="1" ht="13.5" thickBot="1" x14ac:dyDescent="0.25">
      <c r="A58" s="408">
        <v>5012</v>
      </c>
      <c r="B58" s="675" t="s">
        <v>114</v>
      </c>
      <c r="C58" s="675"/>
      <c r="D58" s="675"/>
      <c r="E58" s="297"/>
      <c r="F58" s="676" t="s">
        <v>151</v>
      </c>
      <c r="G58" s="677"/>
      <c r="H58" s="677"/>
      <c r="I58" s="677"/>
      <c r="J58" s="677"/>
      <c r="K58" s="678"/>
      <c r="L58" s="412"/>
      <c r="M58" s="95">
        <f>L58*E58</f>
        <v>0</v>
      </c>
      <c r="N58" s="487"/>
      <c r="O58" s="427">
        <f>M54+M65</f>
        <v>0</v>
      </c>
      <c r="P58" s="480" t="s">
        <v>149</v>
      </c>
      <c r="Q58" s="640"/>
    </row>
    <row r="59" spans="1:17" s="4" customFormat="1" ht="13.5" thickBot="1" x14ac:dyDescent="0.25">
      <c r="A59" s="408">
        <v>5012</v>
      </c>
      <c r="B59" s="675" t="s">
        <v>115</v>
      </c>
      <c r="C59" s="675"/>
      <c r="D59" s="675"/>
      <c r="E59" s="297"/>
      <c r="F59" s="676" t="s">
        <v>152</v>
      </c>
      <c r="G59" s="677"/>
      <c r="H59" s="677"/>
      <c r="I59" s="677"/>
      <c r="J59" s="677"/>
      <c r="K59" s="678"/>
      <c r="L59" s="407"/>
      <c r="M59" s="406">
        <f>L59*E59</f>
        <v>0</v>
      </c>
      <c r="N59" s="488"/>
      <c r="O59" s="427">
        <f>M69</f>
        <v>0</v>
      </c>
      <c r="P59" s="480" t="s">
        <v>150</v>
      </c>
      <c r="Q59" s="640"/>
    </row>
    <row r="60" spans="1:17" s="4" customFormat="1" ht="13.5" thickBot="1" x14ac:dyDescent="0.25">
      <c r="A60" s="408">
        <v>5020</v>
      </c>
      <c r="B60" s="675" t="s">
        <v>157</v>
      </c>
      <c r="C60" s="675"/>
      <c r="D60" s="675"/>
      <c r="E60" s="297"/>
      <c r="F60" s="676" t="s">
        <v>153</v>
      </c>
      <c r="G60" s="677"/>
      <c r="H60" s="677"/>
      <c r="I60" s="677"/>
      <c r="J60" s="677"/>
      <c r="K60" s="678"/>
      <c r="L60" s="407">
        <v>90</v>
      </c>
      <c r="M60" s="406">
        <f>L60*E60</f>
        <v>0</v>
      </c>
      <c r="N60" s="550"/>
      <c r="P60" s="486"/>
      <c r="Q60" s="409">
        <f>SUM(L37:L45)</f>
        <v>0</v>
      </c>
    </row>
    <row r="61" spans="1:17" s="4" customFormat="1" ht="13.5" thickBot="1" x14ac:dyDescent="0.25">
      <c r="A61" s="408"/>
      <c r="B61" s="675" t="s">
        <v>160</v>
      </c>
      <c r="C61" s="675"/>
      <c r="D61" s="675"/>
      <c r="E61" s="297"/>
      <c r="F61" s="676" t="s">
        <v>155</v>
      </c>
      <c r="G61" s="677"/>
      <c r="H61" s="677"/>
      <c r="I61" s="677"/>
      <c r="J61" s="677"/>
      <c r="K61" s="678"/>
      <c r="L61" s="412">
        <v>65</v>
      </c>
      <c r="M61" s="406">
        <f>L61*E61</f>
        <v>0</v>
      </c>
      <c r="N61" s="551"/>
    </row>
    <row r="62" spans="1:17" s="4" customFormat="1" ht="26.25" thickBot="1" x14ac:dyDescent="0.25">
      <c r="A62" s="408">
        <v>5420</v>
      </c>
      <c r="B62" s="679" t="s">
        <v>119</v>
      </c>
      <c r="C62" s="679"/>
      <c r="D62" s="679"/>
      <c r="E62" s="297"/>
      <c r="F62" s="672" t="s">
        <v>156</v>
      </c>
      <c r="G62" s="673"/>
      <c r="H62" s="673"/>
      <c r="I62" s="673"/>
      <c r="J62" s="673"/>
      <c r="K62" s="674"/>
      <c r="L62" s="415">
        <v>90</v>
      </c>
      <c r="M62" s="459">
        <f>L62*E62</f>
        <v>0</v>
      </c>
      <c r="N62" s="551"/>
      <c r="O62" s="419" t="s">
        <v>127</v>
      </c>
      <c r="Q62" s="420" t="s">
        <v>116</v>
      </c>
    </row>
    <row r="63" spans="1:17" s="4" customFormat="1" ht="14.25" customHeight="1" thickBot="1" x14ac:dyDescent="0.25">
      <c r="A63" s="408">
        <v>5420</v>
      </c>
      <c r="B63" s="706" t="s">
        <v>118</v>
      </c>
      <c r="C63" s="706"/>
      <c r="D63" s="706"/>
      <c r="E63" s="297"/>
      <c r="F63" s="672" t="s">
        <v>154</v>
      </c>
      <c r="G63" s="673"/>
      <c r="H63" s="673"/>
      <c r="I63" s="673"/>
      <c r="J63" s="673"/>
      <c r="K63" s="674"/>
      <c r="L63" s="412"/>
      <c r="M63" s="416" t="e">
        <f>+O70</f>
        <v>#REF!</v>
      </c>
      <c r="N63" s="551">
        <v>5420</v>
      </c>
      <c r="O63" s="91">
        <f>SUM(M57:M62)+M66</f>
        <v>0</v>
      </c>
      <c r="Q63" s="409">
        <f>SUM(M70:M71)+M68+M73+M74+M75</f>
        <v>0</v>
      </c>
    </row>
    <row r="64" spans="1:17" s="4" customFormat="1" ht="13.5" thickBot="1" x14ac:dyDescent="0.25">
      <c r="A64" s="408">
        <v>5430</v>
      </c>
      <c r="B64" s="706" t="s">
        <v>117</v>
      </c>
      <c r="C64" s="706"/>
      <c r="D64" s="706"/>
      <c r="E64" s="297"/>
      <c r="F64" s="695" t="s">
        <v>126</v>
      </c>
      <c r="G64" s="696"/>
      <c r="H64" s="696"/>
      <c r="I64" s="696"/>
      <c r="J64" s="696"/>
      <c r="K64" s="697"/>
      <c r="L64" s="407"/>
      <c r="M64" s="96" t="e">
        <f>+O67</f>
        <v>#REF!</v>
      </c>
      <c r="N64" s="551">
        <v>5420</v>
      </c>
    </row>
    <row r="65" spans="1:17" s="4" customFormat="1" ht="13.5" thickBot="1" x14ac:dyDescent="0.25">
      <c r="A65" s="408">
        <v>5100</v>
      </c>
      <c r="B65" s="708" t="s">
        <v>124</v>
      </c>
      <c r="C65" s="708"/>
      <c r="D65" s="708"/>
      <c r="E65" s="297"/>
      <c r="F65" s="692"/>
      <c r="G65" s="693"/>
      <c r="H65" s="693"/>
      <c r="I65" s="693"/>
      <c r="J65" s="693"/>
      <c r="K65" s="694"/>
      <c r="L65" s="296"/>
      <c r="M65" s="74">
        <v>0</v>
      </c>
      <c r="N65" s="551"/>
    </row>
    <row r="66" spans="1:17" s="4" customFormat="1" ht="13.5" thickBot="1" x14ac:dyDescent="0.25">
      <c r="A66" s="408"/>
      <c r="B66" s="711" t="s">
        <v>123</v>
      </c>
      <c r="C66" s="711"/>
      <c r="D66" s="711"/>
      <c r="E66" s="297"/>
      <c r="F66" s="698"/>
      <c r="G66" s="699"/>
      <c r="H66" s="699"/>
      <c r="I66" s="699"/>
      <c r="J66" s="699"/>
      <c r="K66" s="700"/>
      <c r="L66" s="296"/>
      <c r="M66" s="406">
        <f>L66*E66</f>
        <v>0</v>
      </c>
      <c r="N66" s="551"/>
      <c r="O66" s="304" t="s">
        <v>129</v>
      </c>
      <c r="P66" s="304" t="s">
        <v>130</v>
      </c>
      <c r="Q66" s="304" t="s">
        <v>133</v>
      </c>
    </row>
    <row r="67" spans="1:17" s="4" customFormat="1" ht="15.75" thickBot="1" x14ac:dyDescent="0.25">
      <c r="A67" s="408"/>
      <c r="B67" s="709" t="s">
        <v>122</v>
      </c>
      <c r="C67" s="709"/>
      <c r="D67" s="709"/>
      <c r="E67" s="297"/>
      <c r="F67" s="692"/>
      <c r="G67" s="693"/>
      <c r="H67" s="693"/>
      <c r="I67" s="693"/>
      <c r="J67" s="693"/>
      <c r="K67" s="694"/>
      <c r="L67" s="296"/>
      <c r="M67" s="418"/>
      <c r="N67" s="551"/>
      <c r="O67" s="305" t="e">
        <f>+P67*Q67</f>
        <v>#REF!</v>
      </c>
      <c r="P67" s="306">
        <f>E64</f>
        <v>0</v>
      </c>
      <c r="Q67" s="305" t="e">
        <f>+#REF!</f>
        <v>#REF!</v>
      </c>
    </row>
    <row r="68" spans="1:17" s="4" customFormat="1" ht="13.5" thickBot="1" x14ac:dyDescent="0.25">
      <c r="A68" s="408">
        <v>5120</v>
      </c>
      <c r="B68" s="707" t="s">
        <v>159</v>
      </c>
      <c r="C68" s="707"/>
      <c r="D68" s="707"/>
      <c r="E68" s="297"/>
      <c r="F68" s="692"/>
      <c r="G68" s="693"/>
      <c r="H68" s="693"/>
      <c r="I68" s="693"/>
      <c r="J68" s="693"/>
      <c r="K68" s="694"/>
      <c r="L68" s="296"/>
      <c r="M68" s="460">
        <f>L68*E68</f>
        <v>0</v>
      </c>
      <c r="N68" s="551">
        <v>5120</v>
      </c>
      <c r="O68" s="307"/>
      <c r="P68" s="308"/>
      <c r="Q68" s="307"/>
    </row>
    <row r="69" spans="1:17" s="4" customFormat="1" ht="26.25" thickBot="1" x14ac:dyDescent="0.25">
      <c r="A69" s="425">
        <v>5110</v>
      </c>
      <c r="B69" s="710" t="s">
        <v>178</v>
      </c>
      <c r="C69" s="710"/>
      <c r="D69" s="710"/>
      <c r="E69" s="381"/>
      <c r="F69" s="692"/>
      <c r="G69" s="693"/>
      <c r="H69" s="693"/>
      <c r="I69" s="693"/>
      <c r="J69" s="693"/>
      <c r="K69" s="694"/>
      <c r="L69" s="414"/>
      <c r="M69" s="74">
        <f>L69*E69</f>
        <v>0</v>
      </c>
      <c r="N69" s="551">
        <v>5110</v>
      </c>
      <c r="O69" s="309" t="s">
        <v>57</v>
      </c>
      <c r="P69" s="316" t="s">
        <v>131</v>
      </c>
      <c r="Q69" s="317" t="s">
        <v>134</v>
      </c>
    </row>
    <row r="70" spans="1:17" s="4" customFormat="1" ht="13.5" thickBot="1" x14ac:dyDescent="0.25">
      <c r="A70" s="87"/>
      <c r="B70" s="704" t="s">
        <v>179</v>
      </c>
      <c r="C70" s="704"/>
      <c r="D70" s="704"/>
      <c r="E70" s="467"/>
      <c r="F70" s="701"/>
      <c r="G70" s="702"/>
      <c r="H70" s="702"/>
      <c r="I70" s="702"/>
      <c r="J70" s="702"/>
      <c r="K70" s="703"/>
      <c r="L70" s="413">
        <v>65</v>
      </c>
      <c r="M70" s="410">
        <f>L70*E70</f>
        <v>0</v>
      </c>
      <c r="N70" s="551"/>
      <c r="O70" s="310" t="e">
        <f>+P70*Q70</f>
        <v>#REF!</v>
      </c>
      <c r="P70" s="311">
        <f>E63</f>
        <v>0</v>
      </c>
      <c r="Q70" s="312" t="e">
        <f>+#REF!</f>
        <v>#REF!</v>
      </c>
    </row>
    <row r="71" spans="1:17" s="4" customFormat="1" ht="13.5" thickBot="1" x14ac:dyDescent="0.25">
      <c r="A71" s="424">
        <v>5415</v>
      </c>
      <c r="B71" s="691" t="s">
        <v>125</v>
      </c>
      <c r="C71" s="691"/>
      <c r="D71" s="691"/>
      <c r="E71" s="298"/>
      <c r="F71" s="701"/>
      <c r="G71" s="702"/>
      <c r="H71" s="702"/>
      <c r="I71" s="702"/>
      <c r="J71" s="702"/>
      <c r="K71" s="703"/>
      <c r="L71" s="413">
        <v>145.56</v>
      </c>
      <c r="M71" s="417">
        <f t="shared" ref="M71" si="4">L71*E71</f>
        <v>0</v>
      </c>
      <c r="N71" s="551">
        <v>5415</v>
      </c>
      <c r="O71" s="307"/>
      <c r="P71" s="308"/>
      <c r="Q71" s="307"/>
    </row>
    <row r="72" spans="1:17" s="4" customFormat="1" ht="26.25" thickBot="1" x14ac:dyDescent="0.25">
      <c r="A72" s="424">
        <v>5410</v>
      </c>
      <c r="B72" s="705" t="s">
        <v>120</v>
      </c>
      <c r="C72" s="705"/>
      <c r="D72" s="705"/>
      <c r="E72" s="298"/>
      <c r="F72" s="692"/>
      <c r="G72" s="693"/>
      <c r="H72" s="693"/>
      <c r="I72" s="693"/>
      <c r="J72" s="693"/>
      <c r="K72" s="694"/>
      <c r="L72" s="296"/>
      <c r="M72" s="313" t="e">
        <f>+O73</f>
        <v>#REF!</v>
      </c>
      <c r="N72" s="551">
        <v>5410</v>
      </c>
      <c r="O72" s="422" t="s">
        <v>128</v>
      </c>
      <c r="P72" s="423" t="s">
        <v>132</v>
      </c>
      <c r="Q72" s="421" t="s">
        <v>135</v>
      </c>
    </row>
    <row r="73" spans="1:17" ht="15.75" thickBot="1" x14ac:dyDescent="0.3">
      <c r="A73" s="426">
        <v>5015</v>
      </c>
      <c r="B73" s="691" t="s">
        <v>158</v>
      </c>
      <c r="C73" s="691"/>
      <c r="D73" s="691"/>
      <c r="E73" s="298"/>
      <c r="F73" s="692"/>
      <c r="G73" s="693"/>
      <c r="H73" s="693"/>
      <c r="I73" s="693"/>
      <c r="J73" s="693"/>
      <c r="K73" s="694"/>
      <c r="L73" s="299">
        <v>48</v>
      </c>
      <c r="M73" s="410">
        <f>(E72*L73)/2</f>
        <v>0</v>
      </c>
      <c r="O73" s="313" t="e">
        <f>+P73*Q73</f>
        <v>#REF!</v>
      </c>
      <c r="P73" s="314">
        <f>+E72</f>
        <v>0</v>
      </c>
      <c r="Q73" s="315" t="e">
        <f>+#REF!</f>
        <v>#REF!</v>
      </c>
    </row>
    <row r="74" spans="1:17" ht="15.75" thickBot="1" x14ac:dyDescent="0.3">
      <c r="A74" s="426">
        <v>5015</v>
      </c>
      <c r="B74" s="691"/>
      <c r="C74" s="691"/>
      <c r="D74" s="691"/>
      <c r="E74" s="298"/>
      <c r="F74" s="692"/>
      <c r="G74" s="693"/>
      <c r="H74" s="693"/>
      <c r="I74" s="693"/>
      <c r="J74" s="693"/>
      <c r="K74" s="694"/>
      <c r="L74" s="299"/>
      <c r="M74" s="410">
        <f>(L74*E74)</f>
        <v>0</v>
      </c>
    </row>
    <row r="75" spans="1:17" ht="15.75" thickBot="1" x14ac:dyDescent="0.3">
      <c r="A75" s="88"/>
      <c r="B75" s="691"/>
      <c r="C75" s="691"/>
      <c r="D75" s="691"/>
      <c r="E75" s="298"/>
      <c r="F75" s="692"/>
      <c r="G75" s="693"/>
      <c r="H75" s="693"/>
      <c r="I75" s="693"/>
      <c r="J75" s="693"/>
      <c r="K75" s="694"/>
      <c r="L75" s="299"/>
      <c r="M75" s="410">
        <f>(L75*E75)</f>
        <v>0</v>
      </c>
    </row>
    <row r="76" spans="1:17" ht="18" x14ac:dyDescent="0.25">
      <c r="B76" s="8"/>
      <c r="C76" s="8"/>
      <c r="D76" s="119"/>
      <c r="E76" s="20"/>
      <c r="F76" s="21"/>
      <c r="G76" s="34"/>
      <c r="H76" s="23"/>
      <c r="I76" s="34"/>
      <c r="J76" s="22"/>
      <c r="K76" s="22"/>
    </row>
    <row r="77" spans="1:17" x14ac:dyDescent="0.25">
      <c r="B77" s="506"/>
      <c r="C77" s="506"/>
      <c r="D77" s="507"/>
      <c r="E77" s="508"/>
      <c r="F77" s="509"/>
      <c r="G77" s="510"/>
      <c r="H77" s="510"/>
      <c r="I77" s="510"/>
      <c r="J77" s="510"/>
      <c r="K77" s="493"/>
      <c r="L77" s="491"/>
    </row>
    <row r="78" spans="1:17" x14ac:dyDescent="0.25">
      <c r="B78" s="511"/>
      <c r="C78" s="511"/>
      <c r="D78" s="512"/>
      <c r="E78" s="513"/>
      <c r="F78" s="514"/>
      <c r="G78" s="515"/>
      <c r="H78" s="494"/>
      <c r="I78" s="510"/>
      <c r="J78" s="515"/>
      <c r="K78" s="495"/>
      <c r="L78" s="492"/>
    </row>
    <row r="79" spans="1:17" x14ac:dyDescent="0.25">
      <c r="B79" s="716"/>
      <c r="C79" s="716"/>
      <c r="D79" s="716"/>
      <c r="E79" s="716"/>
      <c r="F79" s="716"/>
      <c r="G79" s="716"/>
      <c r="H79" s="716"/>
      <c r="I79" s="716"/>
      <c r="J79" s="716"/>
      <c r="K79" s="493"/>
      <c r="L79" s="491"/>
    </row>
    <row r="80" spans="1:17" ht="18" x14ac:dyDescent="0.25">
      <c r="B80" s="18"/>
      <c r="C80" s="18"/>
      <c r="D80" s="116"/>
      <c r="E80" s="516"/>
      <c r="F80" s="15"/>
      <c r="G80" s="16"/>
      <c r="H80" s="24"/>
      <c r="I80" s="16"/>
      <c r="J80" s="16"/>
      <c r="K80" s="22"/>
    </row>
    <row r="81" spans="2:11" ht="18" x14ac:dyDescent="0.25">
      <c r="B81" s="8"/>
      <c r="C81" s="8"/>
      <c r="D81" s="119"/>
      <c r="E81" s="20"/>
      <c r="F81" s="21"/>
      <c r="G81" s="34"/>
      <c r="H81" s="23"/>
      <c r="I81" s="34"/>
      <c r="J81" s="22"/>
      <c r="K81" s="22"/>
    </row>
    <row r="82" spans="2:11" ht="18" x14ac:dyDescent="0.25">
      <c r="B82" s="8"/>
      <c r="C82" s="8"/>
      <c r="D82" s="119"/>
      <c r="E82" s="20"/>
      <c r="F82" s="21"/>
      <c r="G82" s="34"/>
      <c r="H82" s="23"/>
      <c r="I82" s="34"/>
      <c r="J82" s="22"/>
      <c r="K82" s="22"/>
    </row>
    <row r="83" spans="2:11" ht="18" x14ac:dyDescent="0.25">
      <c r="B83" s="8"/>
      <c r="C83" s="8"/>
      <c r="D83" s="119"/>
      <c r="E83" s="20"/>
      <c r="F83" s="21"/>
      <c r="G83" s="34"/>
      <c r="H83" s="13"/>
      <c r="I83" s="34"/>
      <c r="J83" s="22"/>
      <c r="K83" s="22"/>
    </row>
    <row r="84" spans="2:11" ht="18" x14ac:dyDescent="0.25">
      <c r="B84" s="8"/>
      <c r="C84" s="8"/>
      <c r="D84" s="119"/>
      <c r="E84" s="21"/>
      <c r="F84" s="21"/>
      <c r="G84" s="34"/>
      <c r="H84" s="13"/>
      <c r="I84" s="34"/>
      <c r="J84" s="22"/>
      <c r="K84" s="22"/>
    </row>
    <row r="85" spans="2:11" ht="18" x14ac:dyDescent="0.25">
      <c r="B85" s="8"/>
      <c r="C85" s="8"/>
      <c r="D85" s="119"/>
      <c r="E85" s="21"/>
      <c r="F85" s="21"/>
      <c r="G85" s="34"/>
      <c r="H85" s="13"/>
      <c r="I85" s="34"/>
      <c r="J85" s="22"/>
      <c r="K85" s="22"/>
    </row>
    <row r="86" spans="2:11" ht="18" x14ac:dyDescent="0.25">
      <c r="B86" s="8"/>
      <c r="C86" s="8"/>
      <c r="D86" s="119"/>
      <c r="E86" s="21"/>
      <c r="F86" s="21"/>
      <c r="G86" s="34"/>
      <c r="H86" s="13"/>
      <c r="I86" s="34"/>
      <c r="J86" s="22"/>
      <c r="K86" s="22"/>
    </row>
    <row r="87" spans="2:11" ht="18" x14ac:dyDescent="0.25">
      <c r="B87" s="8"/>
      <c r="C87" s="8"/>
      <c r="D87" s="119"/>
      <c r="E87" s="21"/>
      <c r="F87" s="21"/>
      <c r="G87" s="34"/>
      <c r="H87" s="13"/>
      <c r="I87" s="34"/>
      <c r="J87" s="22"/>
      <c r="K87" s="22"/>
    </row>
    <row r="88" spans="2:11" ht="18" x14ac:dyDescent="0.25">
      <c r="B88" s="8"/>
      <c r="C88" s="8"/>
      <c r="D88" s="119"/>
      <c r="E88" s="21"/>
      <c r="F88" s="21"/>
      <c r="G88" s="34"/>
      <c r="H88" s="13"/>
      <c r="I88" s="34"/>
      <c r="J88" s="22"/>
      <c r="K88" s="22"/>
    </row>
    <row r="89" spans="2:11" ht="18" x14ac:dyDescent="0.25">
      <c r="B89" s="8"/>
      <c r="C89" s="8"/>
      <c r="D89" s="119"/>
      <c r="E89" s="19"/>
      <c r="F89" s="21"/>
      <c r="G89" s="34"/>
      <c r="H89" s="13"/>
      <c r="I89" s="34"/>
      <c r="J89" s="22"/>
      <c r="K89" s="22"/>
    </row>
    <row r="90" spans="2:11" ht="18" x14ac:dyDescent="0.25">
      <c r="B90" s="8"/>
      <c r="C90" s="8"/>
      <c r="D90" s="119"/>
      <c r="E90" s="21"/>
      <c r="F90" s="21"/>
      <c r="G90" s="35"/>
      <c r="H90" s="13"/>
      <c r="I90" s="34"/>
      <c r="J90" s="22"/>
      <c r="K90" s="22"/>
    </row>
    <row r="91" spans="2:11" ht="18" x14ac:dyDescent="0.25">
      <c r="B91" s="8"/>
      <c r="C91" s="8"/>
      <c r="D91" s="119"/>
      <c r="E91" s="21"/>
      <c r="F91" s="21"/>
      <c r="G91" s="34"/>
      <c r="H91" s="13"/>
      <c r="I91" s="38"/>
      <c r="J91" s="22"/>
      <c r="K91" s="22"/>
    </row>
    <row r="92" spans="2:11" ht="18" x14ac:dyDescent="0.25">
      <c r="B92" s="8"/>
      <c r="C92" s="8"/>
      <c r="D92" s="119"/>
      <c r="E92" s="21"/>
      <c r="F92" s="21"/>
      <c r="G92" s="35"/>
      <c r="H92" s="14"/>
      <c r="I92" s="39"/>
      <c r="J92" s="22"/>
      <c r="K92" s="22"/>
    </row>
    <row r="93" spans="2:11" ht="18" x14ac:dyDescent="0.25">
      <c r="B93" s="8"/>
      <c r="C93" s="8"/>
      <c r="D93" s="119"/>
      <c r="E93" s="21"/>
      <c r="F93" s="21"/>
      <c r="G93" s="35"/>
      <c r="H93" s="13"/>
      <c r="I93" s="39"/>
      <c r="J93" s="22"/>
      <c r="K93" s="22"/>
    </row>
    <row r="94" spans="2:11" ht="18" x14ac:dyDescent="0.25">
      <c r="B94" s="8"/>
      <c r="C94" s="8"/>
      <c r="D94" s="119"/>
      <c r="E94" s="21"/>
      <c r="F94" s="21"/>
      <c r="G94" s="35"/>
      <c r="H94" s="13"/>
      <c r="I94" s="40"/>
      <c r="J94" s="22"/>
      <c r="K94" s="22"/>
    </row>
    <row r="95" spans="2:11" ht="18" x14ac:dyDescent="0.25">
      <c r="B95" s="8"/>
      <c r="C95" s="8"/>
      <c r="D95" s="119"/>
      <c r="E95" s="21"/>
      <c r="F95" s="21"/>
      <c r="G95" s="35"/>
      <c r="H95" s="13"/>
      <c r="I95" s="40"/>
      <c r="J95" s="22"/>
      <c r="K95" s="22"/>
    </row>
    <row r="96" spans="2:11" ht="18" x14ac:dyDescent="0.25">
      <c r="B96" s="8"/>
      <c r="C96" s="8"/>
      <c r="D96" s="119"/>
      <c r="E96" s="21"/>
      <c r="F96" s="21"/>
      <c r="G96" s="36"/>
      <c r="H96" s="13"/>
      <c r="I96" s="41"/>
      <c r="J96" s="22"/>
      <c r="K96" s="22"/>
    </row>
    <row r="97" spans="2:11" ht="18" x14ac:dyDescent="0.25">
      <c r="B97" s="8"/>
      <c r="C97" s="8"/>
      <c r="D97" s="119"/>
      <c r="E97" s="21"/>
      <c r="F97" s="21"/>
      <c r="G97" s="36"/>
      <c r="H97" s="13"/>
      <c r="I97" s="42"/>
      <c r="J97" s="22"/>
      <c r="K97" s="22"/>
    </row>
    <row r="98" spans="2:11" ht="18" x14ac:dyDescent="0.25">
      <c r="B98" s="8"/>
      <c r="C98" s="8"/>
      <c r="D98" s="119"/>
      <c r="E98" s="21"/>
      <c r="F98" s="21"/>
      <c r="G98" s="36"/>
      <c r="H98" s="13"/>
      <c r="I98" s="36"/>
      <c r="J98" s="22"/>
      <c r="K98" s="22"/>
    </row>
    <row r="99" spans="2:11" ht="18" x14ac:dyDescent="0.25">
      <c r="B99" s="8"/>
      <c r="C99" s="8"/>
      <c r="D99" s="119"/>
      <c r="E99" s="21"/>
      <c r="F99" s="21"/>
      <c r="G99" s="36"/>
      <c r="H99" s="13"/>
      <c r="I99" s="36"/>
      <c r="J99" s="22"/>
      <c r="K99" s="22"/>
    </row>
    <row r="100" spans="2:11" ht="18" x14ac:dyDescent="0.25">
      <c r="B100" s="8"/>
      <c r="C100" s="8"/>
      <c r="D100" s="119"/>
      <c r="E100" s="21"/>
      <c r="F100" s="21"/>
      <c r="G100" s="36"/>
      <c r="H100" s="13"/>
      <c r="I100" s="36"/>
      <c r="J100" s="22"/>
      <c r="K100" s="22"/>
    </row>
    <row r="101" spans="2:11" ht="18" x14ac:dyDescent="0.25">
      <c r="B101" s="8"/>
      <c r="C101" s="8"/>
      <c r="D101" s="119"/>
      <c r="E101" s="21"/>
      <c r="F101" s="21"/>
      <c r="G101" s="36"/>
      <c r="H101" s="13"/>
      <c r="I101" s="36"/>
      <c r="J101" s="22"/>
      <c r="K101" s="22"/>
    </row>
    <row r="102" spans="2:11" ht="18" x14ac:dyDescent="0.25">
      <c r="B102" s="8"/>
      <c r="C102" s="8"/>
      <c r="D102" s="119"/>
      <c r="E102" s="21"/>
      <c r="F102" s="21"/>
      <c r="G102" s="36"/>
      <c r="H102" s="13"/>
      <c r="I102" s="36"/>
      <c r="J102" s="22"/>
      <c r="K102" s="22"/>
    </row>
    <row r="103" spans="2:11" ht="18" x14ac:dyDescent="0.25">
      <c r="B103" s="8"/>
      <c r="C103" s="8"/>
      <c r="D103" s="119"/>
      <c r="E103" s="21"/>
      <c r="F103" s="21"/>
      <c r="G103" s="36"/>
      <c r="H103" s="13"/>
      <c r="I103" s="36"/>
      <c r="J103" s="22"/>
      <c r="K103" s="22"/>
    </row>
    <row r="104" spans="2:11" ht="18" x14ac:dyDescent="0.25">
      <c r="B104" s="8"/>
      <c r="C104" s="8"/>
      <c r="D104" s="119"/>
      <c r="E104" s="21"/>
      <c r="F104" s="21"/>
      <c r="G104" s="36"/>
      <c r="H104" s="13"/>
      <c r="I104" s="36"/>
      <c r="J104" s="22"/>
      <c r="K104" s="22"/>
    </row>
    <row r="105" spans="2:11" ht="18" x14ac:dyDescent="0.25">
      <c r="B105" s="8"/>
      <c r="C105" s="8"/>
      <c r="D105" s="119"/>
      <c r="E105" s="15"/>
      <c r="F105" s="15"/>
      <c r="G105" s="36"/>
      <c r="H105" s="13"/>
      <c r="I105" s="36"/>
      <c r="J105" s="16"/>
      <c r="K105" s="16"/>
    </row>
    <row r="106" spans="2:11" ht="18" x14ac:dyDescent="0.25">
      <c r="B106" s="8"/>
      <c r="C106" s="8"/>
      <c r="D106" s="119"/>
      <c r="E106" s="15"/>
      <c r="F106" s="15"/>
      <c r="G106" s="36"/>
      <c r="H106" s="13"/>
      <c r="I106" s="36"/>
      <c r="J106" s="16"/>
      <c r="K106" s="16"/>
    </row>
    <row r="107" spans="2:11" ht="18" x14ac:dyDescent="0.25">
      <c r="B107" s="8"/>
      <c r="C107" s="8"/>
      <c r="D107" s="119"/>
      <c r="E107" s="21"/>
      <c r="F107" s="15"/>
      <c r="G107" s="36"/>
      <c r="H107" s="13"/>
      <c r="I107" s="36"/>
      <c r="J107" s="16"/>
      <c r="K107" s="16"/>
    </row>
    <row r="108" spans="2:11" ht="18" x14ac:dyDescent="0.25">
      <c r="B108" s="8"/>
      <c r="C108" s="8"/>
      <c r="D108" s="119"/>
      <c r="E108" s="21"/>
      <c r="F108" s="15"/>
      <c r="G108" s="36"/>
      <c r="H108" s="13"/>
      <c r="I108" s="34"/>
      <c r="J108" s="16"/>
      <c r="K108" s="16"/>
    </row>
    <row r="109" spans="2:11" ht="18" x14ac:dyDescent="0.25">
      <c r="B109" s="8"/>
      <c r="C109" s="8"/>
      <c r="D109" s="119"/>
      <c r="E109" s="21"/>
      <c r="F109" s="15"/>
      <c r="G109" s="36"/>
      <c r="H109" s="18"/>
      <c r="I109" s="36"/>
      <c r="J109" s="16"/>
      <c r="K109" s="16"/>
    </row>
    <row r="110" spans="2:11" ht="18" x14ac:dyDescent="0.25">
      <c r="B110" s="8"/>
      <c r="C110" s="8"/>
      <c r="D110" s="119"/>
      <c r="E110" s="21"/>
      <c r="F110" s="15"/>
      <c r="G110" s="36"/>
      <c r="H110" s="18"/>
      <c r="I110" s="36"/>
      <c r="J110" s="16"/>
      <c r="K110" s="16"/>
    </row>
    <row r="111" spans="2:11" ht="18" x14ac:dyDescent="0.25">
      <c r="B111" s="8"/>
      <c r="C111" s="8"/>
      <c r="D111" s="119"/>
      <c r="E111" s="15"/>
      <c r="F111" s="15"/>
      <c r="G111" s="36"/>
      <c r="H111" s="8"/>
      <c r="I111" s="36"/>
      <c r="J111" s="16"/>
      <c r="K111" s="16"/>
    </row>
    <row r="112" spans="2:11" ht="18" x14ac:dyDescent="0.25">
      <c r="B112" s="8"/>
      <c r="C112" s="8"/>
      <c r="D112" s="119"/>
      <c r="E112" s="15"/>
      <c r="F112" s="15"/>
      <c r="G112" s="36"/>
      <c r="H112" s="8"/>
      <c r="I112" s="36"/>
      <c r="J112" s="16"/>
      <c r="K112" s="16"/>
    </row>
    <row r="113" spans="2:11" ht="18" x14ac:dyDescent="0.25">
      <c r="B113" s="8"/>
      <c r="C113" s="8"/>
      <c r="D113" s="119"/>
      <c r="E113" s="15"/>
      <c r="F113" s="15"/>
      <c r="G113" s="36"/>
      <c r="H113" s="8"/>
      <c r="I113" s="36"/>
      <c r="J113" s="16"/>
      <c r="K113" s="16"/>
    </row>
    <row r="114" spans="2:11" ht="18" x14ac:dyDescent="0.25">
      <c r="B114" s="8"/>
      <c r="C114" s="8"/>
      <c r="D114" s="119"/>
      <c r="E114" s="21"/>
      <c r="F114" s="15"/>
      <c r="J114" s="16"/>
      <c r="K114" s="16"/>
    </row>
    <row r="115" spans="2:11" ht="18" x14ac:dyDescent="0.25">
      <c r="B115" s="8"/>
      <c r="C115" s="8"/>
      <c r="D115" s="119"/>
      <c r="E115" s="15"/>
      <c r="F115" s="15"/>
      <c r="J115" s="16"/>
      <c r="K115" s="16"/>
    </row>
    <row r="116" spans="2:11" ht="18" x14ac:dyDescent="0.25">
      <c r="B116" s="25"/>
      <c r="C116" s="25"/>
      <c r="D116" s="120"/>
      <c r="E116" s="15"/>
      <c r="F116" s="15"/>
      <c r="J116" s="16"/>
      <c r="K116" s="16"/>
    </row>
    <row r="117" spans="2:11" ht="18" x14ac:dyDescent="0.25">
      <c r="B117" s="8"/>
      <c r="C117" s="8"/>
      <c r="D117" s="119"/>
      <c r="E117" s="15"/>
      <c r="F117" s="15"/>
      <c r="J117" s="16"/>
      <c r="K117" s="16"/>
    </row>
    <row r="118" spans="2:11" ht="18" x14ac:dyDescent="0.25">
      <c r="B118" s="8"/>
      <c r="C118" s="8"/>
      <c r="D118" s="119"/>
      <c r="E118" s="15"/>
      <c r="F118" s="15"/>
      <c r="J118" s="16"/>
      <c r="K118" s="16"/>
    </row>
    <row r="119" spans="2:11" ht="18" x14ac:dyDescent="0.25">
      <c r="B119" s="8"/>
      <c r="C119" s="8"/>
      <c r="D119" s="119"/>
      <c r="E119" s="15"/>
      <c r="F119" s="15"/>
      <c r="J119" s="16"/>
      <c r="K119" s="16"/>
    </row>
    <row r="120" spans="2:11" ht="18" x14ac:dyDescent="0.25">
      <c r="B120" s="8"/>
      <c r="C120" s="8"/>
      <c r="D120" s="119"/>
      <c r="E120" s="15"/>
      <c r="F120" s="15"/>
      <c r="J120" s="16"/>
      <c r="K120" s="16"/>
    </row>
    <row r="121" spans="2:11" ht="18" x14ac:dyDescent="0.25">
      <c r="B121" s="8"/>
      <c r="C121" s="8"/>
      <c r="D121" s="119"/>
      <c r="E121" s="15"/>
      <c r="F121" s="15"/>
      <c r="J121" s="16"/>
      <c r="K121" s="16"/>
    </row>
    <row r="122" spans="2:11" ht="18" x14ac:dyDescent="0.25">
      <c r="B122" s="8"/>
      <c r="C122" s="8"/>
      <c r="D122" s="119"/>
      <c r="E122" s="26"/>
      <c r="F122" s="26"/>
      <c r="J122" s="19"/>
      <c r="K122" s="16"/>
    </row>
    <row r="123" spans="2:11" ht="18" x14ac:dyDescent="0.25">
      <c r="B123" s="8"/>
      <c r="C123" s="8"/>
      <c r="D123" s="119"/>
      <c r="E123" s="26"/>
      <c r="F123" s="26"/>
      <c r="J123" s="19"/>
      <c r="K123" s="16"/>
    </row>
    <row r="124" spans="2:11" ht="18" x14ac:dyDescent="0.25">
      <c r="B124" s="8"/>
      <c r="C124" s="8"/>
      <c r="D124" s="119"/>
      <c r="E124" s="26"/>
      <c r="F124" s="26"/>
      <c r="J124" s="27"/>
      <c r="K124" s="13"/>
    </row>
    <row r="125" spans="2:11" ht="18" x14ac:dyDescent="0.25">
      <c r="B125" s="8"/>
      <c r="C125" s="8"/>
      <c r="D125" s="119"/>
      <c r="E125" s="26"/>
      <c r="F125" s="26"/>
      <c r="J125" s="27"/>
      <c r="K125" s="13"/>
    </row>
    <row r="126" spans="2:11" x14ac:dyDescent="0.25">
      <c r="B126" s="8"/>
      <c r="C126" s="8"/>
      <c r="D126" s="119"/>
      <c r="E126" s="26"/>
      <c r="F126" s="26"/>
      <c r="J126" s="28"/>
      <c r="K126" s="28"/>
    </row>
    <row r="127" spans="2:11" x14ac:dyDescent="0.25">
      <c r="B127" s="8"/>
      <c r="C127" s="8"/>
      <c r="D127" s="119"/>
      <c r="E127" s="29"/>
      <c r="F127" s="29"/>
      <c r="J127" s="18"/>
      <c r="K127" s="18"/>
    </row>
    <row r="128" spans="2:11" ht="15.75" x14ac:dyDescent="0.25">
      <c r="B128" s="8"/>
      <c r="C128" s="8"/>
      <c r="D128" s="119"/>
      <c r="E128" s="30"/>
      <c r="F128" s="29"/>
      <c r="J128" s="18"/>
      <c r="K128" s="18"/>
    </row>
    <row r="129" spans="2:11" ht="15.75" x14ac:dyDescent="0.25">
      <c r="B129" s="8"/>
      <c r="C129" s="8"/>
      <c r="D129" s="119"/>
      <c r="E129" s="30"/>
      <c r="F129" s="18"/>
      <c r="J129" s="18"/>
      <c r="K129" s="18"/>
    </row>
    <row r="130" spans="2:11" ht="15.75" x14ac:dyDescent="0.25">
      <c r="B130" s="8"/>
      <c r="C130" s="8"/>
      <c r="D130" s="119"/>
      <c r="E130" s="30"/>
      <c r="F130" s="18"/>
      <c r="J130" s="18"/>
      <c r="K130" s="18"/>
    </row>
    <row r="131" spans="2:11" ht="15.75" x14ac:dyDescent="0.25">
      <c r="B131" s="8"/>
      <c r="C131" s="8"/>
      <c r="D131" s="119"/>
      <c r="E131" s="30"/>
      <c r="F131" s="18"/>
      <c r="J131" s="18"/>
      <c r="K131" s="18"/>
    </row>
    <row r="132" spans="2:11" ht="15.75" x14ac:dyDescent="0.25">
      <c r="B132" s="8"/>
      <c r="C132" s="8"/>
      <c r="D132" s="119"/>
      <c r="E132" s="30"/>
      <c r="F132" s="18"/>
      <c r="J132" s="18"/>
      <c r="K132" s="18"/>
    </row>
    <row r="133" spans="2:11" ht="15.75" x14ac:dyDescent="0.25">
      <c r="B133" s="8"/>
      <c r="C133" s="8"/>
      <c r="D133" s="119"/>
      <c r="E133" s="30"/>
      <c r="F133" s="18"/>
      <c r="J133" s="18"/>
      <c r="K133" s="18"/>
    </row>
    <row r="134" spans="2:11" ht="15.75" x14ac:dyDescent="0.25">
      <c r="B134" s="8"/>
      <c r="C134" s="8"/>
      <c r="D134" s="119"/>
      <c r="E134" s="30"/>
      <c r="F134" s="18"/>
      <c r="J134" s="18"/>
      <c r="K134" s="18"/>
    </row>
    <row r="135" spans="2:11" ht="15.75" x14ac:dyDescent="0.25">
      <c r="B135" s="8"/>
      <c r="C135" s="8"/>
      <c r="D135" s="119"/>
      <c r="E135" s="30"/>
      <c r="F135" s="18"/>
      <c r="J135" s="18"/>
      <c r="K135" s="18"/>
    </row>
    <row r="136" spans="2:11" ht="15.75" x14ac:dyDescent="0.25">
      <c r="B136" s="8"/>
      <c r="C136" s="8"/>
      <c r="D136" s="119"/>
      <c r="E136" s="30"/>
      <c r="F136" s="18"/>
      <c r="J136" s="18"/>
      <c r="K136" s="18"/>
    </row>
    <row r="137" spans="2:11" ht="15.75" x14ac:dyDescent="0.25">
      <c r="B137" s="8"/>
      <c r="C137" s="8"/>
      <c r="D137" s="119"/>
      <c r="E137" s="30"/>
      <c r="F137" s="18"/>
      <c r="J137" s="18"/>
      <c r="K137" s="18"/>
    </row>
    <row r="138" spans="2:11" ht="18" x14ac:dyDescent="0.25">
      <c r="B138" s="8"/>
      <c r="C138" s="8"/>
      <c r="D138" s="119"/>
      <c r="E138" s="31"/>
      <c r="F138" s="18"/>
      <c r="J138" s="13"/>
      <c r="K138" s="18"/>
    </row>
    <row r="139" spans="2:11" x14ac:dyDescent="0.25">
      <c r="B139" s="8"/>
      <c r="C139" s="8"/>
      <c r="D139" s="119"/>
      <c r="E139" s="18"/>
      <c r="F139" s="18"/>
      <c r="J139" s="18"/>
      <c r="K139" s="18"/>
    </row>
    <row r="140" spans="2:11" x14ac:dyDescent="0.25">
      <c r="B140" s="8"/>
      <c r="C140" s="8"/>
      <c r="D140" s="119"/>
      <c r="E140" s="18"/>
      <c r="F140" s="18"/>
      <c r="J140" s="18"/>
      <c r="K140" s="18"/>
    </row>
    <row r="141" spans="2:11" x14ac:dyDescent="0.25">
      <c r="B141" s="8"/>
      <c r="C141" s="8"/>
      <c r="D141" s="119"/>
      <c r="E141" s="8"/>
      <c r="F141" s="8"/>
      <c r="J141" s="8"/>
      <c r="K141" s="8"/>
    </row>
    <row r="142" spans="2:11" x14ac:dyDescent="0.25">
      <c r="B142" s="8"/>
      <c r="C142" s="8"/>
      <c r="D142" s="119"/>
      <c r="E142" s="8"/>
      <c r="F142" s="8"/>
      <c r="J142" s="8"/>
      <c r="K142" s="8"/>
    </row>
    <row r="143" spans="2:11" x14ac:dyDescent="0.25">
      <c r="B143" s="8"/>
      <c r="C143" s="8"/>
      <c r="D143" s="119"/>
      <c r="E143" s="8"/>
      <c r="F143" s="8"/>
      <c r="J143" s="8"/>
      <c r="K143" s="8"/>
    </row>
  </sheetData>
  <mergeCells count="101"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B65:D65"/>
    <mergeCell ref="F65:K65"/>
    <mergeCell ref="F59:K59"/>
    <mergeCell ref="F61:K61"/>
    <mergeCell ref="F62:K62"/>
    <mergeCell ref="F63:K63"/>
    <mergeCell ref="B59:D59"/>
    <mergeCell ref="B60:D60"/>
    <mergeCell ref="B61:D61"/>
    <mergeCell ref="B62:D62"/>
    <mergeCell ref="B63:D63"/>
    <mergeCell ref="L55:M55"/>
    <mergeCell ref="B64:D64"/>
    <mergeCell ref="F64:K64"/>
    <mergeCell ref="F57:K57"/>
    <mergeCell ref="F58:K58"/>
    <mergeCell ref="B58:D58"/>
    <mergeCell ref="B54:C54"/>
    <mergeCell ref="B51:C51"/>
    <mergeCell ref="B47:C47"/>
    <mergeCell ref="B48:C48"/>
    <mergeCell ref="B50:C50"/>
    <mergeCell ref="F60:K60"/>
    <mergeCell ref="B49:C49"/>
    <mergeCell ref="B14:C14"/>
    <mergeCell ref="B33:C33"/>
    <mergeCell ref="B34:C34"/>
    <mergeCell ref="B35:C35"/>
    <mergeCell ref="B36:C36"/>
    <mergeCell ref="B46:C46"/>
    <mergeCell ref="B45:C45"/>
    <mergeCell ref="B43:C43"/>
    <mergeCell ref="B44:C44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B42:C42"/>
    <mergeCell ref="A8:A9"/>
    <mergeCell ref="B8:C9"/>
    <mergeCell ref="E8:E9"/>
    <mergeCell ref="F8:F9"/>
    <mergeCell ref="C3:E3"/>
    <mergeCell ref="D8:D9"/>
    <mergeCell ref="G6:K6"/>
    <mergeCell ref="G3:I3"/>
    <mergeCell ref="G4:H4"/>
    <mergeCell ref="O56:P56"/>
    <mergeCell ref="Q56:Q59"/>
    <mergeCell ref="B79:J79"/>
    <mergeCell ref="G8:G9"/>
    <mergeCell ref="H8:H9"/>
    <mergeCell ref="B32:C32"/>
    <mergeCell ref="I8:I9"/>
    <mergeCell ref="J8:J9"/>
    <mergeCell ref="B10:C10"/>
    <mergeCell ref="L8:L9"/>
    <mergeCell ref="K8:K9"/>
    <mergeCell ref="B15:C15"/>
    <mergeCell ref="B16:C16"/>
    <mergeCell ref="B17:C17"/>
    <mergeCell ref="B18:C18"/>
    <mergeCell ref="B19:C19"/>
    <mergeCell ref="B20:C20"/>
    <mergeCell ref="B21:C21"/>
    <mergeCell ref="B56:D56"/>
    <mergeCell ref="B57:D57"/>
    <mergeCell ref="B31:C31"/>
    <mergeCell ref="B11:C11"/>
    <mergeCell ref="B12:C12"/>
    <mergeCell ref="B13:C13"/>
  </mergeCells>
  <phoneticPr fontId="0" type="noConversion"/>
  <hyperlinks>
    <hyperlink ref="A75" location="Sommaire!A1" display="Sommaire!A1" xr:uid="{00000000-0004-0000-08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13</vt:i4>
      </vt:variant>
    </vt:vector>
  </HeadingPairs>
  <TitlesOfParts>
    <vt:vector size="28" baseType="lpstr">
      <vt:lpstr>Formulaire</vt:lpstr>
      <vt:lpstr>Sommaire</vt:lpstr>
      <vt:lpstr>Item1</vt:lpstr>
      <vt:lpstr>Item2</vt:lpstr>
      <vt:lpstr>Item3</vt:lpstr>
      <vt:lpstr>Item4</vt:lpstr>
      <vt:lpstr>Item5</vt:lpstr>
      <vt:lpstr>Item6</vt:lpstr>
      <vt:lpstr>Item7</vt:lpstr>
      <vt:lpstr>Item8</vt:lpstr>
      <vt:lpstr>Item9</vt:lpstr>
      <vt:lpstr>Item10</vt:lpstr>
      <vt:lpstr>Item11</vt:lpstr>
      <vt:lpstr>Item12</vt:lpstr>
      <vt:lpstr>Estimation</vt:lpstr>
      <vt:lpstr>Formulaire!Zone_d_impression</vt:lpstr>
      <vt:lpstr>Item1!Zone_d_impression</vt:lpstr>
      <vt:lpstr>Item10!Zone_d_impression</vt:lpstr>
      <vt:lpstr>Item11!Zone_d_impression</vt:lpstr>
      <vt:lpstr>Item12!Zone_d_impression</vt:lpstr>
      <vt:lpstr>Item2!Zone_d_impression</vt:lpstr>
      <vt:lpstr>Item3!Zone_d_impression</vt:lpstr>
      <vt:lpstr>Item4!Zone_d_impression</vt:lpstr>
      <vt:lpstr>Item5!Zone_d_impression</vt:lpstr>
      <vt:lpstr>Item6!Zone_d_impression</vt:lpstr>
      <vt:lpstr>Item7!Zone_d_impression</vt:lpstr>
      <vt:lpstr>Item8!Zone_d_impression</vt:lpstr>
      <vt:lpstr>Item9!Zone_d_impression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Poste</dc:creator>
  <cp:lastModifiedBy>New-Breed</cp:lastModifiedBy>
  <cp:lastPrinted>2019-07-17T19:29:41Z</cp:lastPrinted>
  <dcterms:created xsi:type="dcterms:W3CDTF">2009-04-06T20:36:29Z</dcterms:created>
  <dcterms:modified xsi:type="dcterms:W3CDTF">2021-05-19T19:16:39Z</dcterms:modified>
</cp:coreProperties>
</file>