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6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2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3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4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5.xml" ContentType="application/vnd.openxmlformats-officedocument.drawingml.chart+xml"/>
  <Override PartName="/xl/drawings/drawing2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filterPrivacy="1" autoCompressPictures="0"/>
  <bookViews>
    <workbookView xWindow="1060" yWindow="40" windowWidth="20380" windowHeight="12820" tabRatio="866"/>
  </bookViews>
  <sheets>
    <sheet name="T1 P&amp;P" sheetId="202" r:id="rId1"/>
    <sheet name="Fig1 P&amp;P" sheetId="201" r:id="rId2"/>
    <sheet name="Fig2 P&amp;P" sheetId="204" r:id="rId3"/>
    <sheet name="Fig3 P&amp;P" sheetId="203" r:id="rId4"/>
    <sheet name="F1a" sheetId="173" r:id="rId5"/>
    <sheet name="F1b" sheetId="172" r:id="rId6"/>
    <sheet name="F1c" sheetId="174" r:id="rId7"/>
    <sheet name="T1" sheetId="195" r:id="rId8"/>
    <sheet name="F2a" sheetId="188" r:id="rId9"/>
    <sheet name="F2b" sheetId="184" r:id="rId10"/>
    <sheet name="F2c" sheetId="194" r:id="rId11"/>
    <sheet name="F3a" sheetId="199" r:id="rId12"/>
    <sheet name="F3b" sheetId="200" r:id="rId13"/>
    <sheet name="T1bSlides" sheetId="167" state="hidden" r:id="rId14"/>
    <sheet name="T1cSlides" sheetId="180" state="hidden" r:id="rId15"/>
    <sheet name="F2dSlides" sheetId="182" state="hidden" r:id="rId16"/>
    <sheet name="F2eSlides" sheetId="189" state="hidden" r:id="rId17"/>
    <sheet name="Data1" sheetId="152" r:id="rId18"/>
    <sheet name="Data2" sheetId="158" r:id="rId19"/>
    <sheet name="Data3" sheetId="166" r:id="rId20"/>
    <sheet name="Data4" sheetId="68" r:id="rId21"/>
    <sheet name="Data5" sheetId="198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C01_Comparativesalida" localSheetId="0">#REF!</definedName>
    <definedName name="_C01_Comparativesalida">#REF!</definedName>
    <definedName name="_C02_Comparativesalida" localSheetId="0">#REF!</definedName>
    <definedName name="_C02_Comparativesalida">#REF!</definedName>
    <definedName name="_xlnm._FilterDatabase" localSheetId="21">Table_OECD_Sub-[2]sector_curr!$A$9:$CM$37</definedName>
    <definedName name="_xlnm._FilterDatabase" localSheetId="0">Table_OECD_Sub-[2]sector_curr!$A$9:$CM$37</definedName>
    <definedName name="_xlnm._FilterDatabase">Table_OECD_Sub-[2]sector_curr!$A$9:$CM$37</definedName>
    <definedName name="_Key1" localSheetId="0" hidden="1">'[1]3.13'!#REF!</definedName>
    <definedName name="_Key1" hidden="1">'[1]3.13'!#REF!</definedName>
    <definedName name="_Order1" hidden="1">255</definedName>
    <definedName name="_Sort" localSheetId="0" hidden="1">'[1]3.13'!#REF!</definedName>
    <definedName name="_Sort" hidden="1">'[1]3.13'!#REF!</definedName>
    <definedName name="\A" localSheetId="0">'[1]3.13'!#REF!</definedName>
    <definedName name="\A">'[1]3.13'!#REF!</definedName>
    <definedName name="\C" localSheetId="0">#REF!</definedName>
    <definedName name="\C">#REF!</definedName>
    <definedName name="\L" localSheetId="0">#REF!</definedName>
    <definedName name="\L">#REF!</definedName>
    <definedName name="\O" localSheetId="0">'[1]3.13'!#REF!</definedName>
    <definedName name="\O">'[1]3.13'!#REF!</definedName>
    <definedName name="\Q" localSheetId="0">'[1]3.13'!#REF!</definedName>
    <definedName name="\Q">'[1]3.13'!#REF!</definedName>
    <definedName name="\T" localSheetId="0">'[1]3.13'!#REF!</definedName>
    <definedName name="\T">'[1]3.13'!#REF!</definedName>
    <definedName name="Amount" localSheetId="21">Amount1,Amount2</definedName>
    <definedName name="Amount">Amount1,Amount2</definedName>
    <definedName name="Amount1">'[3]Table_3.9_(Overwrite)'!$D$37,'[3]Table_3.9_(Overwrite)'!$G$37,'[3]Table_3.9_(Overwrite)'!$J$37,'[3]Table_3.9_(Overwrite)'!$M$37,'[3]Table_3.9_(Overwrite)'!$P$37,'[3]Table_3.9_(Overwrite)'!$S$37</definedName>
    <definedName name="Amount2">'[3]Table_3.9_(Overwrite)'!$D$73,'[3]Table_3.9_(Overwrite)'!$G$73,'[3]Table_3.9_(Overwrite)'!$J$73,'[3]Table_3.9_(Overwrite)'!$M$73,'[3]Table_3.9_(Overwrite)'!$P$73</definedName>
    <definedName name="amt_1" localSheetId="0">#REF!</definedName>
    <definedName name="amt_1">#REF!</definedName>
    <definedName name="amt_2" localSheetId="0">#REF!</definedName>
    <definedName name="amt_2">#REF!</definedName>
    <definedName name="amt_3" localSheetId="0">#REF!</definedName>
    <definedName name="amt_3">#REF!</definedName>
    <definedName name="amt_divide" localSheetId="0">#REF!</definedName>
    <definedName name="amt_divide">#REF!</definedName>
    <definedName name="amt_round" localSheetId="0">#REF!</definedName>
    <definedName name="amt_round">#REF!</definedName>
    <definedName name="andrea" localSheetId="0">#REF!</definedName>
    <definedName name="andrea">#REF!</definedName>
    <definedName name="Aux_curr_Output" localSheetId="0">#REF!</definedName>
    <definedName name="Aux_curr_Output">#REF!</definedName>
    <definedName name="Aux_Output" localSheetId="0">#REF!</definedName>
    <definedName name="Aux_Output">#REF!</definedName>
    <definedName name="AuxTables_Curr_output" localSheetId="0">#REF!</definedName>
    <definedName name="AuxTables_Curr_output">#REF!</definedName>
    <definedName name="AuxTables_Curr_output_OECD" localSheetId="0">#REF!</definedName>
    <definedName name="AuxTables_Curr_output_OECD">#REF!</definedName>
    <definedName name="AuxTables_GDP_LAC" localSheetId="0">#REF!</definedName>
    <definedName name="AuxTables_GDP_LAC">#REF!</definedName>
    <definedName name="AuxTables_GDP_output" localSheetId="0">#REF!</definedName>
    <definedName name="AuxTables_GDP_output">#REF!</definedName>
    <definedName name="AuxTables_GDP_output_OECD" localSheetId="0">#REF!</definedName>
    <definedName name="AuxTables_GDP_output_OECD">#REF!</definedName>
    <definedName name="AuxTables_Percent_output_OECD" localSheetId="0">#REF!</definedName>
    <definedName name="AuxTables_Percent_output_OECD">#REF!</definedName>
    <definedName name="column_head" localSheetId="18">#REF!</definedName>
    <definedName name="column_head" localSheetId="19">#REF!</definedName>
    <definedName name="column_head" localSheetId="7">#REF!</definedName>
    <definedName name="column_head" localSheetId="0">#REF!</definedName>
    <definedName name="column_head" localSheetId="13">#REF!</definedName>
    <definedName name="column_head">#REF!</definedName>
    <definedName name="column_headings" localSheetId="18">#REF!</definedName>
    <definedName name="column_headings" localSheetId="19">#REF!</definedName>
    <definedName name="column_headings" localSheetId="7">#REF!</definedName>
    <definedName name="column_headings" localSheetId="0">#REF!</definedName>
    <definedName name="column_headings" localSheetId="13">#REF!</definedName>
    <definedName name="column_headings">#REF!</definedName>
    <definedName name="column_numbers" localSheetId="18">#REF!</definedName>
    <definedName name="column_numbers" localSheetId="19">#REF!</definedName>
    <definedName name="column_numbers" localSheetId="7">#REF!</definedName>
    <definedName name="column_numbers" localSheetId="0">#REF!</definedName>
    <definedName name="column_numbers" localSheetId="13">#REF!</definedName>
    <definedName name="column_numbers">#REF!</definedName>
    <definedName name="d" localSheetId="0">#REF!</definedName>
    <definedName name="d">#REF!</definedName>
    <definedName name="data" localSheetId="18">#REF!</definedName>
    <definedName name="data" localSheetId="19">#REF!</definedName>
    <definedName name="data" localSheetId="7">#REF!</definedName>
    <definedName name="data" localSheetId="0">#REF!</definedName>
    <definedName name="data" localSheetId="13">#REF!</definedName>
    <definedName name="data">#REF!</definedName>
    <definedName name="data2" localSheetId="18">#REF!</definedName>
    <definedName name="data2" localSheetId="19">#REF!</definedName>
    <definedName name="data2" localSheetId="7">#REF!</definedName>
    <definedName name="data2" localSheetId="0">#REF!</definedName>
    <definedName name="data2" localSheetId="13">#REF!</definedName>
    <definedName name="data2">#REF!</definedName>
    <definedName name="Diag" localSheetId="18">#REF!,#REF!</definedName>
    <definedName name="Diag" localSheetId="19">#REF!,#REF!</definedName>
    <definedName name="Diag" localSheetId="7">#REF!,#REF!</definedName>
    <definedName name="Diag" localSheetId="0">#REF!,#REF!</definedName>
    <definedName name="Diag" localSheetId="13">#REF!,#REF!</definedName>
    <definedName name="Diag">#REF!,#REF!</definedName>
    <definedName name="ea_flux" localSheetId="18">#REF!</definedName>
    <definedName name="ea_flux" localSheetId="19">#REF!</definedName>
    <definedName name="ea_flux" localSheetId="7">#REF!</definedName>
    <definedName name="ea_flux" localSheetId="0">#REF!</definedName>
    <definedName name="ea_flux" localSheetId="13">#REF!</definedName>
    <definedName name="ea_flux">#REF!</definedName>
    <definedName name="Equilibre" localSheetId="18">#REF!</definedName>
    <definedName name="Equilibre" localSheetId="19">#REF!</definedName>
    <definedName name="Equilibre" localSheetId="7">#REF!</definedName>
    <definedName name="Equilibre" localSheetId="0">#REF!</definedName>
    <definedName name="Equilibre" localSheetId="13">#REF!</definedName>
    <definedName name="Equilibre">#REF!</definedName>
    <definedName name="female" localSheetId="0">#REF!</definedName>
    <definedName name="female">#REF!</definedName>
    <definedName name="femaleimprove" localSheetId="0">#REF!</definedName>
    <definedName name="femaleimprove">#REF!</definedName>
    <definedName name="females" localSheetId="21">'[4]rba table'!$I$10:$I$49</definedName>
    <definedName name="females">'[5]rba table'!$I$10:$I$49</definedName>
    <definedName name="femaletab" localSheetId="0">#REF!</definedName>
    <definedName name="femaletab">#REF!</definedName>
    <definedName name="fig4b" localSheetId="18">#REF!</definedName>
    <definedName name="fig4b" localSheetId="19">#REF!</definedName>
    <definedName name="fig4b" localSheetId="7">#REF!</definedName>
    <definedName name="fig4b" localSheetId="0">#REF!</definedName>
    <definedName name="fig4b" localSheetId="13">#REF!</definedName>
    <definedName name="fig4b">#REF!</definedName>
    <definedName name="Figure" localSheetId="0">#REF!</definedName>
    <definedName name="Figure">#REF!</definedName>
    <definedName name="Figures" localSheetId="21">Figures1,Figures2</definedName>
    <definedName name="Figures">Figures1,Figures2</definedName>
    <definedName name="Figures1">'[3]Table_3.9_(Overwrite)'!$C$37,'[3]Table_3.9_(Overwrite)'!$F$37,'[3]Table_3.9_(Overwrite)'!$I$37,'[3]Table_3.9_(Overwrite)'!$L$37,'[3]Table_3.9_(Overwrite)'!$O$37,'[3]Table_3.9_(Overwrite)'!$R$37</definedName>
    <definedName name="Figures2">'[3]Table_3.9_(Overwrite)'!$C$73,'[3]Table_3.9_(Overwrite)'!$F$73,'[3]Table_3.9_(Overwrite)'!$I$73,'[3]Table_3.9_(Overwrite)'!$L$73,'[3]Table_3.9_(Overwrite)'!$O$73</definedName>
    <definedName name="fmtr" localSheetId="18">#REF!</definedName>
    <definedName name="fmtr" localSheetId="19">#REF!</definedName>
    <definedName name="fmtr" localSheetId="7">#REF!</definedName>
    <definedName name="fmtr" localSheetId="0">#REF!</definedName>
    <definedName name="fmtr" localSheetId="13">#REF!</definedName>
    <definedName name="fmtr">#REF!</definedName>
    <definedName name="footno" localSheetId="18">#REF!</definedName>
    <definedName name="footno" localSheetId="19">#REF!</definedName>
    <definedName name="footno" localSheetId="7">#REF!</definedName>
    <definedName name="footno" localSheetId="0">#REF!</definedName>
    <definedName name="footno" localSheetId="13">#REF!</definedName>
    <definedName name="footno">#REF!</definedName>
    <definedName name="footnotes" localSheetId="18">#REF!</definedName>
    <definedName name="footnotes" localSheetId="19">#REF!</definedName>
    <definedName name="footnotes" localSheetId="7">#REF!</definedName>
    <definedName name="footnotes" localSheetId="0">#REF!</definedName>
    <definedName name="footnotes" localSheetId="13">#REF!</definedName>
    <definedName name="footnotes">#REF!</definedName>
    <definedName name="footnotes2" localSheetId="18">#REF!</definedName>
    <definedName name="footnotes2" localSheetId="19">#REF!</definedName>
    <definedName name="footnotes2" localSheetId="7">#REF!</definedName>
    <definedName name="footnotes2" localSheetId="0">#REF!</definedName>
    <definedName name="footnotes2" localSheetId="13">#REF!</definedName>
    <definedName name="footnotes2">#REF!</definedName>
    <definedName name="G01_Curr_AL_country_tax1_fed_year" localSheetId="0">#REF!</definedName>
    <definedName name="G01_Curr_AL_country_tax1_fed_year">#REF!</definedName>
    <definedName name="G01_GDP_AL_country_tax1_fed_year" localSheetId="0">#REF!</definedName>
    <definedName name="G01_GDP_AL_country_tax1_fed_year">#REF!</definedName>
    <definedName name="GEOG9703" localSheetId="18">#REF!</definedName>
    <definedName name="GEOG9703" localSheetId="19">#REF!</definedName>
    <definedName name="GEOG9703" localSheetId="7">#REF!</definedName>
    <definedName name="GEOG9703" localSheetId="0">#REF!</definedName>
    <definedName name="GEOG9703" localSheetId="13">#REF!</definedName>
    <definedName name="GEOG9703">#REF!</definedName>
    <definedName name="HTML_CodePage" hidden="1">1252</definedName>
    <definedName name="HTML_Control" localSheetId="21" hidden="1">{"'swa xoffs'!$A$4:$Q$37"}</definedName>
    <definedName name="HTML_Control" localSheetId="7" hidden="1">{"'swa xoffs'!$A$4:$Q$37"}</definedName>
    <definedName name="HTML_Control" localSheetId="0" hidden="1">{"'swa xoffs'!$A$4:$Q$37"}</definedName>
    <definedName name="HTML_Control" localSheetId="13" hidden="1">{"'swa xoffs'!$A$4:$Q$37"}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inc_1" localSheetId="0">#REF!</definedName>
    <definedName name="inc_1">#REF!</definedName>
    <definedName name="inc_2" localSheetId="0">#REF!</definedName>
    <definedName name="inc_2">#REF!</definedName>
    <definedName name="inc_3" localSheetId="0">#REF!</definedName>
    <definedName name="inc_3">#REF!</definedName>
    <definedName name="inc_divide" localSheetId="0">#REF!</definedName>
    <definedName name="inc_divide">#REF!</definedName>
    <definedName name="inc_round" localSheetId="0">#REF!</definedName>
    <definedName name="inc_round">#REF!</definedName>
    <definedName name="large_2nd">'[6]Table_3.10_(Overwrite)'!$D$41,'[6]Table_3.10_(Overwrite)'!$G$41,'[6]Table_3.10_(Overwrite)'!$J$41,'[6]Table_3.10_(Overwrite)'!$M$41</definedName>
    <definedName name="male" localSheetId="0">#REF!</definedName>
    <definedName name="male">#REF!</definedName>
    <definedName name="maleimprove" localSheetId="0">#REF!</definedName>
    <definedName name="maleimprove">#REF!</definedName>
    <definedName name="males" localSheetId="21">'[4]rba table'!$C$10:$C$49</definedName>
    <definedName name="males">'[5]rba table'!$C$10:$C$49</definedName>
    <definedName name="maletab" localSheetId="0">#REF!</definedName>
    <definedName name="maletab">#REF!</definedName>
    <definedName name="neg" localSheetId="0">#REF!</definedName>
    <definedName name="neg">#REF!</definedName>
    <definedName name="not_applic" localSheetId="0">#REF!</definedName>
    <definedName name="not_applic">#REF!</definedName>
    <definedName name="not_avail" localSheetId="0">#REF!</definedName>
    <definedName name="not_avail">#REF!</definedName>
    <definedName name="num_1" localSheetId="0">#REF!</definedName>
    <definedName name="num_1">#REF!</definedName>
    <definedName name="num_2" localSheetId="0">#REF!</definedName>
    <definedName name="num_2">#REF!</definedName>
    <definedName name="num_3" localSheetId="0">#REF!</definedName>
    <definedName name="num_3">#REF!</definedName>
    <definedName name="num_divide" localSheetId="0">#REF!</definedName>
    <definedName name="num_divide">#REF!</definedName>
    <definedName name="num_round" localSheetId="0">#REF!</definedName>
    <definedName name="num_round">#REF!</definedName>
    <definedName name="perc_dp" localSheetId="0">#REF!</definedName>
    <definedName name="perc_dp">#REF!</definedName>
    <definedName name="PIB" localSheetId="18">#REF!</definedName>
    <definedName name="PIB" localSheetId="19">#REF!</definedName>
    <definedName name="PIB" localSheetId="7">#REF!</definedName>
    <definedName name="PIB" localSheetId="0">#REF!</definedName>
    <definedName name="PIB" localSheetId="13">#REF!</definedName>
    <definedName name="PIB">#REF!</definedName>
    <definedName name="_xlnm.Print_Area" localSheetId="0">#REF!</definedName>
    <definedName name="_xlnm.Print_Area">#REF!</definedName>
    <definedName name="proof" localSheetId="0">#REF!</definedName>
    <definedName name="proof">#REF!</definedName>
    <definedName name="Rentflag" localSheetId="21">IF([7]Comparison!$B$7,"","not ")</definedName>
    <definedName name="Rentflag">IF([7]Comparison!$B$7,"","not ")</definedName>
    <definedName name="ressources" localSheetId="18">#REF!</definedName>
    <definedName name="ressources" localSheetId="19">#REF!</definedName>
    <definedName name="ressources" localSheetId="7">#REF!</definedName>
    <definedName name="ressources" localSheetId="0">#REF!</definedName>
    <definedName name="ressources" localSheetId="13">#REF!</definedName>
    <definedName name="ressources">#REF!</definedName>
    <definedName name="rpflux" localSheetId="18">#REF!</definedName>
    <definedName name="rpflux" localSheetId="19">#REF!</definedName>
    <definedName name="rpflux" localSheetId="7">#REF!</definedName>
    <definedName name="rpflux" localSheetId="0">#REF!</definedName>
    <definedName name="rpflux" localSheetId="13">#REF!</definedName>
    <definedName name="rpflux">#REF!</definedName>
    <definedName name="rptof" localSheetId="18">#REF!</definedName>
    <definedName name="rptof" localSheetId="19">#REF!</definedName>
    <definedName name="rptof" localSheetId="7">#REF!</definedName>
    <definedName name="rptof" localSheetId="0">#REF!</definedName>
    <definedName name="rptof" localSheetId="13">#REF!</definedName>
    <definedName name="rptof">#REF!</definedName>
    <definedName name="sample" localSheetId="0">#REF!</definedName>
    <definedName name="sample">#REF!</definedName>
    <definedName name="spanners_level1" localSheetId="18">#REF!</definedName>
    <definedName name="spanners_level1" localSheetId="19">#REF!</definedName>
    <definedName name="spanners_level1" localSheetId="7">#REF!</definedName>
    <definedName name="spanners_level1" localSheetId="0">#REF!</definedName>
    <definedName name="spanners_level1" localSheetId="13">#REF!</definedName>
    <definedName name="spanners_level1">#REF!</definedName>
    <definedName name="spanners_level2" localSheetId="18">#REF!</definedName>
    <definedName name="spanners_level2" localSheetId="19">#REF!</definedName>
    <definedName name="spanners_level2" localSheetId="7">#REF!</definedName>
    <definedName name="spanners_level2" localSheetId="0">#REF!</definedName>
    <definedName name="spanners_level2" localSheetId="13">#REF!</definedName>
    <definedName name="spanners_level2">#REF!</definedName>
    <definedName name="spanners_level3" localSheetId="18">#REF!</definedName>
    <definedName name="spanners_level3" localSheetId="19">#REF!</definedName>
    <definedName name="spanners_level3" localSheetId="7">#REF!</definedName>
    <definedName name="spanners_level3" localSheetId="0">#REF!</definedName>
    <definedName name="spanners_level3" localSheetId="13">#REF!</definedName>
    <definedName name="spanners_level3">#REF!</definedName>
    <definedName name="spanners_level4" localSheetId="18">#REF!</definedName>
    <definedName name="spanners_level4" localSheetId="19">#REF!</definedName>
    <definedName name="spanners_level4" localSheetId="7">#REF!</definedName>
    <definedName name="spanners_level4" localSheetId="0">#REF!</definedName>
    <definedName name="spanners_level4" localSheetId="13">#REF!</definedName>
    <definedName name="spanners_level4">#REF!</definedName>
    <definedName name="spanners_level5" localSheetId="18">#REF!</definedName>
    <definedName name="spanners_level5" localSheetId="19">#REF!</definedName>
    <definedName name="spanners_level5" localSheetId="7">#REF!</definedName>
    <definedName name="spanners_level5" localSheetId="0">#REF!</definedName>
    <definedName name="spanners_level5" localSheetId="13">#REF!</definedName>
    <definedName name="spanners_level5">#REF!</definedName>
    <definedName name="spanners_levelV" localSheetId="18">#REF!</definedName>
    <definedName name="spanners_levelV" localSheetId="19">#REF!</definedName>
    <definedName name="spanners_levelV" localSheetId="7">#REF!</definedName>
    <definedName name="spanners_levelV" localSheetId="0">#REF!</definedName>
    <definedName name="spanners_levelV" localSheetId="13">#REF!</definedName>
    <definedName name="spanners_levelV">#REF!</definedName>
    <definedName name="spanners_levelX" localSheetId="18">#REF!</definedName>
    <definedName name="spanners_levelX" localSheetId="19">#REF!</definedName>
    <definedName name="spanners_levelX" localSheetId="7">#REF!</definedName>
    <definedName name="spanners_levelX" localSheetId="0">#REF!</definedName>
    <definedName name="spanners_levelX" localSheetId="13">#REF!</definedName>
    <definedName name="spanners_levelX">#REF!</definedName>
    <definedName name="spanners_levelY" localSheetId="18">#REF!</definedName>
    <definedName name="spanners_levelY" localSheetId="19">#REF!</definedName>
    <definedName name="spanners_levelY" localSheetId="7">#REF!</definedName>
    <definedName name="spanners_levelY" localSheetId="0">#REF!</definedName>
    <definedName name="spanners_levelY" localSheetId="13">#REF!</definedName>
    <definedName name="spanners_levelY">#REF!</definedName>
    <definedName name="spanners_levelZ" localSheetId="18">#REF!</definedName>
    <definedName name="spanners_levelZ" localSheetId="19">#REF!</definedName>
    <definedName name="spanners_levelZ" localSheetId="7">#REF!</definedName>
    <definedName name="spanners_levelZ" localSheetId="0">#REF!</definedName>
    <definedName name="spanners_levelZ" localSheetId="13">#REF!</definedName>
    <definedName name="spanners_levelZ">#REF!</definedName>
    <definedName name="stub_lines" localSheetId="18">#REF!</definedName>
    <definedName name="stub_lines" localSheetId="19">#REF!</definedName>
    <definedName name="stub_lines" localSheetId="7">#REF!</definedName>
    <definedName name="stub_lines" localSheetId="0">#REF!</definedName>
    <definedName name="stub_lines" localSheetId="13">#REF!</definedName>
    <definedName name="stub_lines">#REF!</definedName>
    <definedName name="Table_DE.4b__Sources_of_private_wealth_accumulation_in_Germany__1870_2010___Multiplicative_decomposition">[8]TableDE4b!$A$3</definedName>
    <definedName name="temp" localSheetId="18">#REF!</definedName>
    <definedName name="temp" localSheetId="19">#REF!</definedName>
    <definedName name="temp" localSheetId="7">#REF!</definedName>
    <definedName name="temp" localSheetId="0">#REF!</definedName>
    <definedName name="temp" localSheetId="13">#REF!</definedName>
    <definedName name="temp">#REF!</definedName>
    <definedName name="titles" localSheetId="18">#REF!</definedName>
    <definedName name="titles" localSheetId="19">#REF!</definedName>
    <definedName name="titles" localSheetId="7">#REF!</definedName>
    <definedName name="titles" localSheetId="0">#REF!</definedName>
    <definedName name="titles" localSheetId="13">#REF!</definedName>
    <definedName name="titles">#REF!</definedName>
    <definedName name="totals" localSheetId="18">#REF!</definedName>
    <definedName name="totals" localSheetId="19">#REF!</definedName>
    <definedName name="totals" localSheetId="7">#REF!</definedName>
    <definedName name="totals" localSheetId="0">#REF!</definedName>
    <definedName name="totals" localSheetId="13">#REF!</definedName>
    <definedName name="totals">#REF!</definedName>
    <definedName name="tt" localSheetId="18">#REF!</definedName>
    <definedName name="tt" localSheetId="19">#REF!</definedName>
    <definedName name="tt" localSheetId="7">#REF!</definedName>
    <definedName name="tt" localSheetId="0">#REF!</definedName>
    <definedName name="tt" localSheetId="13">#REF!</definedName>
    <definedName name="tt">#REF!</definedName>
    <definedName name="xxx" localSheetId="18">#REF!</definedName>
    <definedName name="xxx" localSheetId="19">#REF!</definedName>
    <definedName name="xxx" localSheetId="7">#REF!</definedName>
    <definedName name="xxx" localSheetId="0">#REF!</definedName>
    <definedName name="xxx" localSheetId="13">#REF!</definedName>
    <definedName name="xxx">#REF!</definedName>
    <definedName name="XXXX" localSheetId="0">'[1]3.13'!#REF!</definedName>
    <definedName name="XXXX">'[1]3.13'!#REF!</definedName>
    <definedName name="Year" localSheetId="21">[7]Output!$C$4:$C$38</definedName>
    <definedName name="Year">[7]Output!$C$4:$C$38</definedName>
    <definedName name="YearLabel" localSheetId="21">[7]Output!$B$15</definedName>
    <definedName name="YearLabel">[7]Output!$B$15</definedName>
    <definedName name="zero" localSheetId="0">#REF!</definedName>
    <definedName name="zero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202" l="1"/>
  <c r="C13" i="202"/>
  <c r="B13" i="202"/>
  <c r="D12" i="202"/>
  <c r="C12" i="202"/>
  <c r="B12" i="202"/>
  <c r="D11" i="202"/>
  <c r="C11" i="202"/>
  <c r="B11" i="202"/>
  <c r="D10" i="202"/>
  <c r="C10" i="202"/>
  <c r="B10" i="202"/>
  <c r="D9" i="202"/>
  <c r="C9" i="202"/>
  <c r="B9" i="202"/>
  <c r="D8" i="202"/>
  <c r="C8" i="202"/>
  <c r="B8" i="202"/>
  <c r="D7" i="202"/>
  <c r="C7" i="202"/>
  <c r="B7" i="202"/>
  <c r="D6" i="202"/>
  <c r="C6" i="202"/>
  <c r="B6" i="202"/>
  <c r="C8" i="195"/>
  <c r="D7" i="195"/>
  <c r="C7" i="195"/>
  <c r="GI10" i="158"/>
  <c r="GJ10" i="158"/>
  <c r="GI11" i="158"/>
  <c r="GJ11" i="158"/>
  <c r="GI12" i="158"/>
  <c r="GJ12" i="158"/>
  <c r="GI13" i="158"/>
  <c r="GJ13" i="158"/>
  <c r="GI14" i="158"/>
  <c r="GJ14" i="158"/>
  <c r="GI15" i="158"/>
  <c r="GJ15" i="158"/>
  <c r="GI16" i="158"/>
  <c r="GJ16" i="158"/>
  <c r="GI17" i="158"/>
  <c r="GJ17" i="158"/>
  <c r="GI18" i="158"/>
  <c r="GJ18" i="158"/>
  <c r="GI19" i="158"/>
  <c r="GJ19" i="158"/>
  <c r="GI20" i="158"/>
  <c r="GJ20" i="158"/>
  <c r="GI21" i="158"/>
  <c r="GJ21" i="158"/>
  <c r="GI22" i="158"/>
  <c r="GJ22" i="158"/>
  <c r="GI23" i="158"/>
  <c r="GJ23" i="158"/>
  <c r="GI24" i="158"/>
  <c r="GJ24" i="158"/>
  <c r="GI25" i="158"/>
  <c r="GJ25" i="158"/>
  <c r="GI26" i="158"/>
  <c r="GJ26" i="158"/>
  <c r="GI27" i="158"/>
  <c r="GJ27" i="158"/>
  <c r="GI28" i="158"/>
  <c r="GJ28" i="158"/>
  <c r="GI29" i="158"/>
  <c r="GJ29" i="158"/>
  <c r="GI30" i="158"/>
  <c r="GJ30" i="158"/>
  <c r="GI31" i="158"/>
  <c r="GJ31" i="158"/>
  <c r="GI32" i="158"/>
  <c r="GJ32" i="158"/>
  <c r="GI33" i="158"/>
  <c r="GJ33" i="158"/>
  <c r="GI34" i="158"/>
  <c r="GJ34" i="158"/>
  <c r="GI35" i="158"/>
  <c r="GJ35" i="158"/>
  <c r="GI36" i="158"/>
  <c r="GJ36" i="158"/>
  <c r="GI37" i="158"/>
  <c r="GJ37" i="158"/>
  <c r="GI38" i="158"/>
  <c r="GJ38" i="158"/>
  <c r="GI39" i="158"/>
  <c r="GJ39" i="158"/>
  <c r="GI40" i="158"/>
  <c r="GJ40" i="158"/>
  <c r="GI41" i="158"/>
  <c r="GJ41" i="158"/>
  <c r="GI42" i="158"/>
  <c r="GJ42" i="158"/>
  <c r="GI43" i="158"/>
  <c r="GJ43" i="158"/>
  <c r="GI44" i="158"/>
  <c r="GJ44" i="158"/>
  <c r="GI45" i="158"/>
  <c r="GJ45" i="158"/>
  <c r="L14" i="68"/>
  <c r="K14" i="68"/>
  <c r="H14" i="68"/>
  <c r="G14" i="68"/>
  <c r="C14" i="195"/>
  <c r="L13" i="68"/>
  <c r="K13" i="68"/>
  <c r="H13" i="68"/>
  <c r="G13" i="68"/>
  <c r="L12" i="68"/>
  <c r="D12" i="195"/>
  <c r="K12" i="68"/>
  <c r="H12" i="68"/>
  <c r="C12" i="195"/>
  <c r="G12" i="68"/>
  <c r="L11" i="68"/>
  <c r="K11" i="68"/>
  <c r="H11" i="68"/>
  <c r="E11" i="167"/>
  <c r="G11" i="68"/>
  <c r="L10" i="68"/>
  <c r="K10" i="68"/>
  <c r="H10" i="68"/>
  <c r="G10" i="68"/>
  <c r="L9" i="68"/>
  <c r="K9" i="68"/>
  <c r="H9" i="68"/>
  <c r="G9" i="68"/>
  <c r="L8" i="68"/>
  <c r="D8" i="195"/>
  <c r="K8" i="68"/>
  <c r="H8" i="68"/>
  <c r="G8" i="68"/>
  <c r="J7" i="68"/>
  <c r="I7" i="68"/>
  <c r="F7" i="68"/>
  <c r="E7" i="68"/>
  <c r="B7" i="68"/>
  <c r="A7" i="68"/>
  <c r="FU44" i="158"/>
  <c r="FU45" i="158"/>
  <c r="FV44" i="158"/>
  <c r="FV45" i="158"/>
  <c r="FW45" i="158"/>
  <c r="FW44" i="158"/>
  <c r="FW43" i="158"/>
  <c r="FW42" i="158"/>
  <c r="FW41" i="158"/>
  <c r="FW40" i="158"/>
  <c r="FW39" i="158"/>
  <c r="FW38" i="158"/>
  <c r="FW37" i="158"/>
  <c r="FW36" i="158"/>
  <c r="FW35" i="158"/>
  <c r="FW34" i="158"/>
  <c r="FW33" i="158"/>
  <c r="FW32" i="158"/>
  <c r="FW31" i="158"/>
  <c r="FW30" i="158"/>
  <c r="FW29" i="158"/>
  <c r="FW28" i="158"/>
  <c r="FW27" i="158"/>
  <c r="FW26" i="158"/>
  <c r="FW25" i="158"/>
  <c r="FW24" i="158"/>
  <c r="FW23" i="158"/>
  <c r="FW22" i="158"/>
  <c r="FW21" i="158"/>
  <c r="FW20" i="158"/>
  <c r="FW19" i="158"/>
  <c r="FW18" i="158"/>
  <c r="FW17" i="158"/>
  <c r="FW16" i="158"/>
  <c r="FW15" i="158"/>
  <c r="FW14" i="158"/>
  <c r="FW13" i="158"/>
  <c r="FW12" i="158"/>
  <c r="FW11" i="158"/>
  <c r="FW10" i="158"/>
  <c r="FW9" i="158"/>
  <c r="FW8" i="158"/>
  <c r="FH44" i="158"/>
  <c r="FH45" i="158"/>
  <c r="FI44" i="158"/>
  <c r="FI45" i="158"/>
  <c r="FJ43" i="158"/>
  <c r="FJ42" i="158"/>
  <c r="FJ41" i="158"/>
  <c r="FJ40" i="158"/>
  <c r="FJ39" i="158"/>
  <c r="FJ38" i="158"/>
  <c r="FJ37" i="158"/>
  <c r="FJ36" i="158"/>
  <c r="FJ35" i="158"/>
  <c r="FJ34" i="158"/>
  <c r="FJ33" i="158"/>
  <c r="FJ32" i="158"/>
  <c r="FJ31" i="158"/>
  <c r="FJ30" i="158"/>
  <c r="FJ29" i="158"/>
  <c r="FJ28" i="158"/>
  <c r="FJ27" i="158"/>
  <c r="FJ26" i="158"/>
  <c r="FJ25" i="158"/>
  <c r="FJ24" i="158"/>
  <c r="FJ23" i="158"/>
  <c r="FJ22" i="158"/>
  <c r="FJ21" i="158"/>
  <c r="FJ20" i="158"/>
  <c r="FJ19" i="158"/>
  <c r="FJ18" i="158"/>
  <c r="FJ17" i="158"/>
  <c r="FJ16" i="158"/>
  <c r="FJ15" i="158"/>
  <c r="FJ14" i="158"/>
  <c r="FJ13" i="158"/>
  <c r="FJ12" i="158"/>
  <c r="FJ11" i="158"/>
  <c r="FJ10" i="158"/>
  <c r="FJ9" i="158"/>
  <c r="FJ8" i="158"/>
  <c r="FB44" i="158"/>
  <c r="FD44" i="158"/>
  <c r="FB45" i="158"/>
  <c r="FC44" i="158"/>
  <c r="FD43" i="158"/>
  <c r="FD42" i="158"/>
  <c r="FD41" i="158"/>
  <c r="FD40" i="158"/>
  <c r="FD39" i="158"/>
  <c r="FD38" i="158"/>
  <c r="FD37" i="158"/>
  <c r="FD36" i="158"/>
  <c r="FD35" i="158"/>
  <c r="FD34" i="158"/>
  <c r="FD33" i="158"/>
  <c r="FD32" i="158"/>
  <c r="FD31" i="158"/>
  <c r="FD30" i="158"/>
  <c r="FD29" i="158"/>
  <c r="FD28" i="158"/>
  <c r="FD27" i="158"/>
  <c r="FD26" i="158"/>
  <c r="FD25" i="158"/>
  <c r="FD24" i="158"/>
  <c r="FD23" i="158"/>
  <c r="FD22" i="158"/>
  <c r="FD21" i="158"/>
  <c r="FD20" i="158"/>
  <c r="FD19" i="158"/>
  <c r="FD18" i="158"/>
  <c r="FD17" i="158"/>
  <c r="FD16" i="158"/>
  <c r="FD15" i="158"/>
  <c r="FD14" i="158"/>
  <c r="FD13" i="158"/>
  <c r="FD12" i="158"/>
  <c r="FD11" i="158"/>
  <c r="FD10" i="158"/>
  <c r="FD9" i="158"/>
  <c r="FD8" i="158"/>
  <c r="GC44" i="158"/>
  <c r="GC45" i="158"/>
  <c r="GB44" i="158"/>
  <c r="GB45" i="158"/>
  <c r="GA44" i="158"/>
  <c r="GA45" i="158"/>
  <c r="FZ44" i="158"/>
  <c r="FZ45" i="158"/>
  <c r="FY44" i="158"/>
  <c r="FY45" i="158"/>
  <c r="FT44" i="158"/>
  <c r="FT45" i="158"/>
  <c r="FQ43" i="158"/>
  <c r="FR43" i="158"/>
  <c r="FS43" i="158"/>
  <c r="FS44" i="158"/>
  <c r="FS45" i="158"/>
  <c r="FR44" i="158"/>
  <c r="FR45" i="158"/>
  <c r="FQ44" i="158"/>
  <c r="FQ45" i="158"/>
  <c r="FP44" i="158"/>
  <c r="FP45" i="158"/>
  <c r="FL44" i="158"/>
  <c r="FL45" i="158"/>
  <c r="FK44" i="158"/>
  <c r="FK45" i="158"/>
  <c r="FG44" i="158"/>
  <c r="FG45" i="158"/>
  <c r="FA44" i="158"/>
  <c r="FA45" i="158"/>
  <c r="GD43" i="158"/>
  <c r="GF43" i="158"/>
  <c r="GF44" i="158"/>
  <c r="GF45" i="158"/>
  <c r="GE43" i="158"/>
  <c r="GE44" i="158"/>
  <c r="GE45" i="158"/>
  <c r="GD44" i="158"/>
  <c r="GD45" i="158"/>
  <c r="FX44" i="158"/>
  <c r="FX45" i="158"/>
  <c r="FO44" i="158"/>
  <c r="FO45" i="158"/>
  <c r="FN44" i="158"/>
  <c r="FN45" i="158"/>
  <c r="FM44" i="158"/>
  <c r="FM45" i="158"/>
  <c r="FF44" i="158"/>
  <c r="FF45" i="158"/>
  <c r="FE44" i="158"/>
  <c r="FE45" i="158"/>
  <c r="GE42" i="158"/>
  <c r="GD42" i="158"/>
  <c r="GF42" i="158"/>
  <c r="GE41" i="158"/>
  <c r="GD41" i="158"/>
  <c r="GF41" i="158"/>
  <c r="GE40" i="158"/>
  <c r="GD40" i="158"/>
  <c r="GE39" i="158"/>
  <c r="GD39" i="158"/>
  <c r="GF39" i="158"/>
  <c r="GD38" i="158"/>
  <c r="GE38" i="158"/>
  <c r="GF38" i="158"/>
  <c r="GE37" i="158"/>
  <c r="GD37" i="158"/>
  <c r="GE36" i="158"/>
  <c r="GD36" i="158"/>
  <c r="GF36" i="158"/>
  <c r="GE35" i="158"/>
  <c r="GD35" i="158"/>
  <c r="GF35" i="158"/>
  <c r="GE34" i="158"/>
  <c r="GD34" i="158"/>
  <c r="GF34" i="158"/>
  <c r="GE33" i="158"/>
  <c r="GD33" i="158"/>
  <c r="GF33" i="158"/>
  <c r="GE32" i="158"/>
  <c r="GD32" i="158"/>
  <c r="GF32" i="158"/>
  <c r="GE31" i="158"/>
  <c r="GF31" i="158"/>
  <c r="GD31" i="158"/>
  <c r="GD30" i="158"/>
  <c r="GE30" i="158"/>
  <c r="GF30" i="158"/>
  <c r="GE29" i="158"/>
  <c r="GD29" i="158"/>
  <c r="GF29" i="158"/>
  <c r="GE28" i="158"/>
  <c r="GD28" i="158"/>
  <c r="GF28" i="158"/>
  <c r="GE27" i="158"/>
  <c r="GD27" i="158"/>
  <c r="GF27" i="158"/>
  <c r="GE26" i="158"/>
  <c r="GD26" i="158"/>
  <c r="GF26" i="158"/>
  <c r="GE25" i="158"/>
  <c r="GD25" i="158"/>
  <c r="GF25" i="158"/>
  <c r="GE24" i="158"/>
  <c r="GD24" i="158"/>
  <c r="GF24" i="158"/>
  <c r="GE23" i="158"/>
  <c r="GF23" i="158"/>
  <c r="GD23" i="158"/>
  <c r="GD22" i="158"/>
  <c r="GE22" i="158"/>
  <c r="GF22" i="158"/>
  <c r="GE21" i="158"/>
  <c r="GD21" i="158"/>
  <c r="GE20" i="158"/>
  <c r="GD20" i="158"/>
  <c r="GF20" i="158"/>
  <c r="GE19" i="158"/>
  <c r="GD19" i="158"/>
  <c r="GF19" i="158"/>
  <c r="GE18" i="158"/>
  <c r="GD18" i="158"/>
  <c r="GF18" i="158"/>
  <c r="GE17" i="158"/>
  <c r="GD17" i="158"/>
  <c r="GF17" i="158"/>
  <c r="GE16" i="158"/>
  <c r="GD16" i="158"/>
  <c r="GF16" i="158"/>
  <c r="GE15" i="158"/>
  <c r="GF15" i="158"/>
  <c r="GD15" i="158"/>
  <c r="GD14" i="158"/>
  <c r="GF14" i="158"/>
  <c r="GE14" i="158"/>
  <c r="GE13" i="158"/>
  <c r="GD13" i="158"/>
  <c r="GF13" i="158"/>
  <c r="GE12" i="158"/>
  <c r="GD12" i="158"/>
  <c r="GF12" i="158"/>
  <c r="GE11" i="158"/>
  <c r="GD11" i="158"/>
  <c r="GF11" i="158"/>
  <c r="GE10" i="158"/>
  <c r="GD10" i="158"/>
  <c r="GF10" i="158"/>
  <c r="GE9" i="158"/>
  <c r="GD9" i="158"/>
  <c r="GF9" i="158"/>
  <c r="GE8" i="158"/>
  <c r="GD8" i="158"/>
  <c r="FR42" i="158"/>
  <c r="FQ42" i="158"/>
  <c r="FS42" i="158"/>
  <c r="FR41" i="158"/>
  <c r="FQ41" i="158"/>
  <c r="FS41" i="158"/>
  <c r="FR40" i="158"/>
  <c r="FQ40" i="158"/>
  <c r="FR39" i="158"/>
  <c r="FQ39" i="158"/>
  <c r="FS39" i="158"/>
  <c r="FQ38" i="158"/>
  <c r="FR38" i="158"/>
  <c r="FS38" i="158"/>
  <c r="FR37" i="158"/>
  <c r="FQ37" i="158"/>
  <c r="FS37" i="158"/>
  <c r="FR36" i="158"/>
  <c r="FS36" i="158"/>
  <c r="FQ36" i="158"/>
  <c r="FR35" i="158"/>
  <c r="FQ35" i="158"/>
  <c r="FS35" i="158"/>
  <c r="FR34" i="158"/>
  <c r="FQ34" i="158"/>
  <c r="FS34" i="158"/>
  <c r="FR33" i="158"/>
  <c r="FQ33" i="158"/>
  <c r="FS33" i="158"/>
  <c r="FR32" i="158"/>
  <c r="FQ32" i="158"/>
  <c r="FS32" i="158"/>
  <c r="FR31" i="158"/>
  <c r="FS31" i="158"/>
  <c r="FQ31" i="158"/>
  <c r="FQ30" i="158"/>
  <c r="FR30" i="158"/>
  <c r="FS30" i="158"/>
  <c r="FR29" i="158"/>
  <c r="FQ29" i="158"/>
  <c r="FS29" i="158"/>
  <c r="FR28" i="158"/>
  <c r="FS28" i="158"/>
  <c r="FQ28" i="158"/>
  <c r="FR27" i="158"/>
  <c r="FQ27" i="158"/>
  <c r="FS27" i="158"/>
  <c r="FR26" i="158"/>
  <c r="FQ26" i="158"/>
  <c r="FR25" i="158"/>
  <c r="FQ25" i="158"/>
  <c r="FS25" i="158"/>
  <c r="FR24" i="158"/>
  <c r="FQ24" i="158"/>
  <c r="FS24" i="158"/>
  <c r="FR23" i="158"/>
  <c r="FS23" i="158"/>
  <c r="FQ23" i="158"/>
  <c r="FQ22" i="158"/>
  <c r="FR22" i="158"/>
  <c r="FS22" i="158"/>
  <c r="FR21" i="158"/>
  <c r="FQ21" i="158"/>
  <c r="FS21" i="158"/>
  <c r="FR20" i="158"/>
  <c r="FS20" i="158"/>
  <c r="FQ20" i="158"/>
  <c r="FR19" i="158"/>
  <c r="FQ19" i="158"/>
  <c r="FS19" i="158"/>
  <c r="FR18" i="158"/>
  <c r="FQ18" i="158"/>
  <c r="FS18" i="158"/>
  <c r="FR17" i="158"/>
  <c r="FQ17" i="158"/>
  <c r="FR16" i="158"/>
  <c r="FS16" i="158"/>
  <c r="FQ16" i="158"/>
  <c r="FR15" i="158"/>
  <c r="FQ15" i="158"/>
  <c r="FS15" i="158"/>
  <c r="FQ14" i="158"/>
  <c r="FR14" i="158"/>
  <c r="FR13" i="158"/>
  <c r="FQ13" i="158"/>
  <c r="FR12" i="158"/>
  <c r="FQ12" i="158"/>
  <c r="FS12" i="158"/>
  <c r="FR11" i="158"/>
  <c r="FQ11" i="158"/>
  <c r="FR10" i="158"/>
  <c r="FQ10" i="158"/>
  <c r="FS10" i="158"/>
  <c r="FR9" i="158"/>
  <c r="FQ9" i="158"/>
  <c r="FS9" i="158"/>
  <c r="FQ8" i="158"/>
  <c r="FR8" i="158"/>
  <c r="FS8" i="158"/>
  <c r="EV44" i="158"/>
  <c r="EX44" i="158"/>
  <c r="EX45" i="158"/>
  <c r="EU44" i="158"/>
  <c r="ET44" i="158"/>
  <c r="EV43" i="158"/>
  <c r="EU43" i="158"/>
  <c r="ET43" i="158"/>
  <c r="EV42" i="158"/>
  <c r="EW42" i="158"/>
  <c r="EX42" i="158"/>
  <c r="EU42" i="158"/>
  <c r="ET42" i="158"/>
  <c r="EV41" i="158"/>
  <c r="EX41" i="158"/>
  <c r="EU41" i="158"/>
  <c r="ET41" i="158"/>
  <c r="EV40" i="158"/>
  <c r="EW40" i="158"/>
  <c r="EX40" i="158"/>
  <c r="EY40" i="158"/>
  <c r="EU40" i="158"/>
  <c r="ET40" i="158"/>
  <c r="EV39" i="158"/>
  <c r="EX39" i="158"/>
  <c r="EY39" i="158"/>
  <c r="EU39" i="158"/>
  <c r="ET39" i="158"/>
  <c r="EW39" i="158"/>
  <c r="EV38" i="158"/>
  <c r="EX38" i="158"/>
  <c r="EU38" i="158"/>
  <c r="ET38" i="158"/>
  <c r="EW38" i="158"/>
  <c r="EV37" i="158"/>
  <c r="EU37" i="158"/>
  <c r="ET37" i="158"/>
  <c r="EV36" i="158"/>
  <c r="EX36" i="158"/>
  <c r="EU36" i="158"/>
  <c r="ET36" i="158"/>
  <c r="EW36" i="158"/>
  <c r="EY36" i="158"/>
  <c r="EV35" i="158"/>
  <c r="EW35" i="158"/>
  <c r="EU35" i="158"/>
  <c r="ET35" i="158"/>
  <c r="EV34" i="158"/>
  <c r="EU34" i="158"/>
  <c r="ET34" i="158"/>
  <c r="EV33" i="158"/>
  <c r="EW33" i="158"/>
  <c r="EU33" i="158"/>
  <c r="ET33" i="158"/>
  <c r="EV32" i="158"/>
  <c r="EU32" i="158"/>
  <c r="ET32" i="158"/>
  <c r="EV31" i="158"/>
  <c r="EU31" i="158"/>
  <c r="ET31" i="158"/>
  <c r="EV30" i="158"/>
  <c r="EX30" i="158"/>
  <c r="EU30" i="158"/>
  <c r="ET30" i="158"/>
  <c r="EW30" i="158"/>
  <c r="EY30" i="158"/>
  <c r="EV29" i="158"/>
  <c r="EX29" i="158"/>
  <c r="EY29" i="158"/>
  <c r="EU29" i="158"/>
  <c r="ET29" i="158"/>
  <c r="EV28" i="158"/>
  <c r="EU28" i="158"/>
  <c r="ET28" i="158"/>
  <c r="EV27" i="158"/>
  <c r="EU27" i="158"/>
  <c r="ET27" i="158"/>
  <c r="EV26" i="158"/>
  <c r="EU26" i="158"/>
  <c r="ET26" i="158"/>
  <c r="EV25" i="158"/>
  <c r="EU25" i="158"/>
  <c r="ET25" i="158"/>
  <c r="EV24" i="158"/>
  <c r="EW24" i="158"/>
  <c r="EX24" i="158"/>
  <c r="EY24" i="158"/>
  <c r="EU24" i="158"/>
  <c r="ET24" i="158"/>
  <c r="EV23" i="158"/>
  <c r="EU23" i="158"/>
  <c r="ET23" i="158"/>
  <c r="EW23" i="158"/>
  <c r="EV22" i="158"/>
  <c r="EX22" i="158"/>
  <c r="EY22" i="158"/>
  <c r="EU22" i="158"/>
  <c r="ET22" i="158"/>
  <c r="EV21" i="158"/>
  <c r="EX21" i="158"/>
  <c r="EU21" i="158"/>
  <c r="ET21" i="158"/>
  <c r="EW21" i="158"/>
  <c r="EV20" i="158"/>
  <c r="EX20" i="158"/>
  <c r="EU20" i="158"/>
  <c r="ET20" i="158"/>
  <c r="EV19" i="158"/>
  <c r="EU19" i="158"/>
  <c r="ET19" i="158"/>
  <c r="EW19" i="158"/>
  <c r="EV18" i="158"/>
  <c r="EU18" i="158"/>
  <c r="ET18" i="158"/>
  <c r="EV17" i="158"/>
  <c r="EU17" i="158"/>
  <c r="ET17" i="158"/>
  <c r="EV16" i="158"/>
  <c r="EU16" i="158"/>
  <c r="ET16" i="158"/>
  <c r="EV15" i="158"/>
  <c r="EU15" i="158"/>
  <c r="ET15" i="158"/>
  <c r="EV14" i="158"/>
  <c r="EX14" i="158"/>
  <c r="EU14" i="158"/>
  <c r="ET14" i="158"/>
  <c r="EV13" i="158"/>
  <c r="EX13" i="158"/>
  <c r="EU13" i="158"/>
  <c r="ET13" i="158"/>
  <c r="EW13" i="158"/>
  <c r="EV12" i="158"/>
  <c r="EX12" i="158"/>
  <c r="EU12" i="158"/>
  <c r="ET12" i="158"/>
  <c r="EV11" i="158"/>
  <c r="EU11" i="158"/>
  <c r="ET11" i="158"/>
  <c r="EV10" i="158"/>
  <c r="EW10" i="158"/>
  <c r="EU10" i="158"/>
  <c r="ET10" i="158"/>
  <c r="EV9" i="158"/>
  <c r="EU9" i="158"/>
  <c r="ET9" i="158"/>
  <c r="EX23" i="158"/>
  <c r="EY23" i="158"/>
  <c r="EX35" i="158"/>
  <c r="EX43" i="158"/>
  <c r="EX19" i="158"/>
  <c r="EW14" i="158"/>
  <c r="EY14" i="158"/>
  <c r="EW22" i="158"/>
  <c r="EY42" i="158"/>
  <c r="EW29" i="158"/>
  <c r="EW12" i="158"/>
  <c r="EV8" i="158"/>
  <c r="EU45" i="158"/>
  <c r="ET45" i="158"/>
  <c r="ES45" i="158"/>
  <c r="ER45" i="158"/>
  <c r="EQ45" i="158"/>
  <c r="EP45" i="158"/>
  <c r="EU8" i="158"/>
  <c r="ET8" i="158"/>
  <c r="EO45" i="158"/>
  <c r="EN45" i="158"/>
  <c r="EM45" i="158"/>
  <c r="EL45" i="158"/>
  <c r="EK44" i="158"/>
  <c r="EK45" i="158"/>
  <c r="EJ45" i="158"/>
  <c r="EI45" i="158"/>
  <c r="EH45" i="158"/>
  <c r="EG45" i="158"/>
  <c r="EF45" i="158"/>
  <c r="EE45" i="158"/>
  <c r="ED45" i="158"/>
  <c r="EC45" i="158"/>
  <c r="EB45" i="158"/>
  <c r="EA45" i="158"/>
  <c r="DZ45" i="158"/>
  <c r="DY45" i="158"/>
  <c r="DX45" i="158"/>
  <c r="EK43" i="158"/>
  <c r="EK42" i="158"/>
  <c r="EK41" i="158"/>
  <c r="EK40" i="158"/>
  <c r="EK39" i="158"/>
  <c r="EK38" i="158"/>
  <c r="EK37" i="158"/>
  <c r="EK36" i="158"/>
  <c r="EK35" i="158"/>
  <c r="EK34" i="158"/>
  <c r="EK33" i="158"/>
  <c r="EK32" i="158"/>
  <c r="EK31" i="158"/>
  <c r="EK30" i="158"/>
  <c r="EK29" i="158"/>
  <c r="EK28" i="158"/>
  <c r="EK27" i="158"/>
  <c r="EK26" i="158"/>
  <c r="EK25" i="158"/>
  <c r="EK24" i="158"/>
  <c r="EK23" i="158"/>
  <c r="EK22" i="158"/>
  <c r="EK21" i="158"/>
  <c r="EK20" i="158"/>
  <c r="EK19" i="158"/>
  <c r="EK18" i="158"/>
  <c r="EK17" i="158"/>
  <c r="EK16" i="158"/>
  <c r="EK15" i="158"/>
  <c r="EK14" i="158"/>
  <c r="EK13" i="158"/>
  <c r="EK12" i="158"/>
  <c r="EK11" i="158"/>
  <c r="EK10" i="158"/>
  <c r="EK9" i="158"/>
  <c r="EK8" i="158"/>
  <c r="DO45" i="158"/>
  <c r="DO44" i="158"/>
  <c r="DO43" i="158"/>
  <c r="DO42" i="158"/>
  <c r="DO41" i="158"/>
  <c r="DO40" i="158"/>
  <c r="DO39" i="158"/>
  <c r="DO38" i="158"/>
  <c r="DO37" i="158"/>
  <c r="DO36" i="158"/>
  <c r="DO35" i="158"/>
  <c r="DO34" i="158"/>
  <c r="DO33" i="158"/>
  <c r="DO32" i="158"/>
  <c r="DO31" i="158"/>
  <c r="DO30" i="158"/>
  <c r="DO29" i="158"/>
  <c r="DO28" i="158"/>
  <c r="DO27" i="158"/>
  <c r="DO26" i="158"/>
  <c r="DO25" i="158"/>
  <c r="DO24" i="158"/>
  <c r="DO23" i="158"/>
  <c r="DO22" i="158"/>
  <c r="DO21" i="158"/>
  <c r="DO20" i="158"/>
  <c r="DO19" i="158"/>
  <c r="DO18" i="158"/>
  <c r="DO17" i="158"/>
  <c r="DO16" i="158"/>
  <c r="DO15" i="158"/>
  <c r="DO14" i="158"/>
  <c r="DO13" i="158"/>
  <c r="DO12" i="158"/>
  <c r="DO11" i="158"/>
  <c r="DO10" i="158"/>
  <c r="DO9" i="158"/>
  <c r="DO8" i="158"/>
  <c r="DV44" i="158"/>
  <c r="DW44" i="158"/>
  <c r="DW45" i="158"/>
  <c r="DV43" i="158"/>
  <c r="DW43" i="158"/>
  <c r="DV42" i="158"/>
  <c r="DW42" i="158"/>
  <c r="DV41" i="158"/>
  <c r="DW41" i="158"/>
  <c r="DV40" i="158"/>
  <c r="DW40" i="158"/>
  <c r="DV39" i="158"/>
  <c r="DW39" i="158"/>
  <c r="DV38" i="158"/>
  <c r="DW38" i="158"/>
  <c r="DV37" i="158"/>
  <c r="DW37" i="158"/>
  <c r="DV36" i="158"/>
  <c r="DW36" i="158"/>
  <c r="DV35" i="158"/>
  <c r="DW35" i="158"/>
  <c r="DV34" i="158"/>
  <c r="DW34" i="158"/>
  <c r="DV33" i="158"/>
  <c r="DW33" i="158"/>
  <c r="DV32" i="158"/>
  <c r="DW32" i="158"/>
  <c r="DV31" i="158"/>
  <c r="DW31" i="158"/>
  <c r="DV30" i="158"/>
  <c r="DW30" i="158"/>
  <c r="DV29" i="158"/>
  <c r="DW29" i="158"/>
  <c r="DV28" i="158"/>
  <c r="DW28" i="158"/>
  <c r="DV27" i="158"/>
  <c r="DW27" i="158"/>
  <c r="DV26" i="158"/>
  <c r="DW26" i="158"/>
  <c r="DV25" i="158"/>
  <c r="DW25" i="158"/>
  <c r="DV24" i="158"/>
  <c r="DW24" i="158"/>
  <c r="DV23" i="158"/>
  <c r="DW23" i="158"/>
  <c r="DV22" i="158"/>
  <c r="DW22" i="158"/>
  <c r="DV21" i="158"/>
  <c r="DW21" i="158"/>
  <c r="DV20" i="158"/>
  <c r="DW20" i="158"/>
  <c r="DV19" i="158"/>
  <c r="DW19" i="158"/>
  <c r="DV18" i="158"/>
  <c r="DW18" i="158"/>
  <c r="DV17" i="158"/>
  <c r="DW17" i="158"/>
  <c r="DV16" i="158"/>
  <c r="DW16" i="158"/>
  <c r="DV15" i="158"/>
  <c r="DW15" i="158"/>
  <c r="DV14" i="158"/>
  <c r="DW14" i="158"/>
  <c r="DV13" i="158"/>
  <c r="DW13" i="158"/>
  <c r="DV12" i="158"/>
  <c r="DW12" i="158"/>
  <c r="DV11" i="158"/>
  <c r="DW11" i="158"/>
  <c r="DV10" i="158"/>
  <c r="DW10" i="158"/>
  <c r="DV9" i="158"/>
  <c r="DW9" i="158"/>
  <c r="DV8" i="158"/>
  <c r="DW8" i="158"/>
  <c r="DH45" i="158"/>
  <c r="DG45" i="158"/>
  <c r="DH44" i="158"/>
  <c r="DG44" i="158"/>
  <c r="DH43" i="158"/>
  <c r="DH42" i="158"/>
  <c r="DG42" i="158"/>
  <c r="DH41" i="158"/>
  <c r="DG41" i="158"/>
  <c r="DH40" i="158"/>
  <c r="DG40" i="158"/>
  <c r="DH39" i="158"/>
  <c r="DG39" i="158"/>
  <c r="DH38" i="158"/>
  <c r="DG38" i="158"/>
  <c r="DH37" i="158"/>
  <c r="DG37" i="158"/>
  <c r="DH36" i="158"/>
  <c r="DG36" i="158"/>
  <c r="DH35" i="158"/>
  <c r="DG35" i="158"/>
  <c r="DH34" i="158"/>
  <c r="DG34" i="158"/>
  <c r="DH33" i="158"/>
  <c r="DG33" i="158"/>
  <c r="DH32" i="158"/>
  <c r="DG32" i="158"/>
  <c r="DH31" i="158"/>
  <c r="DG31" i="158"/>
  <c r="DH30" i="158"/>
  <c r="DG30" i="158"/>
  <c r="DH29" i="158"/>
  <c r="DG29" i="158"/>
  <c r="DH28" i="158"/>
  <c r="DG28" i="158"/>
  <c r="DH27" i="158"/>
  <c r="DG27" i="158"/>
  <c r="DH26" i="158"/>
  <c r="DG26" i="158"/>
  <c r="DH25" i="158"/>
  <c r="DG25" i="158"/>
  <c r="DH24" i="158"/>
  <c r="DG24" i="158"/>
  <c r="DH23" i="158"/>
  <c r="DG23" i="158"/>
  <c r="DH22" i="158"/>
  <c r="DG22" i="158"/>
  <c r="DH21" i="158"/>
  <c r="DG21" i="158"/>
  <c r="DH20" i="158"/>
  <c r="DG20" i="158"/>
  <c r="DH19" i="158"/>
  <c r="DH18" i="158"/>
  <c r="DG18" i="158"/>
  <c r="DH17" i="158"/>
  <c r="DG17" i="158"/>
  <c r="DH16" i="158"/>
  <c r="DG16" i="158"/>
  <c r="DH15" i="158"/>
  <c r="DG15" i="158"/>
  <c r="DH14" i="158"/>
  <c r="DG14" i="158"/>
  <c r="DH13" i="158"/>
  <c r="DG13" i="158"/>
  <c r="DH12" i="158"/>
  <c r="DG12" i="158"/>
  <c r="DH11" i="158"/>
  <c r="DM11" i="158"/>
  <c r="DG11" i="158"/>
  <c r="DH10" i="158"/>
  <c r="DG10" i="158"/>
  <c r="DH9" i="158"/>
  <c r="DG9" i="158"/>
  <c r="DH8" i="158"/>
  <c r="DG8" i="158"/>
  <c r="CD45" i="158"/>
  <c r="CD44" i="158"/>
  <c r="CD43" i="158"/>
  <c r="CD42" i="158"/>
  <c r="CD41" i="158"/>
  <c r="CD40" i="158"/>
  <c r="CD39" i="158"/>
  <c r="CD38" i="158"/>
  <c r="CD37" i="158"/>
  <c r="CD36" i="158"/>
  <c r="CD35" i="158"/>
  <c r="CD34" i="158"/>
  <c r="CD33" i="158"/>
  <c r="CD32" i="158"/>
  <c r="CD31" i="158"/>
  <c r="CD30" i="158"/>
  <c r="CD29" i="158"/>
  <c r="CD28" i="158"/>
  <c r="CD27" i="158"/>
  <c r="CD26" i="158"/>
  <c r="CD25" i="158"/>
  <c r="CD24" i="158"/>
  <c r="CD23" i="158"/>
  <c r="CD22" i="158"/>
  <c r="CD21" i="158"/>
  <c r="CD20" i="158"/>
  <c r="CD19" i="158"/>
  <c r="CD18" i="158"/>
  <c r="CD17" i="158"/>
  <c r="CD16" i="158"/>
  <c r="CD15" i="158"/>
  <c r="CD14" i="158"/>
  <c r="CD13" i="158"/>
  <c r="CD12" i="158"/>
  <c r="CD11" i="158"/>
  <c r="CD10" i="158"/>
  <c r="CD9" i="158"/>
  <c r="CD8" i="158"/>
  <c r="CK45" i="158"/>
  <c r="DN45" i="158"/>
  <c r="DT45" i="158"/>
  <c r="CJ45" i="158"/>
  <c r="CI45" i="158"/>
  <c r="CH45" i="158"/>
  <c r="CE45" i="158"/>
  <c r="CK44" i="158"/>
  <c r="DN44" i="158"/>
  <c r="DT44" i="158"/>
  <c r="CJ44" i="158"/>
  <c r="CI44" i="158"/>
  <c r="CH44" i="158"/>
  <c r="CE44" i="158"/>
  <c r="CK43" i="158"/>
  <c r="DN43" i="158"/>
  <c r="CJ43" i="158"/>
  <c r="CI43" i="158"/>
  <c r="CH43" i="158"/>
  <c r="CE43" i="158"/>
  <c r="CK42" i="158"/>
  <c r="DN42" i="158"/>
  <c r="CJ42" i="158"/>
  <c r="CI42" i="158"/>
  <c r="CH42" i="158"/>
  <c r="CE42" i="158"/>
  <c r="CK41" i="158"/>
  <c r="DN41" i="158"/>
  <c r="CJ41" i="158"/>
  <c r="CI41" i="158"/>
  <c r="CH41" i="158"/>
  <c r="CE41" i="158"/>
  <c r="CK40" i="158"/>
  <c r="DN40" i="158"/>
  <c r="DT40" i="158"/>
  <c r="CJ40" i="158"/>
  <c r="CI40" i="158"/>
  <c r="CH40" i="158"/>
  <c r="CE40" i="158"/>
  <c r="CK39" i="158"/>
  <c r="DN39" i="158"/>
  <c r="CJ39" i="158"/>
  <c r="CI39" i="158"/>
  <c r="CH39" i="158"/>
  <c r="CE39" i="158"/>
  <c r="CK38" i="158"/>
  <c r="DN38" i="158"/>
  <c r="DT38" i="158"/>
  <c r="CJ38" i="158"/>
  <c r="CI38" i="158"/>
  <c r="CH38" i="158"/>
  <c r="CE38" i="158"/>
  <c r="CK37" i="158"/>
  <c r="DN37" i="158"/>
  <c r="DT37" i="158"/>
  <c r="CJ37" i="158"/>
  <c r="CI37" i="158"/>
  <c r="CH37" i="158"/>
  <c r="CE37" i="158"/>
  <c r="CK36" i="158"/>
  <c r="DN36" i="158"/>
  <c r="DT36" i="158"/>
  <c r="CJ36" i="158"/>
  <c r="CI36" i="158"/>
  <c r="CH36" i="158"/>
  <c r="CE36" i="158"/>
  <c r="CK35" i="158"/>
  <c r="DN35" i="158"/>
  <c r="CJ35" i="158"/>
  <c r="CI35" i="158"/>
  <c r="CH35" i="158"/>
  <c r="CE35" i="158"/>
  <c r="CK34" i="158"/>
  <c r="DN34" i="158"/>
  <c r="DT34" i="158"/>
  <c r="CJ34" i="158"/>
  <c r="CI34" i="158"/>
  <c r="CH34" i="158"/>
  <c r="CE34" i="158"/>
  <c r="CK33" i="158"/>
  <c r="DN33" i="158"/>
  <c r="DT33" i="158"/>
  <c r="CJ33" i="158"/>
  <c r="CI33" i="158"/>
  <c r="CH33" i="158"/>
  <c r="CE33" i="158"/>
  <c r="CK32" i="158"/>
  <c r="DN32" i="158"/>
  <c r="CJ32" i="158"/>
  <c r="CI32" i="158"/>
  <c r="CH32" i="158"/>
  <c r="CE32" i="158"/>
  <c r="CK31" i="158"/>
  <c r="DN31" i="158"/>
  <c r="DT31" i="158"/>
  <c r="DU31" i="158"/>
  <c r="CJ31" i="158"/>
  <c r="CI31" i="158"/>
  <c r="CH31" i="158"/>
  <c r="CE31" i="158"/>
  <c r="CK30" i="158"/>
  <c r="DN30" i="158"/>
  <c r="DT30" i="158"/>
  <c r="CJ30" i="158"/>
  <c r="CI30" i="158"/>
  <c r="CH30" i="158"/>
  <c r="CE30" i="158"/>
  <c r="CK29" i="158"/>
  <c r="DN29" i="158"/>
  <c r="DT29" i="158"/>
  <c r="CJ29" i="158"/>
  <c r="CI29" i="158"/>
  <c r="CH29" i="158"/>
  <c r="CE29" i="158"/>
  <c r="CK28" i="158"/>
  <c r="DN28" i="158"/>
  <c r="DT28" i="158"/>
  <c r="CJ28" i="158"/>
  <c r="CI28" i="158"/>
  <c r="CH28" i="158"/>
  <c r="CE28" i="158"/>
  <c r="CK27" i="158"/>
  <c r="DN27" i="158"/>
  <c r="CJ27" i="158"/>
  <c r="CI27" i="158"/>
  <c r="CH27" i="158"/>
  <c r="CE27" i="158"/>
  <c r="CK26" i="158"/>
  <c r="DN26" i="158"/>
  <c r="DT26" i="158"/>
  <c r="CJ26" i="158"/>
  <c r="CI26" i="158"/>
  <c r="CH26" i="158"/>
  <c r="CE26" i="158"/>
  <c r="CK25" i="158"/>
  <c r="DN25" i="158"/>
  <c r="DT25" i="158"/>
  <c r="CJ25" i="158"/>
  <c r="CI25" i="158"/>
  <c r="CH25" i="158"/>
  <c r="CE25" i="158"/>
  <c r="CK24" i="158"/>
  <c r="DN24" i="158"/>
  <c r="DT24" i="158"/>
  <c r="CJ24" i="158"/>
  <c r="CI24" i="158"/>
  <c r="CH24" i="158"/>
  <c r="CE24" i="158"/>
  <c r="CK23" i="158"/>
  <c r="DN23" i="158"/>
  <c r="DT23" i="158"/>
  <c r="CJ23" i="158"/>
  <c r="CI23" i="158"/>
  <c r="CH23" i="158"/>
  <c r="CE23" i="158"/>
  <c r="CK22" i="158"/>
  <c r="DN22" i="158"/>
  <c r="CJ22" i="158"/>
  <c r="CI22" i="158"/>
  <c r="CH22" i="158"/>
  <c r="CE22" i="158"/>
  <c r="CK21" i="158"/>
  <c r="DN21" i="158"/>
  <c r="DT21" i="158"/>
  <c r="CJ21" i="158"/>
  <c r="CI21" i="158"/>
  <c r="CH21" i="158"/>
  <c r="CE21" i="158"/>
  <c r="CK20" i="158"/>
  <c r="DN20" i="158"/>
  <c r="CJ20" i="158"/>
  <c r="CI20" i="158"/>
  <c r="CH20" i="158"/>
  <c r="CE20" i="158"/>
  <c r="CK19" i="158"/>
  <c r="DN19" i="158"/>
  <c r="CJ19" i="158"/>
  <c r="CI19" i="158"/>
  <c r="CH19" i="158"/>
  <c r="CE19" i="158"/>
  <c r="CK18" i="158"/>
  <c r="DN18" i="158"/>
  <c r="CJ18" i="158"/>
  <c r="CI18" i="158"/>
  <c r="CH18" i="158"/>
  <c r="CE18" i="158"/>
  <c r="CK17" i="158"/>
  <c r="DN17" i="158"/>
  <c r="CJ17" i="158"/>
  <c r="CI17" i="158"/>
  <c r="CH17" i="158"/>
  <c r="CE17" i="158"/>
  <c r="CK16" i="158"/>
  <c r="DN16" i="158"/>
  <c r="DT16" i="158"/>
  <c r="CJ16" i="158"/>
  <c r="CI16" i="158"/>
  <c r="CH16" i="158"/>
  <c r="CE16" i="158"/>
  <c r="CK15" i="158"/>
  <c r="DN15" i="158"/>
  <c r="DT15" i="158"/>
  <c r="CJ15" i="158"/>
  <c r="CI15" i="158"/>
  <c r="CH15" i="158"/>
  <c r="CE15" i="158"/>
  <c r="CK14" i="158"/>
  <c r="DN14" i="158"/>
  <c r="CJ14" i="158"/>
  <c r="CI14" i="158"/>
  <c r="CH14" i="158"/>
  <c r="CE14" i="158"/>
  <c r="CK13" i="158"/>
  <c r="DN13" i="158"/>
  <c r="DT13" i="158"/>
  <c r="CJ13" i="158"/>
  <c r="CI13" i="158"/>
  <c r="CH13" i="158"/>
  <c r="CE13" i="158"/>
  <c r="CK12" i="158"/>
  <c r="DN12" i="158"/>
  <c r="DT12" i="158"/>
  <c r="CJ12" i="158"/>
  <c r="CI12" i="158"/>
  <c r="CH12" i="158"/>
  <c r="CE12" i="158"/>
  <c r="CK11" i="158"/>
  <c r="DN11" i="158"/>
  <c r="DT11" i="158"/>
  <c r="CJ11" i="158"/>
  <c r="CI11" i="158"/>
  <c r="CH11" i="158"/>
  <c r="CE11" i="158"/>
  <c r="CK10" i="158"/>
  <c r="DN10" i="158"/>
  <c r="CJ10" i="158"/>
  <c r="CI10" i="158"/>
  <c r="CH10" i="158"/>
  <c r="CE10" i="158"/>
  <c r="CK9" i="158"/>
  <c r="DN9" i="158"/>
  <c r="CJ9" i="158"/>
  <c r="CI9" i="158"/>
  <c r="CH9" i="158"/>
  <c r="CE9" i="158"/>
  <c r="CK8" i="158"/>
  <c r="DN8" i="158"/>
  <c r="DT8" i="158"/>
  <c r="CJ8" i="158"/>
  <c r="CI8" i="158"/>
  <c r="CH8" i="158"/>
  <c r="CE8" i="158"/>
  <c r="CN45" i="158"/>
  <c r="CU45" i="158"/>
  <c r="CT45" i="158"/>
  <c r="CN44" i="158"/>
  <c r="CG44" i="158"/>
  <c r="CN43" i="158"/>
  <c r="CM43" i="158"/>
  <c r="CN42" i="158"/>
  <c r="CM42" i="158"/>
  <c r="CF42" i="158"/>
  <c r="CN41" i="158"/>
  <c r="CM41" i="158"/>
  <c r="CN40" i="158"/>
  <c r="CM40" i="158"/>
  <c r="CF40" i="158"/>
  <c r="CN39" i="158"/>
  <c r="CG39" i="158"/>
  <c r="DM39" i="158"/>
  <c r="CM39" i="158"/>
  <c r="CF39" i="158"/>
  <c r="DR39" i="158"/>
  <c r="CN38" i="158"/>
  <c r="CM38" i="158"/>
  <c r="CN37" i="158"/>
  <c r="CM37" i="158"/>
  <c r="CF37" i="158"/>
  <c r="DR37" i="158"/>
  <c r="DS37" i="158"/>
  <c r="CN36" i="158"/>
  <c r="CN35" i="158"/>
  <c r="CM35" i="158"/>
  <c r="CN34" i="158"/>
  <c r="CM34" i="158"/>
  <c r="CN33" i="158"/>
  <c r="CM33" i="158"/>
  <c r="CN32" i="158"/>
  <c r="CM32" i="158"/>
  <c r="CN31" i="158"/>
  <c r="CN30" i="158"/>
  <c r="CM30" i="158"/>
  <c r="CF30" i="158"/>
  <c r="CN29" i="158"/>
  <c r="CM29" i="158"/>
  <c r="CN28" i="158"/>
  <c r="CM28" i="158"/>
  <c r="CN27" i="158"/>
  <c r="CN26" i="158"/>
  <c r="CM26" i="158"/>
  <c r="CN25" i="158"/>
  <c r="CM25" i="158"/>
  <c r="CN24" i="158"/>
  <c r="CN23" i="158"/>
  <c r="CM23" i="158"/>
  <c r="CN22" i="158"/>
  <c r="CG22" i="158"/>
  <c r="CM22" i="158"/>
  <c r="CF22" i="158"/>
  <c r="CN21" i="158"/>
  <c r="CM21" i="158"/>
  <c r="CF21" i="158"/>
  <c r="CN20" i="158"/>
  <c r="CN19" i="158"/>
  <c r="CN18" i="158"/>
  <c r="CG18" i="158"/>
  <c r="CM18" i="158"/>
  <c r="CN17" i="158"/>
  <c r="CM17" i="158"/>
  <c r="CF17" i="158"/>
  <c r="DR17" i="158"/>
  <c r="CN16" i="158"/>
  <c r="CM16" i="158"/>
  <c r="CN15" i="158"/>
  <c r="CM15" i="158"/>
  <c r="CF15" i="158"/>
  <c r="DR15" i="158"/>
  <c r="DS15" i="158"/>
  <c r="CN14" i="158"/>
  <c r="CM14" i="158"/>
  <c r="CN13" i="158"/>
  <c r="CU13" i="158"/>
  <c r="CT13" i="158"/>
  <c r="CF13" i="158"/>
  <c r="CN12" i="158"/>
  <c r="CN11" i="158"/>
  <c r="CN10" i="158"/>
  <c r="CM10" i="158"/>
  <c r="CF10" i="158"/>
  <c r="DR10" i="158"/>
  <c r="DS10" i="158"/>
  <c r="DU10" i="158"/>
  <c r="CU10" i="158"/>
  <c r="CT10" i="158"/>
  <c r="CN9" i="158"/>
  <c r="CM9" i="158"/>
  <c r="CF9" i="158"/>
  <c r="DR9" i="158"/>
  <c r="CN8" i="158"/>
  <c r="CG8" i="158"/>
  <c r="CU43" i="158"/>
  <c r="CG43" i="158"/>
  <c r="CT43" i="158"/>
  <c r="CU42" i="158"/>
  <c r="CT42" i="158"/>
  <c r="CU41" i="158"/>
  <c r="CU40" i="158"/>
  <c r="CT40" i="158"/>
  <c r="CU39" i="158"/>
  <c r="CT39" i="158"/>
  <c r="CU38" i="158"/>
  <c r="CG38" i="158"/>
  <c r="DM38" i="158"/>
  <c r="CT38" i="158"/>
  <c r="CU35" i="158"/>
  <c r="CT35" i="158"/>
  <c r="CU34" i="158"/>
  <c r="CG34" i="158"/>
  <c r="DM34" i="158"/>
  <c r="CU33" i="158"/>
  <c r="CU32" i="158"/>
  <c r="CU31" i="158"/>
  <c r="CT31" i="158"/>
  <c r="CU30" i="158"/>
  <c r="CT30" i="158"/>
  <c r="CU27" i="158"/>
  <c r="CT27" i="158"/>
  <c r="CU26" i="158"/>
  <c r="CT26" i="158"/>
  <c r="CU25" i="158"/>
  <c r="CT25" i="158"/>
  <c r="CU24" i="158"/>
  <c r="CT24" i="158"/>
  <c r="CU23" i="158"/>
  <c r="CT23" i="158"/>
  <c r="CU22" i="158"/>
  <c r="CT22" i="158"/>
  <c r="CU19" i="158"/>
  <c r="CT19" i="158"/>
  <c r="CF19" i="158"/>
  <c r="CU18" i="158"/>
  <c r="CU17" i="158"/>
  <c r="CT17" i="158"/>
  <c r="CU16" i="158"/>
  <c r="CT16" i="158"/>
  <c r="CU15" i="158"/>
  <c r="CU14" i="158"/>
  <c r="CG14" i="158"/>
  <c r="DM14" i="158"/>
  <c r="CT14" i="158"/>
  <c r="CU11" i="158"/>
  <c r="CG11" i="158"/>
  <c r="CT11" i="158"/>
  <c r="CU9" i="158"/>
  <c r="CT9" i="158"/>
  <c r="CU8" i="158"/>
  <c r="CU44" i="158"/>
  <c r="CT44" i="158"/>
  <c r="CU37" i="158"/>
  <c r="CT37" i="158"/>
  <c r="CU36" i="158"/>
  <c r="CT36" i="158"/>
  <c r="CU29" i="158"/>
  <c r="CT29" i="158"/>
  <c r="CF29" i="158"/>
  <c r="DR29" i="158"/>
  <c r="DS29" i="158"/>
  <c r="DU29" i="158"/>
  <c r="CU28" i="158"/>
  <c r="CU21" i="158"/>
  <c r="CU20" i="158"/>
  <c r="CT20" i="158"/>
  <c r="CU12" i="158"/>
  <c r="CT12" i="158"/>
  <c r="DB45" i="158"/>
  <c r="DA45" i="158"/>
  <c r="DB44" i="158"/>
  <c r="DA44" i="158"/>
  <c r="DB43" i="158"/>
  <c r="DA43" i="158"/>
  <c r="DB42" i="158"/>
  <c r="DA42" i="158"/>
  <c r="DB41" i="158"/>
  <c r="DA41" i="158"/>
  <c r="DB40" i="158"/>
  <c r="DA40" i="158"/>
  <c r="DB39" i="158"/>
  <c r="DA39" i="158"/>
  <c r="DB38" i="158"/>
  <c r="DA38" i="158"/>
  <c r="DB37" i="158"/>
  <c r="DA37" i="158"/>
  <c r="DB36" i="158"/>
  <c r="DA36" i="158"/>
  <c r="DB35" i="158"/>
  <c r="DA35" i="158"/>
  <c r="DB34" i="158"/>
  <c r="DA34" i="158"/>
  <c r="DB33" i="158"/>
  <c r="DA33" i="158"/>
  <c r="DB32" i="158"/>
  <c r="DA32" i="158"/>
  <c r="DB31" i="158"/>
  <c r="DA31" i="158"/>
  <c r="DB30" i="158"/>
  <c r="DA30" i="158"/>
  <c r="DB29" i="158"/>
  <c r="DA29" i="158"/>
  <c r="DB28" i="158"/>
  <c r="DA28" i="158"/>
  <c r="DB27" i="158"/>
  <c r="DA27" i="158"/>
  <c r="DB26" i="158"/>
  <c r="DA26" i="158"/>
  <c r="DB25" i="158"/>
  <c r="DA25" i="158"/>
  <c r="DB24" i="158"/>
  <c r="DA24" i="158"/>
  <c r="DB23" i="158"/>
  <c r="DA23" i="158"/>
  <c r="DB22" i="158"/>
  <c r="DA22" i="158"/>
  <c r="DB21" i="158"/>
  <c r="DA21" i="158"/>
  <c r="DB20" i="158"/>
  <c r="DA20" i="158"/>
  <c r="DB19" i="158"/>
  <c r="DA19" i="158"/>
  <c r="DB18" i="158"/>
  <c r="DA18" i="158"/>
  <c r="DB17" i="158"/>
  <c r="DA17" i="158"/>
  <c r="DB16" i="158"/>
  <c r="DA16" i="158"/>
  <c r="DB15" i="158"/>
  <c r="DA15" i="158"/>
  <c r="DB14" i="158"/>
  <c r="DA14" i="158"/>
  <c r="DB13" i="158"/>
  <c r="DA13" i="158"/>
  <c r="DB12" i="158"/>
  <c r="DA12" i="158"/>
  <c r="DB11" i="158"/>
  <c r="DA11" i="158"/>
  <c r="DB10" i="158"/>
  <c r="DA10" i="158"/>
  <c r="DB9" i="158"/>
  <c r="DA9" i="158"/>
  <c r="DB8" i="158"/>
  <c r="DA8" i="158"/>
  <c r="CG17" i="158"/>
  <c r="DM17" i="158"/>
  <c r="CT8" i="158"/>
  <c r="CG42" i="158"/>
  <c r="DM42" i="158"/>
  <c r="DV45" i="158"/>
  <c r="CG23" i="158"/>
  <c r="DM23" i="158"/>
  <c r="CG35" i="158"/>
  <c r="DM35" i="158"/>
  <c r="CM12" i="158"/>
  <c r="CF12" i="158"/>
  <c r="DR12" i="158"/>
  <c r="DS12" i="158"/>
  <c r="CT21" i="158"/>
  <c r="CG30" i="158"/>
  <c r="CG29" i="158"/>
  <c r="DM29" i="158"/>
  <c r="AH41" i="166"/>
  <c r="AH42" i="166"/>
  <c r="AG41" i="166"/>
  <c r="AF41" i="166"/>
  <c r="AF42" i="166"/>
  <c r="AF43" i="166"/>
  <c r="AE41" i="166"/>
  <c r="AL43" i="166"/>
  <c r="AK43" i="166"/>
  <c r="AJ43" i="166"/>
  <c r="AI43" i="166"/>
  <c r="AH43" i="166"/>
  <c r="AG42" i="166"/>
  <c r="AG43" i="166"/>
  <c r="AE42" i="166"/>
  <c r="AE43" i="166"/>
  <c r="D7" i="167"/>
  <c r="E7" i="167"/>
  <c r="AD43" i="166"/>
  <c r="AC43" i="166"/>
  <c r="AB43" i="166"/>
  <c r="AA43" i="166"/>
  <c r="D8" i="167"/>
  <c r="E8" i="167"/>
  <c r="D12" i="167"/>
  <c r="D9" i="167"/>
  <c r="E9" i="167"/>
  <c r="E13" i="167"/>
  <c r="D13" i="167"/>
  <c r="D11" i="167"/>
  <c r="D10" i="167"/>
  <c r="E10" i="167"/>
  <c r="E14" i="167"/>
  <c r="F7" i="167"/>
  <c r="G7" i="167"/>
  <c r="G11" i="167"/>
  <c r="F11" i="167"/>
  <c r="F12" i="167"/>
  <c r="G12" i="167"/>
  <c r="F8" i="167"/>
  <c r="G8" i="167"/>
  <c r="F9" i="167"/>
  <c r="G9" i="167"/>
  <c r="F13" i="167"/>
  <c r="G13" i="167"/>
  <c r="F10" i="167"/>
  <c r="G14" i="167"/>
  <c r="F14" i="167"/>
  <c r="Z42" i="166"/>
  <c r="Z43" i="166"/>
  <c r="Y42" i="166"/>
  <c r="Y43" i="166"/>
  <c r="X42" i="166"/>
  <c r="X43" i="166"/>
  <c r="W42" i="166"/>
  <c r="W43" i="166"/>
  <c r="B42" i="152"/>
  <c r="B43" i="152"/>
  <c r="B45" i="152"/>
  <c r="B46" i="152"/>
  <c r="C14" i="68"/>
  <c r="C13" i="68"/>
  <c r="C10" i="68"/>
  <c r="C9" i="68"/>
  <c r="C12" i="68"/>
  <c r="C11" i="68"/>
  <c r="C8" i="68"/>
  <c r="W71" i="152"/>
  <c r="V71" i="152"/>
  <c r="U71" i="152"/>
  <c r="T71" i="152"/>
  <c r="W70" i="152"/>
  <c r="V70" i="152"/>
  <c r="U70" i="152"/>
  <c r="T70" i="152"/>
  <c r="W69" i="152"/>
  <c r="V69" i="152"/>
  <c r="U69" i="152"/>
  <c r="T69" i="152"/>
  <c r="W68" i="152"/>
  <c r="V68" i="152"/>
  <c r="U68" i="152"/>
  <c r="T68" i="152"/>
  <c r="W67" i="152"/>
  <c r="V67" i="152"/>
  <c r="U67" i="152"/>
  <c r="T67" i="152"/>
  <c r="W66" i="152"/>
  <c r="V66" i="152"/>
  <c r="U66" i="152"/>
  <c r="T66" i="152"/>
  <c r="W65" i="152"/>
  <c r="V65" i="152"/>
  <c r="U65" i="152"/>
  <c r="T65" i="152"/>
  <c r="W64" i="152"/>
  <c r="V64" i="152"/>
  <c r="U64" i="152"/>
  <c r="T64" i="152"/>
  <c r="W63" i="152"/>
  <c r="V63" i="152"/>
  <c r="U63" i="152"/>
  <c r="T63" i="152"/>
  <c r="W62" i="152"/>
  <c r="V62" i="152"/>
  <c r="U62" i="152"/>
  <c r="T62" i="152"/>
  <c r="W61" i="152"/>
  <c r="V61" i="152"/>
  <c r="U61" i="152"/>
  <c r="T61" i="152"/>
  <c r="W60" i="152"/>
  <c r="V60" i="152"/>
  <c r="U60" i="152"/>
  <c r="T60" i="152"/>
  <c r="W59" i="152"/>
  <c r="V59" i="152"/>
  <c r="U59" i="152"/>
  <c r="T59" i="152"/>
  <c r="W58" i="152"/>
  <c r="V58" i="152"/>
  <c r="U58" i="152"/>
  <c r="T58" i="152"/>
  <c r="W57" i="152"/>
  <c r="V57" i="152"/>
  <c r="U57" i="152"/>
  <c r="T57" i="152"/>
  <c r="W56" i="152"/>
  <c r="V56" i="152"/>
  <c r="U56" i="152"/>
  <c r="T56" i="152"/>
  <c r="W55" i="152"/>
  <c r="V55" i="152"/>
  <c r="U55" i="152"/>
  <c r="T55" i="152"/>
  <c r="W54" i="152"/>
  <c r="V54" i="152"/>
  <c r="U54" i="152"/>
  <c r="T54" i="152"/>
  <c r="W53" i="152"/>
  <c r="V53" i="152"/>
  <c r="U53" i="152"/>
  <c r="T53" i="152"/>
  <c r="W52" i="152"/>
  <c r="V52" i="152"/>
  <c r="U52" i="152"/>
  <c r="T52" i="152"/>
  <c r="W51" i="152"/>
  <c r="V51" i="152"/>
  <c r="U51" i="152"/>
  <c r="T51" i="152"/>
  <c r="W50" i="152"/>
  <c r="V50" i="152"/>
  <c r="U50" i="152"/>
  <c r="T50" i="152"/>
  <c r="W49" i="152"/>
  <c r="V49" i="152"/>
  <c r="U49" i="152"/>
  <c r="T49" i="152"/>
  <c r="W48" i="152"/>
  <c r="V48" i="152"/>
  <c r="U48" i="152"/>
  <c r="T48" i="152"/>
  <c r="W47" i="152"/>
  <c r="V47" i="152"/>
  <c r="U47" i="152"/>
  <c r="T47" i="152"/>
  <c r="W46" i="152"/>
  <c r="V46" i="152"/>
  <c r="U46" i="152"/>
  <c r="T46" i="152"/>
  <c r="W45" i="152"/>
  <c r="V45" i="152"/>
  <c r="U45" i="152"/>
  <c r="T45" i="152"/>
  <c r="W44" i="152"/>
  <c r="V44" i="152"/>
  <c r="U44" i="152"/>
  <c r="T44" i="152"/>
  <c r="W43" i="152"/>
  <c r="V43" i="152"/>
  <c r="U43" i="152"/>
  <c r="T43" i="152"/>
  <c r="W42" i="152"/>
  <c r="V42" i="152"/>
  <c r="U42" i="152"/>
  <c r="T42" i="152"/>
  <c r="W41" i="152"/>
  <c r="V41" i="152"/>
  <c r="U41" i="152"/>
  <c r="T41" i="152"/>
  <c r="W40" i="152"/>
  <c r="V40" i="152"/>
  <c r="U40" i="152"/>
  <c r="T40" i="152"/>
  <c r="W39" i="152"/>
  <c r="V39" i="152"/>
  <c r="U39" i="152"/>
  <c r="T39" i="152"/>
  <c r="W38" i="152"/>
  <c r="V38" i="152"/>
  <c r="U38" i="152"/>
  <c r="T38" i="152"/>
  <c r="W37" i="152"/>
  <c r="V37" i="152"/>
  <c r="U37" i="152"/>
  <c r="T37" i="152"/>
  <c r="W36" i="152"/>
  <c r="V36" i="152"/>
  <c r="U36" i="152"/>
  <c r="T36" i="152"/>
  <c r="W35" i="152"/>
  <c r="V35" i="152"/>
  <c r="U35" i="152"/>
  <c r="T35" i="152"/>
  <c r="W34" i="152"/>
  <c r="V34" i="152"/>
  <c r="U34" i="152"/>
  <c r="T34" i="152"/>
  <c r="W33" i="152"/>
  <c r="V33" i="152"/>
  <c r="U33" i="152"/>
  <c r="T33" i="152"/>
  <c r="W32" i="152"/>
  <c r="V32" i="152"/>
  <c r="U32" i="152"/>
  <c r="T32" i="152"/>
  <c r="W31" i="152"/>
  <c r="V31" i="152"/>
  <c r="U31" i="152"/>
  <c r="T31" i="152"/>
  <c r="W30" i="152"/>
  <c r="V30" i="152"/>
  <c r="U30" i="152"/>
  <c r="T30" i="152"/>
  <c r="W29" i="152"/>
  <c r="V29" i="152"/>
  <c r="U29" i="152"/>
  <c r="T29" i="152"/>
  <c r="W28" i="152"/>
  <c r="V28" i="152"/>
  <c r="U28" i="152"/>
  <c r="T28" i="152"/>
  <c r="W27" i="152"/>
  <c r="V27" i="152"/>
  <c r="U27" i="152"/>
  <c r="T27" i="152"/>
  <c r="W26" i="152"/>
  <c r="V26" i="152"/>
  <c r="U26" i="152"/>
  <c r="T26" i="152"/>
  <c r="W25" i="152"/>
  <c r="V25" i="152"/>
  <c r="U25" i="152"/>
  <c r="T25" i="152"/>
  <c r="W24" i="152"/>
  <c r="V24" i="152"/>
  <c r="U24" i="152"/>
  <c r="T24" i="152"/>
  <c r="W23" i="152"/>
  <c r="V23" i="152"/>
  <c r="U23" i="152"/>
  <c r="T23" i="152"/>
  <c r="W22" i="152"/>
  <c r="V22" i="152"/>
  <c r="U22" i="152"/>
  <c r="T22" i="152"/>
  <c r="W21" i="152"/>
  <c r="V21" i="152"/>
  <c r="U21" i="152"/>
  <c r="T21" i="152"/>
  <c r="W20" i="152"/>
  <c r="V20" i="152"/>
  <c r="U20" i="152"/>
  <c r="T20" i="152"/>
  <c r="W19" i="152"/>
  <c r="V19" i="152"/>
  <c r="U19" i="152"/>
  <c r="T19" i="152"/>
  <c r="W18" i="152"/>
  <c r="V18" i="152"/>
  <c r="U18" i="152"/>
  <c r="T18" i="152"/>
  <c r="W17" i="152"/>
  <c r="V17" i="152"/>
  <c r="U17" i="152"/>
  <c r="T17" i="152"/>
  <c r="W16" i="152"/>
  <c r="V16" i="152"/>
  <c r="U16" i="152"/>
  <c r="T16" i="152"/>
  <c r="W15" i="152"/>
  <c r="V15" i="152"/>
  <c r="U15" i="152"/>
  <c r="T15" i="152"/>
  <c r="W14" i="152"/>
  <c r="V14" i="152"/>
  <c r="U14" i="152"/>
  <c r="T14" i="152"/>
  <c r="W13" i="152"/>
  <c r="V13" i="152"/>
  <c r="U13" i="152"/>
  <c r="T13" i="152"/>
  <c r="W12" i="152"/>
  <c r="V12" i="152"/>
  <c r="U12" i="152"/>
  <c r="T12" i="152"/>
  <c r="W11" i="152"/>
  <c r="V11" i="152"/>
  <c r="U11" i="152"/>
  <c r="T11" i="152"/>
  <c r="W10" i="152"/>
  <c r="V10" i="152"/>
  <c r="U10" i="152"/>
  <c r="T10" i="152"/>
  <c r="W9" i="152"/>
  <c r="V9" i="152"/>
  <c r="U9" i="152"/>
  <c r="T9" i="152"/>
  <c r="W8" i="152"/>
  <c r="V8" i="152"/>
  <c r="U8" i="152"/>
  <c r="T8" i="152"/>
  <c r="W7" i="152"/>
  <c r="V7" i="152"/>
  <c r="U7" i="152"/>
  <c r="T7" i="152"/>
  <c r="W6" i="152"/>
  <c r="V6" i="152"/>
  <c r="U6" i="152"/>
  <c r="T6" i="152"/>
  <c r="K7" i="152"/>
  <c r="K8" i="152"/>
  <c r="K9" i="152"/>
  <c r="K10" i="152"/>
  <c r="K11" i="152"/>
  <c r="K12" i="152"/>
  <c r="K13" i="152"/>
  <c r="K14" i="152"/>
  <c r="K15" i="152"/>
  <c r="K16" i="152"/>
  <c r="K17" i="152"/>
  <c r="K18" i="152"/>
  <c r="K19" i="152"/>
  <c r="K20" i="152"/>
  <c r="K21" i="152"/>
  <c r="K22" i="152"/>
  <c r="K23" i="152"/>
  <c r="K24" i="152"/>
  <c r="K25" i="152"/>
  <c r="K26" i="152"/>
  <c r="K27" i="152"/>
  <c r="K28" i="152"/>
  <c r="K29" i="152"/>
  <c r="K30" i="152"/>
  <c r="K31" i="152"/>
  <c r="K32" i="152"/>
  <c r="K33" i="152"/>
  <c r="K34" i="152"/>
  <c r="K35" i="152"/>
  <c r="K36" i="152"/>
  <c r="K37" i="152"/>
  <c r="K38" i="152"/>
  <c r="K39" i="152"/>
  <c r="K40" i="152"/>
  <c r="K41" i="152"/>
  <c r="K42" i="152"/>
  <c r="K43" i="152"/>
  <c r="K44" i="152"/>
  <c r="K45" i="152"/>
  <c r="K46" i="152"/>
  <c r="K47" i="152"/>
  <c r="K48" i="152"/>
  <c r="K49" i="152"/>
  <c r="K50" i="152"/>
  <c r="K51" i="152"/>
  <c r="K52" i="152"/>
  <c r="K53" i="152"/>
  <c r="K54" i="152"/>
  <c r="K55" i="152"/>
  <c r="K56" i="152"/>
  <c r="K57" i="152"/>
  <c r="K58" i="152"/>
  <c r="K59" i="152"/>
  <c r="K60" i="152"/>
  <c r="K61" i="152"/>
  <c r="K62" i="152"/>
  <c r="K63" i="152"/>
  <c r="K64" i="152"/>
  <c r="K65" i="152"/>
  <c r="K66" i="152"/>
  <c r="K67" i="152"/>
  <c r="K68" i="152"/>
  <c r="K69" i="152"/>
  <c r="K70" i="152"/>
  <c r="K71" i="152"/>
  <c r="B47" i="152"/>
  <c r="B48" i="152"/>
  <c r="CT32" i="158"/>
  <c r="CG32" i="158"/>
  <c r="DM32" i="158"/>
  <c r="CM8" i="158"/>
  <c r="CF8" i="158"/>
  <c r="DR8" i="158"/>
  <c r="DS8" i="158"/>
  <c r="DU8" i="158"/>
  <c r="DM8" i="158"/>
  <c r="CM13" i="158"/>
  <c r="DR13" i="158"/>
  <c r="DS13" i="158"/>
  <c r="DU13" i="158"/>
  <c r="CG13" i="158"/>
  <c r="DM13" i="158"/>
  <c r="DT41" i="158"/>
  <c r="CT18" i="158"/>
  <c r="CF18" i="158"/>
  <c r="DR18" i="158"/>
  <c r="DM18" i="158"/>
  <c r="DR22" i="158"/>
  <c r="DS22" i="158"/>
  <c r="DG43" i="158"/>
  <c r="DM43" i="158"/>
  <c r="DT22" i="158"/>
  <c r="DT14" i="158"/>
  <c r="DT18" i="158"/>
  <c r="DS18" i="158"/>
  <c r="DU18" i="158"/>
  <c r="CG37" i="158"/>
  <c r="DM37" i="158"/>
  <c r="DR21" i="158"/>
  <c r="CG19" i="158"/>
  <c r="CM19" i="158"/>
  <c r="CF25" i="158"/>
  <c r="DR25" i="158"/>
  <c r="DT10" i="158"/>
  <c r="EW16" i="158"/>
  <c r="EX16" i="158"/>
  <c r="EY16" i="158"/>
  <c r="DT20" i="158"/>
  <c r="DM44" i="158"/>
  <c r="CM44" i="158"/>
  <c r="CF44" i="158"/>
  <c r="DR44" i="158"/>
  <c r="DS44" i="158"/>
  <c r="DU44" i="158"/>
  <c r="CG15" i="158"/>
  <c r="DM15" i="158"/>
  <c r="CT15" i="158"/>
  <c r="CM27" i="158"/>
  <c r="CF27" i="158"/>
  <c r="CG27" i="158"/>
  <c r="DM27" i="158"/>
  <c r="DT35" i="158"/>
  <c r="DM30" i="158"/>
  <c r="CG9" i="158"/>
  <c r="DM9" i="158"/>
  <c r="CG40" i="158"/>
  <c r="DM40" i="158"/>
  <c r="GJ9" i="158"/>
  <c r="GJ8" i="158"/>
  <c r="FS14" i="158"/>
  <c r="CT34" i="158"/>
  <c r="CM24" i="158"/>
  <c r="CF24" i="158"/>
  <c r="DR24" i="158"/>
  <c r="DS24" i="158"/>
  <c r="DU24" i="158"/>
  <c r="CG24" i="158"/>
  <c r="DM24" i="158"/>
  <c r="EX28" i="158"/>
  <c r="EW28" i="158"/>
  <c r="EX33" i="158"/>
  <c r="EY33" i="158"/>
  <c r="FC45" i="158"/>
  <c r="FD45" i="158"/>
  <c r="C9" i="195"/>
  <c r="C13" i="195"/>
  <c r="EY35" i="158"/>
  <c r="EX17" i="158"/>
  <c r="EW17" i="158"/>
  <c r="CM11" i="158"/>
  <c r="CF11" i="158"/>
  <c r="DR11" i="158"/>
  <c r="DS11" i="158"/>
  <c r="CG25" i="158"/>
  <c r="DM25" i="158"/>
  <c r="CF35" i="158"/>
  <c r="DR35" i="158"/>
  <c r="DS35" i="158"/>
  <c r="EX10" i="158"/>
  <c r="EY10" i="158"/>
  <c r="EX31" i="158"/>
  <c r="EW31" i="158"/>
  <c r="EY31" i="158"/>
  <c r="EW43" i="158"/>
  <c r="EY43" i="158"/>
  <c r="C11" i="195"/>
  <c r="DM22" i="158"/>
  <c r="CT28" i="158"/>
  <c r="CF28" i="158"/>
  <c r="DR28" i="158"/>
  <c r="DS28" i="158"/>
  <c r="DU28" i="158"/>
  <c r="CG28" i="158"/>
  <c r="DM28" i="158"/>
  <c r="CG12" i="158"/>
  <c r="DM12" i="158"/>
  <c r="DT32" i="158"/>
  <c r="EY41" i="158"/>
  <c r="CM31" i="158"/>
  <c r="CF31" i="158"/>
  <c r="DR31" i="158"/>
  <c r="DS31" i="158"/>
  <c r="CG31" i="158"/>
  <c r="DM31" i="158"/>
  <c r="EX9" i="158"/>
  <c r="EW11" i="158"/>
  <c r="EX11" i="158"/>
  <c r="EY11" i="158"/>
  <c r="EX34" i="158"/>
  <c r="EW34" i="158"/>
  <c r="EY34" i="158"/>
  <c r="EW41" i="158"/>
  <c r="CF43" i="158"/>
  <c r="DT19" i="158"/>
  <c r="FS17" i="158"/>
  <c r="EY12" i="158"/>
  <c r="EY21" i="158"/>
  <c r="EX32" i="158"/>
  <c r="EY32" i="158"/>
  <c r="EW32" i="158"/>
  <c r="FS11" i="158"/>
  <c r="FS40" i="158"/>
  <c r="GF8" i="158"/>
  <c r="GF37" i="158"/>
  <c r="GF40" i="158"/>
  <c r="DU22" i="158"/>
  <c r="DR43" i="158"/>
  <c r="EY28" i="158"/>
  <c r="DU35" i="158"/>
  <c r="EY17" i="158"/>
  <c r="DR19" i="158"/>
  <c r="DS19" i="158"/>
  <c r="DU19" i="158"/>
  <c r="DT17" i="158"/>
  <c r="DS17" i="158"/>
  <c r="CG10" i="158"/>
  <c r="DM10" i="158"/>
  <c r="DR40" i="158"/>
  <c r="DS40" i="158"/>
  <c r="DU40" i="158"/>
  <c r="DT42" i="158"/>
  <c r="DS42" i="158"/>
  <c r="DT27" i="158"/>
  <c r="DS27" i="158"/>
  <c r="B49" i="152"/>
  <c r="B50" i="152"/>
  <c r="CT33" i="158"/>
  <c r="CG33" i="158"/>
  <c r="DM33" i="158"/>
  <c r="DT9" i="158"/>
  <c r="DS9" i="158"/>
  <c r="DS21" i="158"/>
  <c r="DU21" i="158"/>
  <c r="DU12" i="158"/>
  <c r="DR30" i="158"/>
  <c r="DS30" i="158"/>
  <c r="DU15" i="158"/>
  <c r="DU30" i="158"/>
  <c r="DU37" i="158"/>
  <c r="CF26" i="158"/>
  <c r="DR26" i="158"/>
  <c r="DS26" i="158"/>
  <c r="DU26" i="158"/>
  <c r="CG26" i="158"/>
  <c r="DM26" i="158"/>
  <c r="CM36" i="158"/>
  <c r="CF36" i="158"/>
  <c r="DR36" i="158"/>
  <c r="DS36" i="158"/>
  <c r="DU36" i="158"/>
  <c r="CG36" i="158"/>
  <c r="DM36" i="158"/>
  <c r="DU11" i="158"/>
  <c r="CT41" i="158"/>
  <c r="CF41" i="158"/>
  <c r="DR41" i="158"/>
  <c r="DS41" i="158"/>
  <c r="CG41" i="158"/>
  <c r="DM41" i="158"/>
  <c r="CF32" i="158"/>
  <c r="DR32" i="158"/>
  <c r="DG19" i="158"/>
  <c r="DM19" i="158"/>
  <c r="DR27" i="158"/>
  <c r="CF33" i="158"/>
  <c r="DR33" i="158"/>
  <c r="DS33" i="158"/>
  <c r="DU33" i="158"/>
  <c r="CM45" i="158"/>
  <c r="CF45" i="158"/>
  <c r="DR45" i="158"/>
  <c r="DS45" i="158"/>
  <c r="DU45" i="158"/>
  <c r="CG45" i="158"/>
  <c r="DM45" i="158"/>
  <c r="DS39" i="158"/>
  <c r="DT39" i="158"/>
  <c r="DU39" i="158"/>
  <c r="DT43" i="158"/>
  <c r="DS43" i="158"/>
  <c r="CG21" i="158"/>
  <c r="DM21" i="158"/>
  <c r="DS34" i="158"/>
  <c r="DU34" i="158"/>
  <c r="CF14" i="158"/>
  <c r="DR14" i="158"/>
  <c r="DS14" i="158"/>
  <c r="DU14" i="158"/>
  <c r="CF23" i="158"/>
  <c r="DR23" i="158"/>
  <c r="DS23" i="158"/>
  <c r="DU23" i="158"/>
  <c r="DR42" i="158"/>
  <c r="DS32" i="158"/>
  <c r="DU32" i="158"/>
  <c r="DS25" i="158"/>
  <c r="DU25" i="158"/>
  <c r="DU41" i="158"/>
  <c r="FS13" i="158"/>
  <c r="EX8" i="158"/>
  <c r="EW8" i="158"/>
  <c r="EW27" i="158"/>
  <c r="EX27" i="158"/>
  <c r="EY27" i="158"/>
  <c r="EX37" i="158"/>
  <c r="EW37" i="158"/>
  <c r="EW25" i="158"/>
  <c r="EX25" i="158"/>
  <c r="EY25" i="158"/>
  <c r="D10" i="195"/>
  <c r="G10" i="167"/>
  <c r="D14" i="167"/>
  <c r="CF16" i="158"/>
  <c r="DR16" i="158"/>
  <c r="DS16" i="158"/>
  <c r="DU16" i="158"/>
  <c r="CM20" i="158"/>
  <c r="CF20" i="158"/>
  <c r="DR20" i="158"/>
  <c r="DS20" i="158"/>
  <c r="DU20" i="158"/>
  <c r="CG20" i="158"/>
  <c r="DM20" i="158"/>
  <c r="CF34" i="158"/>
  <c r="DR34" i="158"/>
  <c r="CF38" i="158"/>
  <c r="DR38" i="158"/>
  <c r="DS38" i="158"/>
  <c r="DU38" i="158"/>
  <c r="EX15" i="158"/>
  <c r="EW15" i="158"/>
  <c r="E12" i="167"/>
  <c r="CG16" i="158"/>
  <c r="DM16" i="158"/>
  <c r="EY13" i="158"/>
  <c r="EX18" i="158"/>
  <c r="EW18" i="158"/>
  <c r="EW20" i="158"/>
  <c r="EY20" i="158"/>
  <c r="EW26" i="158"/>
  <c r="FJ45" i="158"/>
  <c r="D9" i="195"/>
  <c r="EW9" i="158"/>
  <c r="EY9" i="158"/>
  <c r="EY38" i="158"/>
  <c r="EV45" i="158"/>
  <c r="EW44" i="158"/>
  <c r="EW45" i="158"/>
  <c r="FJ44" i="158"/>
  <c r="EY19" i="158"/>
  <c r="FS26" i="158"/>
  <c r="GF21" i="158"/>
  <c r="D13" i="195"/>
  <c r="C10" i="195"/>
  <c r="D14" i="195"/>
  <c r="EX26" i="158"/>
  <c r="D11" i="195"/>
  <c r="D14" i="68"/>
  <c r="D10" i="68"/>
  <c r="D9" i="68"/>
  <c r="B7" i="167"/>
  <c r="C7" i="167"/>
  <c r="B7" i="195"/>
  <c r="D11" i="68"/>
  <c r="D13" i="68"/>
  <c r="D12" i="68"/>
  <c r="D8" i="68"/>
  <c r="DU43" i="158"/>
  <c r="EY15" i="158"/>
  <c r="DU42" i="158"/>
  <c r="EY18" i="158"/>
  <c r="EY37" i="158"/>
  <c r="EY44" i="158"/>
  <c r="EY45" i="158"/>
  <c r="DU27" i="158"/>
  <c r="EY26" i="158"/>
  <c r="EY8" i="158"/>
  <c r="DU9" i="158"/>
  <c r="DU17" i="158"/>
  <c r="C13" i="167"/>
  <c r="B13" i="167"/>
  <c r="B13" i="195"/>
  <c r="B14" i="195"/>
  <c r="B14" i="167"/>
  <c r="C14" i="167"/>
  <c r="B12" i="195"/>
  <c r="C12" i="167"/>
  <c r="B12" i="167"/>
  <c r="B11" i="167"/>
  <c r="B11" i="195"/>
  <c r="C11" i="167"/>
  <c r="B9" i="167"/>
  <c r="B9" i="195"/>
  <c r="C9" i="167"/>
  <c r="C8" i="167"/>
  <c r="B8" i="195"/>
  <c r="B8" i="167"/>
  <c r="B10" i="195"/>
  <c r="C10" i="167"/>
  <c r="B10" i="167"/>
</calcChain>
</file>

<file path=xl/sharedStrings.xml><?xml version="1.0" encoding="utf-8"?>
<sst xmlns="http://schemas.openxmlformats.org/spreadsheetml/2006/main" count="556" uniqueCount="285">
  <si>
    <t>incl. Top 0.001%</t>
  </si>
  <si>
    <t>incl. Top 0.01%</t>
  </si>
  <si>
    <t>incl. Top 0.1%</t>
  </si>
  <si>
    <t>incl. Top 1%</t>
  </si>
  <si>
    <t xml:space="preserve">Top 10% </t>
  </si>
  <si>
    <t>Middle 40%</t>
  </si>
  <si>
    <t>Bottom 50%</t>
  </si>
  <si>
    <t>Full Population</t>
  </si>
  <si>
    <t>Top 1%</t>
  </si>
  <si>
    <t>Top 10%</t>
  </si>
  <si>
    <t>National income /adult</t>
  </si>
  <si>
    <r>
      <t xml:space="preserve">2013 yuan </t>
    </r>
    <r>
      <rPr>
        <sz val="8"/>
        <color theme="1"/>
        <rFont val="Arial Narrow"/>
        <family val="2"/>
      </rPr>
      <t>(GDP deflator)</t>
    </r>
  </si>
  <si>
    <t>1978-2015</t>
  </si>
  <si>
    <t>1978-1998</t>
  </si>
  <si>
    <t>1998-2015</t>
  </si>
  <si>
    <t>Source</t>
  </si>
  <si>
    <t>Table C1</t>
  </si>
  <si>
    <t>WID Database (extract 5-10-2016)</t>
  </si>
  <si>
    <t>World GDP</t>
  </si>
  <si>
    <t>World National income</t>
  </si>
  <si>
    <t>China GDP</t>
  </si>
  <si>
    <t>China national income</t>
  </si>
  <si>
    <t>Billions 2015 PPP euros</t>
  </si>
  <si>
    <t>Billions</t>
  </si>
  <si>
    <t>% China GDP</t>
  </si>
  <si>
    <t>% China National income</t>
  </si>
  <si>
    <t>% China Total pop</t>
  </si>
  <si>
    <t>World adult population</t>
  </si>
  <si>
    <t>World total population</t>
  </si>
  <si>
    <t>China adult population</t>
  </si>
  <si>
    <t>China total population</t>
  </si>
  <si>
    <t>% China adult pop</t>
  </si>
  <si>
    <t>Agricultural land</t>
  </si>
  <si>
    <t>Housing</t>
  </si>
  <si>
    <t>Private urban housing</t>
  </si>
  <si>
    <t>Govt urban housing</t>
  </si>
  <si>
    <t>Other domestic capital</t>
  </si>
  <si>
    <t>Net foreign wealth</t>
  </si>
  <si>
    <t>Decomposition of housing</t>
  </si>
  <si>
    <t xml:space="preserve">Total Population </t>
    <phoneticPr fontId="0" type="noConversion"/>
  </si>
  <si>
    <t>million persons</t>
    <phoneticPr fontId="0" type="noConversion"/>
  </si>
  <si>
    <t>Adult Pop (20+)</t>
  </si>
  <si>
    <t>million persons</t>
    <phoneticPr fontId="0" type="noConversion"/>
  </si>
  <si>
    <t>Adult urban pop</t>
  </si>
  <si>
    <t>Adult rural pop</t>
  </si>
  <si>
    <t>Urban Population</t>
    <phoneticPr fontId="0" type="noConversion"/>
  </si>
  <si>
    <t>% Total Pop</t>
  </si>
  <si>
    <t>Ratio Average Income Urban/Rural</t>
  </si>
  <si>
    <t>%</t>
  </si>
  <si>
    <t>Table C2</t>
  </si>
  <si>
    <t>Share of Urban Income in Total Income</t>
  </si>
  <si>
    <t>corrected series (pre-tax national income)</t>
  </si>
  <si>
    <t>table 1y</t>
  </si>
  <si>
    <t>raw series (raw fiscal income)</t>
  </si>
  <si>
    <t>table 1yfraw</t>
  </si>
  <si>
    <t>(pre-tax national income, equal-split)</t>
  </si>
  <si>
    <t>DINA France (GGP 2016)</t>
  </si>
  <si>
    <t>DINA USA (PSZ 2016)</t>
  </si>
  <si>
    <t>corrected series (pre-tax national income) (urban China)</t>
  </si>
  <si>
    <t>table 1yu</t>
  </si>
  <si>
    <t>corrected series (pre-tax national income) (rural China)</t>
  </si>
  <si>
    <t>table 1w</t>
  </si>
  <si>
    <t>Income share China 1978</t>
  </si>
  <si>
    <t>Income share China 2015</t>
  </si>
  <si>
    <r>
      <t xml:space="preserve">Average income China 1978   </t>
    </r>
    <r>
      <rPr>
        <sz val="16"/>
        <rFont val="Arial"/>
        <family val="2"/>
      </rPr>
      <t>(yuans 2015)</t>
    </r>
  </si>
  <si>
    <r>
      <t>Average income China 2015</t>
    </r>
    <r>
      <rPr>
        <sz val="16"/>
        <rFont val="Arial"/>
        <family val="2"/>
      </rPr>
      <t xml:space="preserve">              (yuans 2015)</t>
    </r>
  </si>
  <si>
    <t>Income share France 1978</t>
  </si>
  <si>
    <t>Income share France 2015</t>
  </si>
  <si>
    <r>
      <t xml:space="preserve">Average income France 1978   </t>
    </r>
    <r>
      <rPr>
        <sz val="16"/>
        <rFont val="Arial"/>
        <family val="2"/>
      </rPr>
      <t>(euros 2014)</t>
    </r>
  </si>
  <si>
    <r>
      <t>Average income France 2015</t>
    </r>
    <r>
      <rPr>
        <sz val="16"/>
        <rFont val="Arial"/>
        <family val="2"/>
      </rPr>
      <t xml:space="preserve">              (euros 2014)</t>
    </r>
  </si>
  <si>
    <t>China</t>
  </si>
  <si>
    <t>Average annual growth rate 1978-2015</t>
  </si>
  <si>
    <t>Total cumulated growth 1978-2015</t>
  </si>
  <si>
    <r>
      <t xml:space="preserve">Income                          group             </t>
    </r>
    <r>
      <rPr>
        <sz val="16"/>
        <rFont val="Arial"/>
        <family val="2"/>
      </rPr>
      <t>(distribution of per adult pre-tax national income)</t>
    </r>
  </si>
  <si>
    <t>France</t>
  </si>
  <si>
    <t>USA</t>
  </si>
  <si>
    <t>Income share USA 1978</t>
  </si>
  <si>
    <t>Income share USA 2015</t>
  </si>
  <si>
    <r>
      <t xml:space="preserve">Average income USA 1978   </t>
    </r>
    <r>
      <rPr>
        <sz val="16"/>
        <rFont val="Arial"/>
        <family val="2"/>
      </rPr>
      <t>(dollars 2014)</t>
    </r>
  </si>
  <si>
    <r>
      <t>Average income USA 2015</t>
    </r>
    <r>
      <rPr>
        <sz val="16"/>
        <rFont val="Arial"/>
        <family val="2"/>
      </rPr>
      <t xml:space="preserve">              (dollars 2014)</t>
    </r>
  </si>
  <si>
    <t>(net personal wealth)</t>
  </si>
  <si>
    <t>Private share in urban housing</t>
  </si>
  <si>
    <t>Rural share in housing (urban + rural)</t>
  </si>
  <si>
    <t>Market-value national wealth (% national income)</t>
  </si>
  <si>
    <t>Book-value national wealth (% national income)</t>
  </si>
  <si>
    <t>formula</t>
  </si>
  <si>
    <t>Corporate financial  assets</t>
  </si>
  <si>
    <t>Corporate financial  (non-equity) liabilities</t>
  </si>
  <si>
    <t>Agricultural land (semi-private)</t>
  </si>
  <si>
    <t>Private wealth</t>
  </si>
  <si>
    <t>Private wealth (% national income)</t>
  </si>
  <si>
    <t>Financial assets</t>
  </si>
  <si>
    <t>incl. Domestic equity</t>
  </si>
  <si>
    <t>Financial liabilities</t>
  </si>
  <si>
    <t>Agricultural land (govt)</t>
  </si>
  <si>
    <t>Rural housing (semi-private)</t>
  </si>
  <si>
    <t>Government wealth</t>
  </si>
  <si>
    <t>Govt wealth (% national income)</t>
  </si>
  <si>
    <t>Market-value national wealth (private + govt wealth)</t>
  </si>
  <si>
    <t>Private share in national wealth</t>
  </si>
  <si>
    <t>Public share in national wealth</t>
  </si>
  <si>
    <t>Private and public shares in markat-value national wealth</t>
  </si>
  <si>
    <t xml:space="preserve">Residual corporate wealth </t>
  </si>
  <si>
    <t xml:space="preserve">Decomposition of agricultural land </t>
  </si>
  <si>
    <t xml:space="preserve">Book value of corporations </t>
  </si>
  <si>
    <t>Market value of corporations (Corporate equity liabilities)</t>
  </si>
  <si>
    <t>incl. Agricultural land</t>
  </si>
  <si>
    <t>incl. Housing</t>
  </si>
  <si>
    <t>incl. Other domestic capital</t>
  </si>
  <si>
    <t>Tobin's Q ratio (market value/ book value)</t>
  </si>
  <si>
    <t>Residual corporate wealth (book value - market value)</t>
  </si>
  <si>
    <t>Domestic capital (book value)</t>
  </si>
  <si>
    <t>Private domestic capital</t>
  </si>
  <si>
    <t>Govt domestic capital</t>
  </si>
  <si>
    <t>Market-value domestic capital</t>
  </si>
  <si>
    <t>Corporate domestic capital (book value)</t>
  </si>
  <si>
    <t>Corporate domestic capital (market value)</t>
  </si>
  <si>
    <t>formula (to restore balance)</t>
  </si>
  <si>
    <t>Total financial assets of domestic sectors</t>
  </si>
  <si>
    <t>Total financial liabilities of domestic sectors</t>
  </si>
  <si>
    <t>Gross foreign financial assets</t>
  </si>
  <si>
    <t>Gross foreign financial liabilities</t>
  </si>
  <si>
    <t xml:space="preserve">Net foreign assets </t>
  </si>
  <si>
    <t>Gap domestic equity (should be equal to zero)</t>
  </si>
  <si>
    <t>Gap between recomputed and initial national wealth (should be zero)</t>
  </si>
  <si>
    <t>Other domestic capital (book value)</t>
  </si>
  <si>
    <t>Index of domestic financial intermediation (domestic financial liabilities /domestic capital)</t>
  </si>
  <si>
    <t>Index of financial foreign ownership (gross foreign liabilities/ domestic financial liabilites)</t>
  </si>
  <si>
    <t>Index of equity foreign ownership (gross foreign equity liabilities/ domestic equity liabilities)</t>
  </si>
  <si>
    <t xml:space="preserve">Private share in  housing </t>
  </si>
  <si>
    <t>Private share in  agricultural land</t>
  </si>
  <si>
    <t>Private share in  other domestic capital and net financial assets</t>
  </si>
  <si>
    <t>Govt reserved lands (classified in other domestic capital)</t>
  </si>
  <si>
    <t>Other govt non-financial assets (classified in other domestic capital)</t>
  </si>
  <si>
    <t>Book-value national wealth = private wealth + govt wealth + residual corporate wealth</t>
  </si>
  <si>
    <t>Private share in  domestic equity (private + govt)</t>
  </si>
  <si>
    <t>Gap: self-ownership (=zero)</t>
  </si>
  <si>
    <t>Private share in domestic equity ownership (private+ govt+ foreign)</t>
  </si>
  <si>
    <t>Govt share in domestic equity ownership (private+ govt+ foreign)</t>
  </si>
  <si>
    <t>Total financial assets and liabilities</t>
  </si>
  <si>
    <t>Indexes of financial intermediation and foreign ownership</t>
  </si>
  <si>
    <t>National wealth series for the USA (Piketty-Saez-Zucman 2016)</t>
  </si>
  <si>
    <t>Market-value national wealth</t>
  </si>
  <si>
    <t>Private-owned domestic equity (% national income)</t>
  </si>
  <si>
    <t>Govt-owned domestic equity (% national income)</t>
  </si>
  <si>
    <t>Table B6</t>
  </si>
  <si>
    <t>Table B5</t>
  </si>
  <si>
    <t>Net public wealth</t>
  </si>
  <si>
    <t>Govt Equities</t>
  </si>
  <si>
    <t>Govt Fixed income assets</t>
  </si>
  <si>
    <t>Govt Liabilities</t>
  </si>
  <si>
    <t>Govt Financial assets</t>
  </si>
  <si>
    <t>Govt Non Financial assets</t>
  </si>
  <si>
    <t>Net personal wealth</t>
  </si>
  <si>
    <t>Table B2</t>
  </si>
  <si>
    <t>Personal Non Financial assets</t>
  </si>
  <si>
    <t>Personal Financial assets</t>
  </si>
  <si>
    <t>Personal Equities</t>
  </si>
  <si>
    <t>Personal Fixed income assets</t>
  </si>
  <si>
    <t>Personal Liabilities</t>
  </si>
  <si>
    <t>Personal Pension funds/ lifeinsurance</t>
  </si>
  <si>
    <t>Net non-profit wealth</t>
  </si>
  <si>
    <t>Non-profit Non Financial assets</t>
  </si>
  <si>
    <t>Non-profit Financial assets</t>
  </si>
  <si>
    <t>Non-profit Equities</t>
  </si>
  <si>
    <t>Non-profit Fixed income assets</t>
  </si>
  <si>
    <t>Non-profit Liabilities</t>
  </si>
  <si>
    <t>Table B3</t>
  </si>
  <si>
    <t>Non-profit Other financial assets</t>
  </si>
  <si>
    <t>Net private wealth</t>
  </si>
  <si>
    <t>Private Non Financial assets</t>
  </si>
  <si>
    <t>Private Financial assets</t>
  </si>
  <si>
    <t>Private Equities</t>
  </si>
  <si>
    <t>Private Fixed income assets</t>
  </si>
  <si>
    <t>Private Pension funds/ lifeinsurance</t>
  </si>
  <si>
    <t>Private Liabilities</t>
  </si>
  <si>
    <t>Residual corporate wealth</t>
  </si>
  <si>
    <t>Corporate non-financial assets</t>
  </si>
  <si>
    <t>Corporate financial assets</t>
  </si>
  <si>
    <t>Corporate equities assets</t>
  </si>
  <si>
    <t>Corporate fixed income assets</t>
  </si>
  <si>
    <t>Corporate liabilities</t>
  </si>
  <si>
    <t>incl. Corporate equity liabilities</t>
  </si>
  <si>
    <t>Table B4</t>
  </si>
  <si>
    <t>National wealth series for France (Garbinti-Goupille-Piketty 2016)</t>
  </si>
  <si>
    <t>Table A28b</t>
  </si>
  <si>
    <t>Personal wealth</t>
  </si>
  <si>
    <t>Non-Financial assets</t>
  </si>
  <si>
    <t>Debt</t>
  </si>
  <si>
    <t>NPSIH wealth</t>
  </si>
  <si>
    <t>Public wealth</t>
  </si>
  <si>
    <t>Table A29b</t>
  </si>
  <si>
    <t>Foreign assets owned by French residents</t>
  </si>
  <si>
    <t>inc. foreign equity owned by French residents</t>
  </si>
  <si>
    <t>French assets owned by foreign residents</t>
  </si>
  <si>
    <t>inc. French equity owned by foreign residents</t>
  </si>
  <si>
    <t>Net foreign assets</t>
  </si>
  <si>
    <t>Foreign-owned domestic equity (% national income)</t>
  </si>
  <si>
    <t>Total domestic equity (% national income)</t>
  </si>
  <si>
    <t>Corporate non-Financial assets</t>
  </si>
  <si>
    <t>Domestic financial assets</t>
  </si>
  <si>
    <t>Domestic financial liabilities</t>
  </si>
  <si>
    <t>Book-value domestic capital</t>
  </si>
  <si>
    <t>Index of real foreign ownership (gross foreign liabilities/ domestic capital)</t>
  </si>
  <si>
    <t>Alernative public share in national wealth with private share in semi-private agricultural land &amp; rural housing=…</t>
  </si>
  <si>
    <t>UK</t>
  </si>
  <si>
    <t>wid.world, 23/11/2016</t>
  </si>
  <si>
    <t>Net national wealth</t>
  </si>
  <si>
    <t>Gross foreign liabilities</t>
  </si>
  <si>
    <t>Public liabilities</t>
  </si>
  <si>
    <t>Japan</t>
  </si>
  <si>
    <t>Private liabilities</t>
  </si>
  <si>
    <t>Total domestic liabilities</t>
  </si>
  <si>
    <t>Germany</t>
  </si>
  <si>
    <t>Computations on income growth in China vs USA and France</t>
  </si>
  <si>
    <t>Norway</t>
  </si>
  <si>
    <t>Gross foreign assets</t>
  </si>
  <si>
    <t>Table 1 : Income growth and inequality 1978-2015</t>
  </si>
  <si>
    <t>Table 1b : Income growth and inequality 1978-2015</t>
  </si>
  <si>
    <t>Series on national income and population in China from Piketty-Yang-Zucman 2016</t>
  </si>
  <si>
    <t>Series on national wealth on China and other countries from PYZ 2016 and WID.world</t>
  </si>
  <si>
    <t>China PYZ 2116</t>
  </si>
  <si>
    <t>Series on income shares and wealth shares from China and other countries (PYZ 2016 and WID.world) (to be completed for wealth shares)</t>
  </si>
  <si>
    <t>UK-estate method</t>
  </si>
  <si>
    <t>US-estate method</t>
  </si>
  <si>
    <t>US-capitalization method</t>
  </si>
  <si>
    <t>Top 5% UK B+</t>
  </si>
  <si>
    <t>Top 1% UK estate method</t>
  </si>
  <si>
    <t>Top 0.5% UK B+</t>
  </si>
  <si>
    <t>Top 0.1% UK estate method</t>
  </si>
  <si>
    <t>Top 5% US estate method</t>
  </si>
  <si>
    <t>Top 1% US estate method</t>
  </si>
  <si>
    <t>Top 0.5% US estate method</t>
  </si>
  <si>
    <t>Top 0.1% US estate method</t>
  </si>
  <si>
    <t>Top 5% US capitalization method</t>
  </si>
  <si>
    <t>Top 1% US capitalization method</t>
  </si>
  <si>
    <t>Top 0.5% US capitalization method</t>
  </si>
  <si>
    <t>Top 0.1% US capitalization method</t>
  </si>
  <si>
    <t>Top 1% UK B+</t>
  </si>
  <si>
    <t>Top 0.1% UK B+</t>
  </si>
  <si>
    <t>Top 10% UK B+</t>
  </si>
  <si>
    <t>Top 10% US capitalization method</t>
  </si>
  <si>
    <t>Total cumulated real growth 1978-2015</t>
  </si>
  <si>
    <r>
      <t xml:space="preserve">Income                          group             </t>
    </r>
    <r>
      <rPr>
        <sz val="16"/>
        <rFont val="Arial"/>
        <family val="2"/>
      </rPr>
      <t>(distribution of per-adult pre-tax national income)</t>
    </r>
  </si>
  <si>
    <t xml:space="preserve">Distribution of pre-tax national income (before taxes and transfers, except pensions and UI) among adults. Corrected estimates combining survey, fiscal, wealth and national accounts data. Equal-split-adults series (income of married couples divided by two).         USA: Piketty-Saez-Zucman (2016). France: Garbinti-Goupille-Piketty (2016). China: Piketty-Yang-Zucman (2016).
</t>
  </si>
  <si>
    <t>Notes: Distribution of pretax national income (before taxes and transfers, except pensions and unemployment insurance) among adults. Corrected estimates combining survey, fiscal, wealth and national accounts data. Equal-split-adult series (income of married couples divided by two).  Sources: US: Piketty, Saez and Zucman (2016); France: Garbinti, Goupille and Piketty (2016); China: Piketty, Yang and Zucman (2016).</t>
  </si>
  <si>
    <t>Figure 1. Distribution of income in China, US, and France 1978-2015</t>
  </si>
  <si>
    <t>percent</t>
  </si>
  <si>
    <t>US</t>
  </si>
  <si>
    <t>Table 1: Income growth and inequality 1978-2015</t>
  </si>
  <si>
    <r>
      <t xml:space="preserve">Income group </t>
    </r>
    <r>
      <rPr>
        <sz val="14"/>
        <rFont val="Times New Roman"/>
      </rPr>
      <t>(distribution of per-adult pre-tax national income)</t>
    </r>
  </si>
  <si>
    <t>Figure 3. Top 1% wealth share in China, US, France and UK 1890-2015</t>
  </si>
  <si>
    <t>Notes: Distribution of net personal wealth among adults. Corrected estimates (combining survey, fiscal, wealth and national accounts data). For China, US and France, equal-split-adult series (wealth of married couples divided by two); for UK, adult series.  Sources: US: Saez and Zucman (2016); UK: Alvaredo, Atkinson and Morelli (2017); France: Garbinti, Goupille and Piketty (2016); China: Piketty, Yang and Zucman (2016).</t>
  </si>
  <si>
    <t xml:space="preserve">(share of public wealth in national wealth) </t>
  </si>
  <si>
    <t>Figure 2. The decline of public property vs. the rise of sovereign funds</t>
  </si>
  <si>
    <t>Notes: Share of net public wealth (public assets minus public debt) in net national wealth (private + public). Sources: China: Piketty, Yang and Zucman (2016); other countries: Piketty and Zucman (2014) and WID.world updates.</t>
  </si>
  <si>
    <t xml:space="preserve">Notes: Distribution of pre-tax national income (before taxes and transfers, except pensions and unemployment insurance) among adults. Corrected estimates combining survey, fiscal, wealth and national accounts data. Equal-split-adult series (income of married couples divided by two). Sources: US: Piketty, Saez and Zucman (2016). France: Garbinti, Goupille and Piketty (2016). China: Piketty, Yang and Zucman (2016).
</t>
  </si>
  <si>
    <t>Private share in semi-private agricultural lands</t>
  </si>
  <si>
    <t>Private share in semi-private rural housing</t>
  </si>
  <si>
    <t>Rural house should be included 100% in private wealth</t>
  </si>
  <si>
    <t>A29. Column N</t>
  </si>
  <si>
    <t>A29. Column O</t>
  </si>
  <si>
    <t>A23. Column K</t>
  </si>
  <si>
    <t>A29. Column S</t>
  </si>
  <si>
    <t>A29. Column AD</t>
  </si>
  <si>
    <t>A25. Column K</t>
  </si>
  <si>
    <t>A29. Column AH</t>
  </si>
  <si>
    <t>A28. Column K</t>
  </si>
  <si>
    <t>A27. Column P</t>
  </si>
  <si>
    <t>A27. Column G</t>
  </si>
  <si>
    <t>A27. Column H</t>
  </si>
  <si>
    <t>A27. Column C</t>
  </si>
  <si>
    <t>A28. Column D+C</t>
  </si>
  <si>
    <t>A28. Column E</t>
  </si>
  <si>
    <t>A28. Column J</t>
  </si>
  <si>
    <t>A25. Column F-G</t>
  </si>
  <si>
    <t>A29. Column AM</t>
  </si>
  <si>
    <t>A29. Cloumn AN</t>
  </si>
  <si>
    <t>A29. Column AO</t>
  </si>
  <si>
    <t>A29. Column AQ</t>
  </si>
  <si>
    <t xml:space="preserve">A29. Column AS </t>
  </si>
  <si>
    <t>A29. Column AW</t>
  </si>
  <si>
    <t>A29. Column AY</t>
  </si>
  <si>
    <t>A29. Column AZ</t>
  </si>
  <si>
    <t>A29. Column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</si>
</sst>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43" formatCode="_(* #,##0.00_);_(* \(#,##0.00\);_(* &quot;-&quot;??_);_(@_)"/>
    <numFmt numFmtId="164" formatCode="_-* #,##0.00\ _€_-;\-* #,##0.00\ _€_-;_-* &quot;-&quot;??\ _€_-;_-@_-"/>
    <numFmt numFmtId="165" formatCode="0.0%"/>
    <numFmt numFmtId="166" formatCode="General_)"/>
    <numFmt numFmtId="167" formatCode="#,##0.000"/>
    <numFmt numFmtId="168" formatCode="#,##0.0"/>
    <numFmt numFmtId="169" formatCode="#,##0.00__;\-#,##0.00__;#,##0.00__;@__"/>
    <numFmt numFmtId="170" formatCode="_ * #,##0.00_ ;_ * \-#,##0.00_ ;_ * &quot;-&quot;??_ ;_ @_ "/>
    <numFmt numFmtId="171" formatCode="_ * #,##0.00_)\ _€_ ;_ * \(#,##0.00\)\ _€_ ;_ * &quot;-&quot;??_)\ _€_ ;_ @_ "/>
    <numFmt numFmtId="172" formatCode="\$#,##0\ ;\(\$#,##0\)"/>
    <numFmt numFmtId="173" formatCode="&quot;$&quot;#,##0"/>
    <numFmt numFmtId="174" formatCode="0.0"/>
    <numFmt numFmtId="175" formatCode="0.000"/>
    <numFmt numFmtId="176" formatCode="[$¥-804]#,##0"/>
    <numFmt numFmtId="177" formatCode="#,##0_ "/>
    <numFmt numFmtId="178" formatCode="#,##0\ &quot;€&quot;"/>
    <numFmt numFmtId="179" formatCode="[$$-409]#,##0"/>
    <numFmt numFmtId="180" formatCode="_-* #,##0.00_-;\-* #,##0.00_-;_-* &quot;-&quot;??_-;_-@_-"/>
    <numFmt numFmtId="181" formatCode="#.##0,"/>
    <numFmt numFmtId="182" formatCode="#."/>
    <numFmt numFmtId="183" formatCode="_ * #,##0_ ;_ * \-#,##0_ ;_ * &quot;-&quot;_ ;_ @_ "/>
    <numFmt numFmtId="184" formatCode="_ &quot;$&quot;\ * #,##0_ ;_ &quot;$&quot;\ * \-#,##0_ ;_ &quot;$&quot;\ * &quot;-&quot;_ ;_ @_ "/>
    <numFmt numFmtId="185" formatCode="_ &quot;$&quot;\ * #,##0.00_ ;_ &quot;$&quot;\ * \-#,##0.00_ ;_ &quot;$&quot;\ * &quot;-&quot;??_ ;_ @_ "/>
  </numFmts>
  <fonts count="9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9"/>
      <color indexed="9"/>
      <name val="Times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color indexed="8"/>
      <name val="Times"/>
      <family val="1"/>
    </font>
    <font>
      <sz val="12"/>
      <color indexed="24"/>
      <name val="Arial"/>
      <family val="2"/>
    </font>
    <font>
      <sz val="8"/>
      <name val="Helvetica"/>
    </font>
    <font>
      <b/>
      <sz val="8"/>
      <color indexed="24"/>
      <name val="Times New Roman"/>
      <family val="1"/>
    </font>
    <font>
      <sz val="8"/>
      <color indexed="24"/>
      <name val="Times New Roman"/>
      <family val="1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2"/>
      <color indexed="1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2"/>
      <color theme="1"/>
      <name val="Calibri"/>
      <family val="2"/>
      <scheme val="minor"/>
    </font>
    <font>
      <sz val="9"/>
      <name val="Times New Roman"/>
      <family val="1"/>
    </font>
    <font>
      <sz val="10"/>
      <color indexed="8"/>
      <name val="Times"/>
      <family val="1"/>
    </font>
    <font>
      <sz val="9"/>
      <name val="Times"/>
    </font>
    <font>
      <sz val="12"/>
      <name val="Arial CE"/>
    </font>
    <font>
      <b/>
      <sz val="11"/>
      <color indexed="63"/>
      <name val="Calibri"/>
      <family val="2"/>
    </font>
    <font>
      <sz val="12"/>
      <color indexed="8"/>
      <name val="Calibri"/>
      <family val="2"/>
    </font>
    <font>
      <sz val="7"/>
      <name val="Helvetic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Times"/>
      <family val="1"/>
    </font>
    <font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6"/>
      <name val="Arial"/>
      <family val="2"/>
    </font>
    <font>
      <i/>
      <sz val="14"/>
      <name val="Arial"/>
      <family val="2"/>
    </font>
    <font>
      <b/>
      <sz val="16"/>
      <name val="Arial"/>
      <family val="2"/>
    </font>
    <font>
      <sz val="16"/>
      <color indexed="24"/>
      <name val="Arial"/>
      <family val="2"/>
    </font>
    <font>
      <sz val="11"/>
      <color theme="1"/>
      <name val="Arial"/>
      <family val="2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sz val="11"/>
      <color rgb="FFFF0000"/>
      <name val="Arial"/>
      <family val="2"/>
    </font>
    <font>
      <sz val="10"/>
      <color theme="1"/>
      <name val="Arial Narrow"/>
      <family val="2"/>
    </font>
    <font>
      <sz val="11"/>
      <name val="Arial"/>
      <family val="2"/>
    </font>
    <font>
      <i/>
      <sz val="13"/>
      <name val="Arial"/>
      <family val="2"/>
    </font>
    <font>
      <b/>
      <sz val="16"/>
      <color theme="1"/>
      <name val="Arial"/>
      <family val="2"/>
    </font>
    <font>
      <i/>
      <sz val="12"/>
      <name val="Arial"/>
      <family val="2"/>
    </font>
    <font>
      <i/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B050"/>
      <name val="Arial"/>
      <family val="2"/>
    </font>
    <font>
      <i/>
      <sz val="10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Arial"/>
      <family val="2"/>
    </font>
    <font>
      <i/>
      <sz val="13"/>
      <name val="Arial Narrow"/>
      <family val="2"/>
    </font>
    <font>
      <u/>
      <sz val="11"/>
      <color theme="11"/>
      <name val="Calibri"/>
      <family val="2"/>
      <scheme val="minor"/>
    </font>
    <font>
      <b/>
      <sz val="12"/>
      <color indexed="24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8"/>
      <color indexed="12"/>
      <name val="Arial"/>
      <family val="2"/>
    </font>
    <font>
      <u/>
      <sz val="8"/>
      <color indexed="36"/>
      <name val="Arial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b/>
      <sz val="8"/>
      <color indexed="8"/>
      <name val="Arial"/>
      <family val="2"/>
    </font>
    <font>
      <sz val="10"/>
      <name val="Courier"/>
      <family val="3"/>
    </font>
    <font>
      <sz val="10"/>
      <color theme="1"/>
      <name val="Arial"/>
      <family val="2"/>
    </font>
    <font>
      <b/>
      <sz val="9"/>
      <color indexed="16"/>
      <name val="Arial"/>
      <family val="2"/>
    </font>
    <font>
      <sz val="8"/>
      <color indexed="8"/>
      <name val="Arial"/>
      <family val="2"/>
    </font>
    <font>
      <b/>
      <sz val="9"/>
      <color indexed="8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Arial"/>
      <family val="2"/>
    </font>
    <font>
      <sz val="24"/>
      <color theme="1"/>
      <name val="Calibri"/>
      <family val="2"/>
      <scheme val="minor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sz val="16"/>
      <color indexed="24"/>
      <name val="Times New Roman"/>
    </font>
    <font>
      <sz val="16"/>
      <name val="Times New Roman"/>
    </font>
    <font>
      <b/>
      <sz val="16"/>
      <name val="Times New Roman"/>
    </font>
    <font>
      <i/>
      <sz val="14"/>
      <name val="Times New Roman"/>
    </font>
    <font>
      <sz val="10"/>
      <name val="Times New Roman"/>
    </font>
    <font>
      <sz val="14"/>
      <name val="Times New Roman"/>
    </font>
    <font>
      <b/>
      <sz val="14"/>
      <color rgb="FF000000"/>
      <name val="Arial"/>
    </font>
    <font>
      <sz val="14"/>
      <color theme="1"/>
      <name val="Arial"/>
    </font>
    <font>
      <b/>
      <sz val="18"/>
      <color rgb="FF000000"/>
      <name val="Arial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/>
      <diagonal/>
    </border>
  </borders>
  <cellStyleXfs count="301">
    <xf numFmtId="0" fontId="0" fillId="0" borderId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166" fontId="10" fillId="0" borderId="0">
      <alignment vertical="top"/>
    </xf>
    <xf numFmtId="0" fontId="11" fillId="16" borderId="6" applyNumberFormat="0" applyAlignment="0" applyProtection="0"/>
    <xf numFmtId="0" fontId="12" fillId="17" borderId="7" applyNumberFormat="0" applyAlignment="0" applyProtection="0"/>
    <xf numFmtId="3" fontId="13" fillId="0" borderId="0" applyFill="0" applyBorder="0">
      <alignment horizontal="right" vertical="top"/>
    </xf>
    <xf numFmtId="167" fontId="13" fillId="0" borderId="0" applyFill="0" applyBorder="0">
      <alignment horizontal="right" vertical="top"/>
    </xf>
    <xf numFmtId="3" fontId="13" fillId="0" borderId="0" applyFill="0" applyBorder="0">
      <alignment horizontal="right" vertical="top"/>
    </xf>
    <xf numFmtId="168" fontId="10" fillId="0" borderId="0" applyFont="0" applyFill="0" applyBorder="0">
      <alignment horizontal="right" vertical="top"/>
    </xf>
    <xf numFmtId="169" fontId="13" fillId="0" borderId="0" applyFont="0" applyFill="0" applyBorder="0" applyAlignment="0" applyProtection="0">
      <alignment horizontal="right" vertical="top"/>
    </xf>
    <xf numFmtId="167" fontId="13" fillId="0" borderId="0">
      <alignment horizontal="right" vertical="top"/>
    </xf>
    <xf numFmtId="3" fontId="2" fillId="0" borderId="0" applyFont="0" applyFill="0" applyBorder="0" applyAlignment="0" applyProtection="0"/>
    <xf numFmtId="5" fontId="2" fillId="0" borderId="0" applyFont="0" applyFill="0" applyBorder="0" applyAlignment="0" applyProtection="0"/>
    <xf numFmtId="0" fontId="14" fillId="0" borderId="0" applyFont="0" applyFill="0" applyBorder="0" applyAlignment="0" applyProtection="0"/>
    <xf numFmtId="170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3" fontId="14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9" fillId="4" borderId="0" applyNumberFormat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6" applyNumberFormat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171" fontId="4" fillId="0" borderId="0" applyFont="0" applyFill="0" applyBorder="0" applyAlignment="0" applyProtection="0"/>
    <xf numFmtId="172" fontId="14" fillId="0" borderId="0" applyFont="0" applyFill="0" applyBorder="0" applyAlignment="0" applyProtection="0"/>
    <xf numFmtId="0" fontId="2" fillId="0" borderId="0"/>
    <xf numFmtId="0" fontId="25" fillId="18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4" fillId="0" borderId="0"/>
    <xf numFmtId="0" fontId="4" fillId="0" borderId="0"/>
    <xf numFmtId="0" fontId="26" fillId="0" borderId="0"/>
    <xf numFmtId="0" fontId="2" fillId="0" borderId="0"/>
    <xf numFmtId="0" fontId="27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8" fillId="0" borderId="12" applyNumberFormat="0" applyFill="0" applyAlignment="0" applyProtection="0"/>
    <xf numFmtId="1" fontId="10" fillId="0" borderId="0">
      <alignment vertical="top" wrapText="1"/>
    </xf>
    <xf numFmtId="1" fontId="29" fillId="0" borderId="0" applyFill="0" applyBorder="0" applyProtection="0"/>
    <xf numFmtId="1" fontId="28" fillId="0" borderId="0" applyFont="0" applyFill="0" applyBorder="0" applyProtection="0">
      <alignment vertical="center"/>
    </xf>
    <xf numFmtId="1" fontId="30" fillId="0" borderId="0">
      <alignment horizontal="right" vertical="top"/>
    </xf>
    <xf numFmtId="0" fontId="31" fillId="0" borderId="0"/>
    <xf numFmtId="1" fontId="13" fillId="0" borderId="0" applyNumberFormat="0" applyFill="0" applyBorder="0">
      <alignment vertical="top"/>
    </xf>
    <xf numFmtId="0" fontId="2" fillId="19" borderId="13" applyNumberFormat="0" applyFont="0" applyAlignment="0" applyProtection="0"/>
    <xf numFmtId="0" fontId="32" fillId="16" borderId="14" applyNumberForma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2" fillId="0" borderId="0"/>
    <xf numFmtId="2" fontId="2" fillId="0" borderId="0" applyFont="0" applyFill="0" applyBorder="0" applyProtection="0">
      <alignment horizontal="right"/>
    </xf>
    <xf numFmtId="2" fontId="2" fillId="0" borderId="0" applyFont="0" applyFill="0" applyBorder="0" applyProtection="0">
      <alignment horizontal="right"/>
    </xf>
    <xf numFmtId="0" fontId="34" fillId="0" borderId="4">
      <alignment horizontal="center"/>
    </xf>
    <xf numFmtId="49" fontId="13" fillId="0" borderId="0" applyFill="0" applyBorder="0" applyAlignment="0" applyProtection="0">
      <alignment vertical="top"/>
    </xf>
    <xf numFmtId="0" fontId="35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2" fontId="14" fillId="0" borderId="0" applyFont="0" applyFill="0" applyBorder="0" applyAlignment="0" applyProtection="0"/>
    <xf numFmtId="0" fontId="36" fillId="0" borderId="0" applyNumberFormat="0" applyFill="0" applyBorder="0" applyAlignment="0" applyProtection="0"/>
    <xf numFmtId="1" fontId="37" fillId="0" borderId="0">
      <alignment vertical="top" wrapText="1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62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1" fillId="16" borderId="6" applyNumberFormat="0" applyAlignment="0" applyProtection="0"/>
    <xf numFmtId="0" fontId="24" fillId="0" borderId="11" applyNumberFormat="0" applyFill="0" applyAlignment="0" applyProtection="0"/>
    <xf numFmtId="18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19" borderId="13" applyNumberFormat="0" applyFont="0" applyAlignment="0" applyProtection="0"/>
    <xf numFmtId="0" fontId="22" fillId="7" borderId="6" applyNumberFormat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1" fontId="67" fillId="0" borderId="0">
      <protection locked="0"/>
    </xf>
    <xf numFmtId="181" fontId="67" fillId="0" borderId="0">
      <protection locked="0"/>
    </xf>
    <xf numFmtId="181" fontId="67" fillId="0" borderId="0">
      <protection locked="0"/>
    </xf>
    <xf numFmtId="181" fontId="67" fillId="0" borderId="0">
      <protection locked="0"/>
    </xf>
    <xf numFmtId="181" fontId="67" fillId="0" borderId="0">
      <protection locked="0"/>
    </xf>
    <xf numFmtId="181" fontId="67" fillId="0" borderId="0">
      <protection locked="0"/>
    </xf>
    <xf numFmtId="181" fontId="67" fillId="0" borderId="0">
      <protection locked="0"/>
    </xf>
    <xf numFmtId="182" fontId="68" fillId="0" borderId="0">
      <protection locked="0"/>
    </xf>
    <xf numFmtId="182" fontId="68" fillId="0" borderId="0"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8" fillId="3" borderId="0" applyNumberFormat="0" applyBorder="0" applyAlignment="0" applyProtection="0"/>
    <xf numFmtId="183" fontId="72" fillId="0" borderId="0" applyFont="0" applyFill="0" applyBorder="0" applyAlignment="0" applyProtection="0"/>
    <xf numFmtId="170" fontId="72" fillId="0" borderId="0" applyFont="0" applyFill="0" applyBorder="0" applyAlignment="0" applyProtection="0"/>
    <xf numFmtId="184" fontId="72" fillId="0" borderId="0" applyFont="0" applyFill="0" applyBorder="0" applyAlignment="0" applyProtection="0"/>
    <xf numFmtId="185" fontId="72" fillId="0" borderId="0" applyFont="0" applyFill="0" applyBorder="0" applyAlignment="0" applyProtection="0"/>
    <xf numFmtId="0" fontId="73" fillId="0" borderId="0"/>
    <xf numFmtId="0" fontId="25" fillId="18" borderId="0" applyNumberFormat="0" applyBorder="0" applyAlignment="0" applyProtection="0"/>
    <xf numFmtId="0" fontId="74" fillId="0" borderId="0"/>
    <xf numFmtId="0" fontId="2" fillId="0" borderId="0"/>
    <xf numFmtId="0" fontId="75" fillId="0" borderId="0"/>
    <xf numFmtId="0" fontId="75" fillId="0" borderId="0"/>
    <xf numFmtId="0" fontId="2" fillId="0" borderId="0"/>
    <xf numFmtId="0" fontId="2" fillId="0" borderId="0"/>
    <xf numFmtId="0" fontId="3" fillId="33" borderId="39" applyNumberFormat="0" applyFont="0" applyAlignment="0" applyProtection="0"/>
    <xf numFmtId="0" fontId="3" fillId="33" borderId="39" applyNumberFormat="0" applyFont="0" applyAlignment="0" applyProtection="0"/>
    <xf numFmtId="0" fontId="76" fillId="0" borderId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77" fillId="0" borderId="0">
      <alignment horizontal="right"/>
    </xf>
    <xf numFmtId="0" fontId="78" fillId="0" borderId="0">
      <alignment horizontal="center"/>
    </xf>
    <xf numFmtId="0" fontId="33" fillId="19" borderId="13" applyNumberFormat="0" applyFont="0" applyAlignment="0" applyProtection="0"/>
    <xf numFmtId="0" fontId="9" fillId="4" borderId="0" applyNumberFormat="0" applyBorder="0" applyAlignment="0" applyProtection="0"/>
    <xf numFmtId="0" fontId="32" fillId="16" borderId="14" applyNumberFormat="0" applyAlignment="0" applyProtection="0"/>
    <xf numFmtId="0" fontId="77" fillId="0" borderId="0"/>
    <xf numFmtId="0" fontId="1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78" fillId="0" borderId="0"/>
    <xf numFmtId="182" fontId="67" fillId="0" borderId="40">
      <protection locked="0"/>
    </xf>
    <xf numFmtId="0" fontId="12" fillId="17" borderId="7" applyNumberFormat="0" applyAlignment="0" applyProtection="0"/>
    <xf numFmtId="0" fontId="12" fillId="17" borderId="7" applyNumberFormat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</cellStyleXfs>
  <cellXfs count="19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14" fillId="0" borderId="0" xfId="66"/>
    <xf numFmtId="0" fontId="38" fillId="0" borderId="0" xfId="66" applyFont="1" applyAlignment="1">
      <alignment horizontal="center"/>
    </xf>
    <xf numFmtId="173" fontId="2" fillId="0" borderId="0" xfId="66" quotePrefix="1" applyNumberFormat="1" applyFont="1" applyBorder="1" applyAlignment="1">
      <alignment horizontal="center"/>
    </xf>
    <xf numFmtId="3" fontId="2" fillId="0" borderId="0" xfId="66" quotePrefix="1" applyNumberFormat="1" applyFont="1" applyBorder="1" applyAlignment="1">
      <alignment horizontal="center" wrapText="1"/>
    </xf>
    <xf numFmtId="3" fontId="2" fillId="0" borderId="0" xfId="66" applyNumberFormat="1" applyFont="1" applyBorder="1" applyAlignment="1">
      <alignment horizontal="center"/>
    </xf>
    <xf numFmtId="173" fontId="2" fillId="0" borderId="0" xfId="66" quotePrefix="1" applyNumberFormat="1" applyFont="1" applyAlignment="1">
      <alignment horizontal="center"/>
    </xf>
    <xf numFmtId="3" fontId="2" fillId="0" borderId="0" xfId="66" applyNumberFormat="1" applyFont="1" applyAlignment="1">
      <alignment horizontal="center"/>
    </xf>
    <xf numFmtId="0" fontId="40" fillId="0" borderId="0" xfId="66" applyFont="1" applyAlignment="1">
      <alignment horizontal="left"/>
    </xf>
    <xf numFmtId="174" fontId="14" fillId="0" borderId="0" xfId="66" applyNumberFormat="1"/>
    <xf numFmtId="165" fontId="41" fillId="0" borderId="0" xfId="66" quotePrefix="1" applyNumberFormat="1" applyFont="1" applyBorder="1" applyAlignment="1">
      <alignment horizontal="center" wrapText="1"/>
    </xf>
    <xf numFmtId="173" fontId="41" fillId="0" borderId="0" xfId="66" quotePrefix="1" applyNumberFormat="1" applyFont="1" applyBorder="1" applyAlignment="1">
      <alignment horizontal="center"/>
    </xf>
    <xf numFmtId="3" fontId="41" fillId="0" borderId="0" xfId="66" applyNumberFormat="1" applyFont="1" applyBorder="1" applyAlignment="1">
      <alignment horizontal="center"/>
    </xf>
    <xf numFmtId="3" fontId="42" fillId="0" borderId="0" xfId="66" applyNumberFormat="1" applyFont="1" applyBorder="1" applyAlignment="1">
      <alignment horizontal="left"/>
    </xf>
    <xf numFmtId="3" fontId="41" fillId="0" borderId="0" xfId="66" applyNumberFormat="1" applyFont="1" applyBorder="1" applyAlignment="1">
      <alignment horizontal="left"/>
    </xf>
    <xf numFmtId="165" fontId="41" fillId="0" borderId="0" xfId="66" quotePrefix="1" applyNumberFormat="1" applyFont="1" applyBorder="1" applyAlignment="1">
      <alignment horizontal="center"/>
    </xf>
    <xf numFmtId="0" fontId="41" fillId="0" borderId="0" xfId="66" applyFont="1" applyBorder="1" applyAlignment="1">
      <alignment horizontal="left" wrapText="1"/>
    </xf>
    <xf numFmtId="0" fontId="14" fillId="0" borderId="0" xfId="66" applyAlignment="1">
      <alignment vertical="center"/>
    </xf>
    <xf numFmtId="0" fontId="43" fillId="0" borderId="0" xfId="66" applyFont="1" applyBorder="1" applyAlignment="1">
      <alignment horizontal="center" vertical="center" wrapText="1"/>
    </xf>
    <xf numFmtId="0" fontId="43" fillId="0" borderId="0" xfId="66" applyFont="1" applyBorder="1" applyAlignment="1">
      <alignment horizontal="left"/>
    </xf>
    <xf numFmtId="0" fontId="43" fillId="0" borderId="15" xfId="66" applyFont="1" applyBorder="1" applyAlignment="1">
      <alignment horizontal="center" vertical="center" wrapText="1"/>
    </xf>
    <xf numFmtId="0" fontId="41" fillId="0" borderId="0" xfId="66" applyFont="1" applyBorder="1" applyAlignment="1">
      <alignment horizontal="center"/>
    </xf>
    <xf numFmtId="0" fontId="44" fillId="0" borderId="0" xfId="66" applyFont="1" applyBorder="1"/>
    <xf numFmtId="0" fontId="41" fillId="0" borderId="0" xfId="66" applyFont="1" applyAlignment="1">
      <alignment horizontal="center"/>
    </xf>
    <xf numFmtId="0" fontId="44" fillId="0" borderId="0" xfId="66" applyFont="1"/>
    <xf numFmtId="0" fontId="45" fillId="0" borderId="0" xfId="0" applyFont="1" applyAlignment="1">
      <alignment horizontal="center" vertical="center"/>
    </xf>
    <xf numFmtId="0" fontId="45" fillId="0" borderId="0" xfId="0" applyFont="1"/>
    <xf numFmtId="1" fontId="45" fillId="0" borderId="1" xfId="0" applyNumberFormat="1" applyFont="1" applyBorder="1" applyAlignment="1">
      <alignment horizontal="center" vertical="center"/>
    </xf>
    <xf numFmtId="1" fontId="45" fillId="0" borderId="3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3" fontId="45" fillId="0" borderId="0" xfId="0" applyNumberFormat="1" applyFont="1" applyAlignment="1">
      <alignment horizontal="center" vertical="center" wrapText="1"/>
    </xf>
    <xf numFmtId="3" fontId="46" fillId="0" borderId="17" xfId="0" applyNumberFormat="1" applyFont="1" applyBorder="1" applyAlignment="1">
      <alignment horizontal="center" vertical="center" wrapText="1"/>
    </xf>
    <xf numFmtId="3" fontId="45" fillId="0" borderId="0" xfId="0" applyNumberFormat="1" applyFont="1" applyAlignment="1">
      <alignment horizontal="center"/>
    </xf>
    <xf numFmtId="174" fontId="45" fillId="0" borderId="0" xfId="0" applyNumberFormat="1" applyFont="1" applyAlignment="1">
      <alignment horizontal="center"/>
    </xf>
    <xf numFmtId="165" fontId="45" fillId="0" borderId="0" xfId="0" applyNumberFormat="1" applyFont="1" applyAlignment="1">
      <alignment horizontal="center"/>
    </xf>
    <xf numFmtId="3" fontId="46" fillId="0" borderId="0" xfId="0" applyNumberFormat="1" applyFont="1" applyBorder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175" fontId="45" fillId="0" borderId="0" xfId="0" applyNumberFormat="1" applyFont="1" applyAlignment="1">
      <alignment horizontal="center"/>
    </xf>
    <xf numFmtId="9" fontId="45" fillId="0" borderId="0" xfId="0" applyNumberFormat="1" applyFont="1" applyAlignment="1">
      <alignment horizontal="center"/>
    </xf>
    <xf numFmtId="9" fontId="48" fillId="0" borderId="0" xfId="0" applyNumberFormat="1" applyFont="1" applyAlignment="1">
      <alignment horizontal="center"/>
    </xf>
    <xf numFmtId="176" fontId="41" fillId="0" borderId="0" xfId="66" quotePrefix="1" applyNumberFormat="1" applyFont="1" applyBorder="1" applyAlignment="1">
      <alignment horizontal="center" wrapText="1"/>
    </xf>
    <xf numFmtId="165" fontId="42" fillId="0" borderId="0" xfId="66" quotePrefix="1" applyNumberFormat="1" applyFont="1" applyBorder="1" applyAlignment="1">
      <alignment horizontal="center"/>
    </xf>
    <xf numFmtId="0" fontId="49" fillId="0" borderId="1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177" fontId="49" fillId="0" borderId="17" xfId="0" applyNumberFormat="1" applyFont="1" applyBorder="1" applyAlignment="1">
      <alignment horizontal="center" vertical="center" wrapText="1"/>
    </xf>
    <xf numFmtId="165" fontId="45" fillId="0" borderId="0" xfId="0" applyNumberFormat="1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177" fontId="49" fillId="0" borderId="0" xfId="0" applyNumberFormat="1" applyFont="1" applyBorder="1" applyAlignment="1">
      <alignment horizontal="center" vertical="center" wrapText="1"/>
    </xf>
    <xf numFmtId="165" fontId="46" fillId="0" borderId="0" xfId="0" applyNumberFormat="1" applyFont="1" applyBorder="1" applyAlignment="1">
      <alignment horizontal="center" vertical="center" wrapText="1"/>
    </xf>
    <xf numFmtId="165" fontId="49" fillId="0" borderId="17" xfId="0" applyNumberFormat="1" applyFont="1" applyBorder="1" applyAlignment="1">
      <alignment horizontal="center" vertical="center" wrapText="1"/>
    </xf>
    <xf numFmtId="177" fontId="46" fillId="0" borderId="0" xfId="0" applyNumberFormat="1" applyFont="1" applyBorder="1" applyAlignment="1">
      <alignment horizontal="center" vertical="center" wrapText="1"/>
    </xf>
    <xf numFmtId="177" fontId="46" fillId="0" borderId="17" xfId="0" applyNumberFormat="1" applyFont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9" fontId="45" fillId="0" borderId="0" xfId="3" applyFont="1" applyAlignment="1">
      <alignment horizontal="center" vertical="center"/>
    </xf>
    <xf numFmtId="9" fontId="41" fillId="0" borderId="0" xfId="66" applyNumberFormat="1" applyFont="1" applyAlignment="1">
      <alignment horizontal="center"/>
    </xf>
    <xf numFmtId="178" fontId="41" fillId="0" borderId="0" xfId="66" quotePrefix="1" applyNumberFormat="1" applyFont="1" applyBorder="1" applyAlignment="1">
      <alignment horizontal="center" wrapText="1"/>
    </xf>
    <xf numFmtId="176" fontId="51" fillId="0" borderId="0" xfId="66" quotePrefix="1" applyNumberFormat="1" applyFont="1" applyBorder="1" applyAlignment="1">
      <alignment horizontal="center" wrapText="1"/>
    </xf>
    <xf numFmtId="165" fontId="51" fillId="0" borderId="0" xfId="66" quotePrefix="1" applyNumberFormat="1" applyFont="1" applyBorder="1" applyAlignment="1">
      <alignment horizontal="center"/>
    </xf>
    <xf numFmtId="178" fontId="51" fillId="0" borderId="0" xfId="66" quotePrefix="1" applyNumberFormat="1" applyFont="1" applyBorder="1" applyAlignment="1">
      <alignment horizontal="center" wrapText="1"/>
    </xf>
    <xf numFmtId="0" fontId="41" fillId="0" borderId="15" xfId="66" applyFont="1" applyBorder="1" applyAlignment="1">
      <alignment horizontal="center" vertical="center" wrapText="1"/>
    </xf>
    <xf numFmtId="165" fontId="52" fillId="0" borderId="0" xfId="66" applyNumberFormat="1" applyFont="1" applyAlignment="1">
      <alignment horizontal="center"/>
    </xf>
    <xf numFmtId="179" fontId="41" fillId="0" borderId="0" xfId="66" quotePrefix="1" applyNumberFormat="1" applyFont="1" applyBorder="1" applyAlignment="1">
      <alignment horizontal="center" wrapText="1"/>
    </xf>
    <xf numFmtId="179" fontId="51" fillId="0" borderId="0" xfId="66" quotePrefix="1" applyNumberFormat="1" applyFont="1" applyBorder="1" applyAlignment="1">
      <alignment horizontal="center" wrapText="1"/>
    </xf>
    <xf numFmtId="179" fontId="53" fillId="0" borderId="0" xfId="66" quotePrefix="1" applyNumberFormat="1" applyFont="1" applyBorder="1" applyAlignment="1">
      <alignment horizontal="center" wrapText="1"/>
    </xf>
    <xf numFmtId="0" fontId="41" fillId="0" borderId="22" xfId="66" applyFont="1" applyBorder="1" applyAlignment="1">
      <alignment horizontal="center" vertical="center" wrapText="1"/>
    </xf>
    <xf numFmtId="0" fontId="41" fillId="0" borderId="23" xfId="66" applyFont="1" applyBorder="1" applyAlignment="1">
      <alignment horizontal="center" vertical="center" wrapText="1"/>
    </xf>
    <xf numFmtId="0" fontId="14" fillId="0" borderId="1" xfId="66" applyBorder="1" applyAlignment="1">
      <alignment vertical="center"/>
    </xf>
    <xf numFmtId="0" fontId="14" fillId="0" borderId="2" xfId="66" applyBorder="1" applyAlignment="1">
      <alignment vertical="center"/>
    </xf>
    <xf numFmtId="165" fontId="52" fillId="0" borderId="1" xfId="66" applyNumberFormat="1" applyFont="1" applyBorder="1" applyAlignment="1">
      <alignment horizontal="center"/>
    </xf>
    <xf numFmtId="9" fontId="41" fillId="0" borderId="2" xfId="66" applyNumberFormat="1" applyFont="1" applyBorder="1" applyAlignment="1">
      <alignment horizontal="center"/>
    </xf>
    <xf numFmtId="165" fontId="54" fillId="0" borderId="1" xfId="66" applyNumberFormat="1" applyFont="1" applyBorder="1" applyAlignment="1">
      <alignment horizontal="center"/>
    </xf>
    <xf numFmtId="9" fontId="42" fillId="0" borderId="2" xfId="66" applyNumberFormat="1" applyFont="1" applyBorder="1" applyAlignment="1">
      <alignment horizontal="center"/>
    </xf>
    <xf numFmtId="165" fontId="54" fillId="0" borderId="0" xfId="66" applyNumberFormat="1" applyFont="1" applyAlignment="1">
      <alignment horizontal="center"/>
    </xf>
    <xf numFmtId="9" fontId="42" fillId="0" borderId="0" xfId="66" applyNumberFormat="1" applyFont="1" applyAlignment="1">
      <alignment horizontal="center"/>
    </xf>
    <xf numFmtId="0" fontId="55" fillId="0" borderId="0" xfId="0" applyFont="1" applyAlignment="1">
      <alignment horizontal="left" vertical="center"/>
    </xf>
    <xf numFmtId="0" fontId="56" fillId="0" borderId="0" xfId="0" applyFont="1"/>
    <xf numFmtId="3" fontId="56" fillId="0" borderId="0" xfId="0" applyNumberFormat="1" applyFont="1" applyAlignment="1">
      <alignment horizontal="center" vertical="center" wrapText="1"/>
    </xf>
    <xf numFmtId="0" fontId="56" fillId="0" borderId="24" xfId="0" applyFont="1" applyBorder="1"/>
    <xf numFmtId="0" fontId="45" fillId="0" borderId="0" xfId="0" applyFont="1" applyBorder="1"/>
    <xf numFmtId="0" fontId="45" fillId="0" borderId="25" xfId="0" applyFont="1" applyBorder="1"/>
    <xf numFmtId="3" fontId="56" fillId="0" borderId="24" xfId="0" applyNumberFormat="1" applyFont="1" applyBorder="1" applyAlignment="1">
      <alignment horizontal="center" vertical="center" wrapText="1"/>
    </xf>
    <xf numFmtId="3" fontId="45" fillId="0" borderId="0" xfId="0" applyNumberFormat="1" applyFont="1" applyBorder="1" applyAlignment="1">
      <alignment horizontal="center" vertical="center" wrapText="1"/>
    </xf>
    <xf numFmtId="3" fontId="45" fillId="0" borderId="25" xfId="0" applyNumberFormat="1" applyFont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3" fontId="46" fillId="0" borderId="24" xfId="0" applyNumberFormat="1" applyFont="1" applyBorder="1" applyAlignment="1">
      <alignment horizontal="center" vertical="center" wrapText="1"/>
    </xf>
    <xf numFmtId="3" fontId="46" fillId="0" borderId="25" xfId="0" applyNumberFormat="1" applyFont="1" applyBorder="1" applyAlignment="1">
      <alignment horizontal="center" vertical="center" wrapText="1"/>
    </xf>
    <xf numFmtId="9" fontId="45" fillId="0" borderId="24" xfId="0" applyNumberFormat="1" applyFont="1" applyBorder="1" applyAlignment="1">
      <alignment horizontal="center"/>
    </xf>
    <xf numFmtId="9" fontId="45" fillId="0" borderId="0" xfId="0" applyNumberFormat="1" applyFont="1" applyBorder="1" applyAlignment="1">
      <alignment horizontal="center"/>
    </xf>
    <xf numFmtId="9" fontId="45" fillId="0" borderId="25" xfId="0" applyNumberFormat="1" applyFont="1" applyBorder="1" applyAlignment="1">
      <alignment horizontal="center"/>
    </xf>
    <xf numFmtId="9" fontId="48" fillId="0" borderId="0" xfId="0" applyNumberFormat="1" applyFont="1" applyBorder="1" applyAlignment="1">
      <alignment horizontal="center"/>
    </xf>
    <xf numFmtId="9" fontId="48" fillId="0" borderId="25" xfId="0" applyNumberFormat="1" applyFont="1" applyBorder="1" applyAlignment="1">
      <alignment horizontal="center"/>
    </xf>
    <xf numFmtId="1" fontId="45" fillId="0" borderId="0" xfId="0" applyNumberFormat="1" applyFont="1" applyBorder="1" applyAlignment="1">
      <alignment horizontal="center" vertical="center"/>
    </xf>
    <xf numFmtId="3" fontId="45" fillId="0" borderId="24" xfId="0" applyNumberFormat="1" applyFont="1" applyBorder="1" applyAlignment="1">
      <alignment horizontal="center" vertical="center" wrapText="1"/>
    </xf>
    <xf numFmtId="9" fontId="48" fillId="0" borderId="24" xfId="0" applyNumberFormat="1" applyFont="1" applyBorder="1" applyAlignment="1">
      <alignment horizontal="center"/>
    </xf>
    <xf numFmtId="0" fontId="56" fillId="0" borderId="0" xfId="0" applyFont="1" applyBorder="1"/>
    <xf numFmtId="9" fontId="50" fillId="0" borderId="0" xfId="0" applyNumberFormat="1" applyFont="1" applyAlignment="1">
      <alignment horizontal="center"/>
    </xf>
    <xf numFmtId="0" fontId="45" fillId="0" borderId="25" xfId="0" applyFont="1" applyBorder="1" applyAlignment="1">
      <alignment horizontal="center" vertical="center" wrapText="1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/>
    </xf>
    <xf numFmtId="0" fontId="45" fillId="0" borderId="25" xfId="0" applyFont="1" applyBorder="1" applyAlignment="1">
      <alignment horizontal="center"/>
    </xf>
    <xf numFmtId="1" fontId="45" fillId="0" borderId="25" xfId="0" applyNumberFormat="1" applyFont="1" applyBorder="1" applyAlignment="1">
      <alignment horizontal="center" vertical="center"/>
    </xf>
    <xf numFmtId="9" fontId="45" fillId="0" borderId="25" xfId="0" applyNumberFormat="1" applyFont="1" applyBorder="1" applyAlignment="1">
      <alignment horizontal="center" vertical="center"/>
    </xf>
    <xf numFmtId="3" fontId="45" fillId="0" borderId="0" xfId="0" applyNumberFormat="1" applyFont="1" applyFill="1" applyBorder="1" applyAlignment="1">
      <alignment horizontal="center" vertical="center" wrapText="1"/>
    </xf>
    <xf numFmtId="0" fontId="45" fillId="0" borderId="0" xfId="0" applyFont="1" applyBorder="1" applyAlignment="1">
      <alignment horizontal="center"/>
    </xf>
    <xf numFmtId="0" fontId="45" fillId="0" borderId="0" xfId="0" applyFont="1" applyFill="1" applyBorder="1" applyAlignment="1">
      <alignment horizontal="center"/>
    </xf>
    <xf numFmtId="0" fontId="56" fillId="0" borderId="24" xfId="0" applyFont="1" applyBorder="1" applyAlignment="1">
      <alignment horizontal="center" vertical="center" wrapText="1"/>
    </xf>
    <xf numFmtId="9" fontId="60" fillId="20" borderId="0" xfId="0" applyNumberFormat="1" applyFont="1" applyFill="1" applyAlignment="1">
      <alignment horizontal="center"/>
    </xf>
    <xf numFmtId="9" fontId="60" fillId="0" borderId="0" xfId="0" applyNumberFormat="1" applyFont="1" applyAlignment="1">
      <alignment horizontal="center"/>
    </xf>
    <xf numFmtId="9" fontId="60" fillId="0" borderId="0" xfId="0" applyNumberFormat="1" applyFont="1" applyBorder="1" applyAlignment="1">
      <alignment horizontal="center"/>
    </xf>
    <xf numFmtId="9" fontId="60" fillId="0" borderId="25" xfId="0" applyNumberFormat="1" applyFont="1" applyBorder="1" applyAlignment="1">
      <alignment horizontal="center"/>
    </xf>
    <xf numFmtId="0" fontId="46" fillId="0" borderId="0" xfId="0" applyFont="1" applyAlignment="1">
      <alignment horizontal="center"/>
    </xf>
    <xf numFmtId="0" fontId="57" fillId="0" borderId="5" xfId="0" applyFont="1" applyBorder="1" applyAlignment="1">
      <alignment horizontal="center" vertical="center" wrapText="1"/>
    </xf>
    <xf numFmtId="0" fontId="57" fillId="0" borderId="0" xfId="0" applyFont="1" applyBorder="1" applyAlignment="1">
      <alignment horizontal="center" vertical="center" wrapText="1"/>
    </xf>
    <xf numFmtId="0" fontId="61" fillId="0" borderId="0" xfId="5" applyFont="1" applyFill="1" applyBorder="1" applyAlignment="1">
      <alignment horizontal="center" vertical="center" wrapText="1"/>
    </xf>
    <xf numFmtId="0" fontId="2" fillId="0" borderId="0" xfId="5" applyFont="1" applyFill="1" applyBorder="1" applyAlignment="1">
      <alignment horizontal="center" vertical="center" wrapText="1"/>
    </xf>
    <xf numFmtId="0" fontId="59" fillId="0" borderId="0" xfId="5" applyFont="1" applyFill="1" applyBorder="1" applyAlignment="1">
      <alignment horizontal="center" vertical="center" wrapText="1"/>
    </xf>
    <xf numFmtId="9" fontId="46" fillId="0" borderId="0" xfId="0" applyNumberFormat="1" applyFont="1" applyBorder="1" applyAlignment="1">
      <alignment horizontal="center" vertical="center" wrapText="1"/>
    </xf>
    <xf numFmtId="0" fontId="4" fillId="0" borderId="0" xfId="0" applyFont="1"/>
    <xf numFmtId="0" fontId="63" fillId="0" borderId="0" xfId="0" applyFont="1"/>
    <xf numFmtId="3" fontId="56" fillId="0" borderId="0" xfId="0" applyNumberFormat="1" applyFont="1" applyFill="1" applyBorder="1" applyAlignment="1">
      <alignment horizontal="center" vertical="center" wrapText="1"/>
    </xf>
    <xf numFmtId="178" fontId="64" fillId="0" borderId="0" xfId="66" quotePrefix="1" applyNumberFormat="1" applyFont="1" applyBorder="1" applyAlignment="1">
      <alignment horizontal="center" wrapText="1"/>
    </xf>
    <xf numFmtId="9" fontId="0" fillId="0" borderId="0" xfId="0" applyNumberFormat="1"/>
    <xf numFmtId="0" fontId="4" fillId="0" borderId="0" xfId="2" applyFont="1" applyAlignment="1">
      <alignment horizontal="center" vertical="center" wrapText="1"/>
    </xf>
    <xf numFmtId="0" fontId="56" fillId="0" borderId="0" xfId="0" applyFont="1" applyAlignment="1">
      <alignment horizontal="center" vertical="center"/>
    </xf>
    <xf numFmtId="0" fontId="79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0" applyNumberFormat="1" applyAlignment="1">
      <alignment wrapText="1"/>
    </xf>
    <xf numFmtId="10" fontId="2" fillId="0" borderId="0" xfId="0" applyNumberFormat="1" applyFont="1" applyFill="1" applyBorder="1" applyAlignment="1" applyProtection="1"/>
    <xf numFmtId="0" fontId="43" fillId="0" borderId="43" xfId="66" applyFont="1" applyBorder="1" applyAlignment="1">
      <alignment horizontal="center" vertical="center" wrapText="1"/>
    </xf>
    <xf numFmtId="0" fontId="66" fillId="0" borderId="41" xfId="66" applyFont="1" applyBorder="1" applyAlignment="1">
      <alignment vertical="center"/>
    </xf>
    <xf numFmtId="9" fontId="43" fillId="0" borderId="41" xfId="66" applyNumberFormat="1" applyFont="1" applyBorder="1" applyAlignment="1">
      <alignment horizontal="center"/>
    </xf>
    <xf numFmtId="9" fontId="42" fillId="0" borderId="41" xfId="66" applyNumberFormat="1" applyFont="1" applyBorder="1" applyAlignment="1">
      <alignment horizontal="center"/>
    </xf>
    <xf numFmtId="173" fontId="41" fillId="0" borderId="41" xfId="66" quotePrefix="1" applyNumberFormat="1" applyFont="1" applyBorder="1" applyAlignment="1">
      <alignment horizontal="center"/>
    </xf>
    <xf numFmtId="165" fontId="41" fillId="0" borderId="41" xfId="66" quotePrefix="1" applyNumberFormat="1" applyFont="1" applyBorder="1" applyAlignment="1">
      <alignment horizontal="center" wrapText="1"/>
    </xf>
    <xf numFmtId="0" fontId="85" fillId="0" borderId="0" xfId="66" applyFont="1" applyBorder="1"/>
    <xf numFmtId="0" fontId="86" fillId="0" borderId="0" xfId="66" applyFont="1" applyBorder="1" applyAlignment="1">
      <alignment horizontal="center"/>
    </xf>
    <xf numFmtId="0" fontId="87" fillId="0" borderId="15" xfId="66" applyFont="1" applyBorder="1" applyAlignment="1">
      <alignment horizontal="center" vertical="center" wrapText="1"/>
    </xf>
    <xf numFmtId="0" fontId="87" fillId="0" borderId="0" xfId="66" applyFont="1" applyBorder="1" applyAlignment="1">
      <alignment horizontal="left"/>
    </xf>
    <xf numFmtId="3" fontId="89" fillId="0" borderId="0" xfId="66" quotePrefix="1" applyNumberFormat="1" applyFont="1" applyBorder="1" applyAlignment="1">
      <alignment horizontal="center" wrapText="1"/>
    </xf>
    <xf numFmtId="3" fontId="89" fillId="0" borderId="0" xfId="66" applyNumberFormat="1" applyFont="1" applyBorder="1" applyAlignment="1">
      <alignment horizontal="center"/>
    </xf>
    <xf numFmtId="173" fontId="89" fillId="0" borderId="0" xfId="66" quotePrefix="1" applyNumberFormat="1" applyFont="1" applyBorder="1" applyAlignment="1">
      <alignment horizontal="center"/>
    </xf>
    <xf numFmtId="0" fontId="72" fillId="0" borderId="0" xfId="66" quotePrefix="1" applyFont="1" applyBorder="1" applyAlignment="1">
      <alignment horizontal="left" vertical="center" wrapText="1"/>
    </xf>
    <xf numFmtId="3" fontId="86" fillId="0" borderId="17" xfId="66" applyNumberFormat="1" applyFont="1" applyBorder="1" applyAlignment="1">
      <alignment horizontal="center"/>
    </xf>
    <xf numFmtId="173" fontId="86" fillId="0" borderId="17" xfId="66" quotePrefix="1" applyNumberFormat="1" applyFont="1" applyBorder="1" applyAlignment="1">
      <alignment horizontal="center"/>
    </xf>
    <xf numFmtId="165" fontId="86" fillId="0" borderId="17" xfId="66" quotePrefix="1" applyNumberFormat="1" applyFont="1" applyBorder="1" applyAlignment="1">
      <alignment horizontal="center" wrapText="1"/>
    </xf>
    <xf numFmtId="0" fontId="90" fillId="0" borderId="17" xfId="66" applyFont="1" applyBorder="1" applyAlignment="1">
      <alignment horizontal="center" vertical="center" wrapText="1"/>
    </xf>
    <xf numFmtId="0" fontId="86" fillId="0" borderId="0" xfId="66" applyFont="1" applyBorder="1" applyAlignment="1">
      <alignment horizontal="left" vertical="center" wrapText="1"/>
    </xf>
    <xf numFmtId="1" fontId="87" fillId="0" borderId="0" xfId="66" applyNumberFormat="1" applyFont="1" applyBorder="1" applyAlignment="1">
      <alignment horizontal="center" vertical="center"/>
    </xf>
    <xf numFmtId="3" fontId="86" fillId="0" borderId="0" xfId="66" applyNumberFormat="1" applyFont="1" applyBorder="1" applyAlignment="1">
      <alignment horizontal="left" vertical="center"/>
    </xf>
    <xf numFmtId="3" fontId="88" fillId="0" borderId="0" xfId="66" applyNumberFormat="1" applyFont="1" applyBorder="1" applyAlignment="1">
      <alignment horizontal="left" vertical="center" indent="1"/>
    </xf>
    <xf numFmtId="1" fontId="88" fillId="0" borderId="0" xfId="66" applyNumberFormat="1" applyFont="1" applyBorder="1" applyAlignment="1">
      <alignment horizontal="center" vertical="center"/>
    </xf>
    <xf numFmtId="0" fontId="87" fillId="0" borderId="0" xfId="66" applyFont="1" applyBorder="1" applyAlignment="1">
      <alignment horizontal="center" vertical="center"/>
    </xf>
    <xf numFmtId="0" fontId="86" fillId="0" borderId="16" xfId="66" applyFont="1" applyBorder="1" applyAlignment="1">
      <alignment horizontal="center" vertical="center" wrapText="1"/>
    </xf>
    <xf numFmtId="0" fontId="72" fillId="0" borderId="0" xfId="66" quotePrefix="1" applyFont="1" applyBorder="1" applyAlignment="1">
      <alignment horizontal="justify" vertical="top" wrapText="1"/>
    </xf>
    <xf numFmtId="0" fontId="81" fillId="0" borderId="0" xfId="0" applyFont="1" applyAlignment="1">
      <alignment horizontal="center"/>
    </xf>
    <xf numFmtId="0" fontId="82" fillId="0" borderId="0" xfId="0" applyFont="1" applyAlignment="1">
      <alignment horizontal="center"/>
    </xf>
    <xf numFmtId="0" fontId="82" fillId="0" borderId="0" xfId="0" applyFont="1" applyAlignment="1"/>
    <xf numFmtId="0" fontId="83" fillId="0" borderId="0" xfId="0" applyFont="1" applyAlignment="1">
      <alignment horizontal="justify" wrapText="1"/>
    </xf>
    <xf numFmtId="0" fontId="84" fillId="0" borderId="0" xfId="0" applyFont="1" applyAlignment="1">
      <alignment horizontal="justify" wrapText="1"/>
    </xf>
    <xf numFmtId="0" fontId="84" fillId="0" borderId="0" xfId="0" applyFont="1" applyAlignment="1">
      <alignment wrapText="1"/>
    </xf>
    <xf numFmtId="0" fontId="93" fillId="0" borderId="0" xfId="0" applyFont="1" applyAlignment="1">
      <alignment horizontal="center" vertical="center" wrapText="1"/>
    </xf>
    <xf numFmtId="0" fontId="91" fillId="0" borderId="0" xfId="0" applyFont="1" applyAlignment="1">
      <alignment horizontal="center" vertical="center" wrapText="1"/>
    </xf>
    <xf numFmtId="0" fontId="92" fillId="0" borderId="0" xfId="0" applyFont="1" applyAlignment="1">
      <alignment horizontal="justify" wrapText="1"/>
    </xf>
    <xf numFmtId="0" fontId="93" fillId="0" borderId="0" xfId="0" applyFont="1" applyAlignment="1">
      <alignment horizontal="center" vertical="center"/>
    </xf>
    <xf numFmtId="0" fontId="43" fillId="0" borderId="0" xfId="66" applyFont="1" applyAlignment="1">
      <alignment horizontal="center" vertical="center"/>
    </xf>
    <xf numFmtId="0" fontId="50" fillId="0" borderId="0" xfId="66" quotePrefix="1" applyFont="1" applyBorder="1" applyAlignment="1">
      <alignment horizontal="left" vertical="center" wrapText="1"/>
    </xf>
    <xf numFmtId="0" fontId="41" fillId="0" borderId="42" xfId="66" applyFont="1" applyBorder="1" applyAlignment="1">
      <alignment horizontal="center" vertical="center" wrapText="1"/>
    </xf>
    <xf numFmtId="0" fontId="39" fillId="0" borderId="1" xfId="66" quotePrefix="1" applyFont="1" applyBorder="1" applyAlignment="1">
      <alignment horizontal="left" vertical="center" wrapText="1"/>
    </xf>
    <xf numFmtId="0" fontId="39" fillId="0" borderId="0" xfId="66" quotePrefix="1" applyFont="1" applyBorder="1" applyAlignment="1">
      <alignment horizontal="left" vertical="center" wrapText="1"/>
    </xf>
    <xf numFmtId="0" fontId="52" fillId="0" borderId="20" xfId="66" applyFont="1" applyBorder="1" applyAlignment="1">
      <alignment horizontal="center"/>
    </xf>
    <xf numFmtId="0" fontId="52" fillId="0" borderId="21" xfId="66" applyFont="1" applyBorder="1" applyAlignment="1">
      <alignment horizontal="center"/>
    </xf>
    <xf numFmtId="0" fontId="52" fillId="0" borderId="16" xfId="66" applyFont="1" applyBorder="1" applyAlignment="1">
      <alignment horizontal="center"/>
    </xf>
    <xf numFmtId="0" fontId="57" fillId="0" borderId="27" xfId="63" applyFont="1" applyBorder="1" applyAlignment="1">
      <alignment horizontal="center" vertical="center" wrapText="1"/>
    </xf>
    <xf numFmtId="0" fontId="57" fillId="0" borderId="29" xfId="63" applyFont="1" applyBorder="1" applyAlignment="1">
      <alignment horizontal="center" vertical="center" wrapText="1"/>
    </xf>
    <xf numFmtId="0" fontId="57" fillId="0" borderId="19" xfId="63" applyFont="1" applyBorder="1" applyAlignment="1">
      <alignment horizontal="center" vertical="center" wrapText="1"/>
    </xf>
    <xf numFmtId="0" fontId="57" fillId="0" borderId="0" xfId="63" applyFont="1" applyBorder="1" applyAlignment="1">
      <alignment horizontal="center" vertical="center" wrapText="1"/>
    </xf>
    <xf numFmtId="0" fontId="57" fillId="0" borderId="26" xfId="63" applyFont="1" applyBorder="1" applyAlignment="1">
      <alignment horizontal="center" vertical="center" wrapText="1"/>
    </xf>
    <xf numFmtId="0" fontId="57" fillId="0" borderId="28" xfId="63" applyFont="1" applyBorder="1" applyAlignment="1">
      <alignment horizontal="center" vertical="center" wrapText="1"/>
    </xf>
    <xf numFmtId="0" fontId="57" fillId="0" borderId="33" xfId="0" applyFont="1" applyBorder="1" applyAlignment="1">
      <alignment horizontal="center" vertical="center" wrapText="1"/>
    </xf>
    <xf numFmtId="0" fontId="57" fillId="0" borderId="37" xfId="0" applyFont="1" applyBorder="1" applyAlignment="1">
      <alignment horizontal="center" vertical="center" wrapText="1"/>
    </xf>
    <xf numFmtId="0" fontId="58" fillId="0" borderId="30" xfId="0" applyFont="1" applyBorder="1" applyAlignment="1">
      <alignment horizontal="center" vertical="center" wrapText="1"/>
    </xf>
    <xf numFmtId="0" fontId="58" fillId="0" borderId="34" xfId="0" applyFont="1" applyBorder="1" applyAlignment="1">
      <alignment horizontal="center" vertical="center" wrapText="1"/>
    </xf>
    <xf numFmtId="0" fontId="57" fillId="0" borderId="31" xfId="0" applyFont="1" applyBorder="1" applyAlignment="1">
      <alignment horizontal="center" vertical="center" wrapText="1"/>
    </xf>
    <xf numFmtId="0" fontId="57" fillId="0" borderId="35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36" xfId="0" applyFont="1" applyBorder="1" applyAlignment="1">
      <alignment horizontal="center" vertical="center" wrapText="1"/>
    </xf>
    <xf numFmtId="0" fontId="59" fillId="0" borderId="38" xfId="5" applyFont="1" applyFill="1" applyBorder="1" applyAlignment="1">
      <alignment horizontal="center" vertical="center" wrapText="1"/>
    </xf>
    <xf numFmtId="0" fontId="59" fillId="0" borderId="28" xfId="5" applyFont="1" applyFill="1" applyBorder="1" applyAlignment="1">
      <alignment horizontal="center" vertical="center" wrapText="1"/>
    </xf>
    <xf numFmtId="0" fontId="61" fillId="0" borderId="38" xfId="5" applyFont="1" applyFill="1" applyBorder="1" applyAlignment="1">
      <alignment horizontal="center" vertical="center" wrapText="1"/>
    </xf>
    <xf numFmtId="0" fontId="61" fillId="0" borderId="28" xfId="5" applyFont="1" applyFill="1" applyBorder="1" applyAlignment="1">
      <alignment horizontal="center" vertical="center" wrapText="1"/>
    </xf>
    <xf numFmtId="0" fontId="2" fillId="0" borderId="38" xfId="5" applyFont="1" applyFill="1" applyBorder="1" applyAlignment="1">
      <alignment horizontal="center" vertical="center" wrapText="1"/>
    </xf>
    <xf numFmtId="0" fontId="2" fillId="0" borderId="28" xfId="5" applyFont="1" applyFill="1" applyBorder="1" applyAlignment="1">
      <alignment horizontal="center" vertical="center" wrapText="1"/>
    </xf>
    <xf numFmtId="177" fontId="49" fillId="0" borderId="17" xfId="0" applyNumberFormat="1" applyFont="1" applyBorder="1" applyAlignment="1">
      <alignment horizontal="center" vertical="center" wrapText="1"/>
    </xf>
    <xf numFmtId="0" fontId="45" fillId="0" borderId="19" xfId="0" applyFont="1" applyBorder="1" applyAlignment="1">
      <alignment horizontal="center"/>
    </xf>
    <xf numFmtId="3" fontId="46" fillId="0" borderId="19" xfId="0" applyNumberFormat="1" applyFont="1" applyBorder="1" applyAlignment="1">
      <alignment horizontal="center" vertical="center" wrapText="1"/>
    </xf>
  </cellXfs>
  <cellStyles count="301">
    <cellStyle name="20 % - Accent1" xfId="125"/>
    <cellStyle name="20 % - Accent2" xfId="126"/>
    <cellStyle name="20 % - Accent3" xfId="127"/>
    <cellStyle name="20 % - Accent4" xfId="128"/>
    <cellStyle name="20 % - Accent5" xfId="129"/>
    <cellStyle name="20 % - Accent6" xfId="130"/>
    <cellStyle name="20% - Accent1" xfId="11"/>
    <cellStyle name="20% - Accent1 2" xfId="131"/>
    <cellStyle name="20% - Accent2" xfId="12"/>
    <cellStyle name="20% - Accent2 2" xfId="132"/>
    <cellStyle name="20% - Accent3" xfId="13"/>
    <cellStyle name="20% - Accent3 2" xfId="133"/>
    <cellStyle name="20% - Accent4" xfId="14"/>
    <cellStyle name="20% - Accent4 2" xfId="134"/>
    <cellStyle name="20% - Accent5" xfId="15"/>
    <cellStyle name="20% - Accent5 2" xfId="135"/>
    <cellStyle name="20% - Accent6" xfId="16"/>
    <cellStyle name="20% - Accent6 2" xfId="136"/>
    <cellStyle name="40 % - Accent1" xfId="137"/>
    <cellStyle name="40 % - Accent2" xfId="138"/>
    <cellStyle name="40 % - Accent3" xfId="139"/>
    <cellStyle name="40 % - Accent4" xfId="140"/>
    <cellStyle name="40 % - Accent5" xfId="141"/>
    <cellStyle name="40 % - Accent6" xfId="142"/>
    <cellStyle name="40% - Accent1" xfId="17"/>
    <cellStyle name="40% - Accent1 2" xfId="143"/>
    <cellStyle name="40% - Accent2" xfId="18"/>
    <cellStyle name="40% - Accent2 2" xfId="144"/>
    <cellStyle name="40% - Accent3" xfId="19"/>
    <cellStyle name="40% - Accent3 2" xfId="145"/>
    <cellStyle name="40% - Accent4" xfId="20"/>
    <cellStyle name="40% - Accent4 2" xfId="146"/>
    <cellStyle name="40% - Accent5" xfId="21"/>
    <cellStyle name="40% - Accent5 2" xfId="147"/>
    <cellStyle name="40% - Accent6" xfId="22"/>
    <cellStyle name="40% - Accent6 2" xfId="148"/>
    <cellStyle name="60 % - Accent1" xfId="149"/>
    <cellStyle name="60 % - Accent2" xfId="150"/>
    <cellStyle name="60 % - Accent3" xfId="151"/>
    <cellStyle name="60 % - Accent4" xfId="152"/>
    <cellStyle name="60 % - Accent5" xfId="153"/>
    <cellStyle name="60 % - Accent6" xfId="154"/>
    <cellStyle name="60% - Accent1" xfId="23"/>
    <cellStyle name="60% - Accent2" xfId="24"/>
    <cellStyle name="60% - Accent3" xfId="25"/>
    <cellStyle name="60% - Accent4" xfId="26"/>
    <cellStyle name="60% - Accent5" xfId="27"/>
    <cellStyle name="60% - Accent6" xfId="28"/>
    <cellStyle name="ANCLAS,REZONES Y SUS PARTES,DE FUNDICION,DE HIERRO O DE ACERO" xfId="155"/>
    <cellStyle name="Avertissement" xfId="156"/>
    <cellStyle name="Bad" xfId="29"/>
    <cellStyle name="Bon" xfId="30"/>
    <cellStyle name="caché" xfId="31"/>
    <cellStyle name="Calcul" xfId="157"/>
    <cellStyle name="Calculation" xfId="32"/>
    <cellStyle name="Cellule liée" xfId="158"/>
    <cellStyle name="Check Cell" xfId="33"/>
    <cellStyle name="Comma 2" xfId="4"/>
    <cellStyle name="Comma 2 2" xfId="159"/>
    <cellStyle name="Comma 3" xfId="115"/>
    <cellStyle name="Comma 3 2" xfId="116"/>
    <cellStyle name="Comma 4" xfId="160"/>
    <cellStyle name="Comma(0)" xfId="34"/>
    <cellStyle name="Comma(3)" xfId="35"/>
    <cellStyle name="Comma[0]" xfId="36"/>
    <cellStyle name="Comma[1]" xfId="37"/>
    <cellStyle name="Comma[2]__" xfId="38"/>
    <cellStyle name="Comma[3]" xfId="39"/>
    <cellStyle name="Comma0" xfId="40"/>
    <cellStyle name="Commentaire" xfId="161"/>
    <cellStyle name="Currency0" xfId="41"/>
    <cellStyle name="Date" xfId="42"/>
    <cellStyle name="Dezimal_03-09-03" xfId="43"/>
    <cellStyle name="En-tête 1" xfId="44"/>
    <cellStyle name="En-tête 2" xfId="45"/>
    <cellStyle name="Entrée" xfId="162"/>
    <cellStyle name="Euro" xfId="163"/>
    <cellStyle name="Euro 2" xfId="164"/>
    <cellStyle name="Euro 3" xfId="165"/>
    <cellStyle name="Euro 4" xfId="166"/>
    <cellStyle name="Euro 5" xfId="167"/>
    <cellStyle name="Explanatory Text" xfId="46"/>
    <cellStyle name="F2" xfId="168"/>
    <cellStyle name="F3" xfId="169"/>
    <cellStyle name="F4" xfId="170"/>
    <cellStyle name="F5" xfId="171"/>
    <cellStyle name="F6" xfId="172"/>
    <cellStyle name="F7" xfId="173"/>
    <cellStyle name="F8" xfId="174"/>
    <cellStyle name="Financier0" xfId="47"/>
    <cellStyle name="Fixed" xfId="48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Good" xfId="49"/>
    <cellStyle name="Heading 1" xfId="50"/>
    <cellStyle name="Heading 2" xfId="51"/>
    <cellStyle name="Heading 3" xfId="52"/>
    <cellStyle name="Heading 4" xfId="53"/>
    <cellStyle name="Heading1" xfId="175"/>
    <cellStyle name="Heading2" xfId="176"/>
    <cellStyle name="Hipervínculo" xfId="177"/>
    <cellStyle name="Hipervínculo visitado" xfId="178"/>
    <cellStyle name="Hipervínculo_cdr21y22(sunatdptos)" xfId="179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 2" xfId="180"/>
    <cellStyle name="Hyperlink 2 2" xfId="181"/>
    <cellStyle name="Input" xfId="54"/>
    <cellStyle name="Insatisfaisant" xfId="182"/>
    <cellStyle name="Lien hypertexte 2" xfId="55"/>
    <cellStyle name="Linked Cell" xfId="56"/>
    <cellStyle name="Millares [0]_PRUEBA" xfId="183"/>
    <cellStyle name="Millares_PRUEBA" xfId="184"/>
    <cellStyle name="Milliers 2" xfId="57"/>
    <cellStyle name="Moneda [0]_PRUEBA" xfId="185"/>
    <cellStyle name="Moneda_PRUEBA" xfId="186"/>
    <cellStyle name="Monétaire0" xfId="58"/>
    <cellStyle name="Motif" xfId="59"/>
    <cellStyle name="negrita" xfId="187"/>
    <cellStyle name="Neutral" xfId="60"/>
    <cellStyle name="Neutre" xfId="188"/>
    <cellStyle name="No-definido" xfId="189"/>
    <cellStyle name="Normaali_Eduskuntavaalit" xfId="61"/>
    <cellStyle name="Normal" xfId="0" builtinId="0"/>
    <cellStyle name="Normal 10" xfId="62"/>
    <cellStyle name="Normal 11" xfId="63"/>
    <cellStyle name="Normal 12" xfId="64"/>
    <cellStyle name="Normal 12 2" xfId="65"/>
    <cellStyle name="Normal 13" xfId="119"/>
    <cellStyle name="Normal 2" xfId="5"/>
    <cellStyle name="Normal 2 2" xfId="2"/>
    <cellStyle name="Normal 2 2 2" xfId="66"/>
    <cellStyle name="Normal 2 3" xfId="67"/>
    <cellStyle name="Normal 2 4" xfId="68"/>
    <cellStyle name="Normal 2 4 2" xfId="69"/>
    <cellStyle name="Normal 2_AccumulationEquation" xfId="1"/>
    <cellStyle name="Normal 3" xfId="6"/>
    <cellStyle name="Normal 3 2" xfId="70"/>
    <cellStyle name="Normal 3 3" xfId="71"/>
    <cellStyle name="Normal 4" xfId="7"/>
    <cellStyle name="Normal 4 2" xfId="72"/>
    <cellStyle name="Normal 4 3" xfId="117"/>
    <cellStyle name="Normal 5" xfId="8"/>
    <cellStyle name="Normal 5 2" xfId="190"/>
    <cellStyle name="Normal 5 3" xfId="191"/>
    <cellStyle name="Normal 6" xfId="73"/>
    <cellStyle name="Normal 6 2" xfId="192"/>
    <cellStyle name="Normal 7" xfId="74"/>
    <cellStyle name="Normal 7 2" xfId="193"/>
    <cellStyle name="Normal 8" xfId="75"/>
    <cellStyle name="Normal 9" xfId="76"/>
    <cellStyle name="Normal GHG whole table" xfId="77"/>
    <cellStyle name="Normal-blank" xfId="78"/>
    <cellStyle name="Normal-bottom" xfId="79"/>
    <cellStyle name="Normal-center" xfId="80"/>
    <cellStyle name="Normal-droit" xfId="81"/>
    <cellStyle name="Normal-top" xfId="83"/>
    <cellStyle name="Normale_Table 7" xfId="194"/>
    <cellStyle name="normální_Nove vystupy_DOPOCTENE" xfId="82"/>
    <cellStyle name="Note" xfId="84"/>
    <cellStyle name="Note 2" xfId="195"/>
    <cellStyle name="Note 3" xfId="196"/>
    <cellStyle name="Output" xfId="85"/>
    <cellStyle name="pais" xfId="197"/>
    <cellStyle name="Percent" xfId="3" builtinId="5"/>
    <cellStyle name="Percent 2" xfId="9"/>
    <cellStyle name="Percent 2 2" xfId="86"/>
    <cellStyle name="Percent 2 3" xfId="198"/>
    <cellStyle name="Percent 3" xfId="87"/>
    <cellStyle name="Percent 4" xfId="118"/>
    <cellStyle name="Percent 5" xfId="199"/>
    <cellStyle name="periodo" xfId="200"/>
    <cellStyle name="Pilkku_Esimerkkejä kaavioista.xls Kaavio 1" xfId="88"/>
    <cellStyle name="Pourcentage 10" xfId="89"/>
    <cellStyle name="Pourcentage 2" xfId="90"/>
    <cellStyle name="Pourcentage 2 2" xfId="91"/>
    <cellStyle name="Pourcentage 3" xfId="92"/>
    <cellStyle name="Pourcentage 3 2" xfId="93"/>
    <cellStyle name="Pourcentage 4" xfId="94"/>
    <cellStyle name="Pourcentage 5" xfId="95"/>
    <cellStyle name="Pourcentage 5 2" xfId="96"/>
    <cellStyle name="Pourcentage 6" xfId="10"/>
    <cellStyle name="Pourcentage 6 2" xfId="97"/>
    <cellStyle name="Pourcentage 7" xfId="98"/>
    <cellStyle name="Pourcentage 8" xfId="99"/>
    <cellStyle name="Pourcentage 9" xfId="100"/>
    <cellStyle name="rango" xfId="201"/>
    <cellStyle name="Remarque" xfId="202"/>
    <cellStyle name="Satisfaisant" xfId="203"/>
    <cellStyle name="Sortie" xfId="204"/>
    <cellStyle name="source" xfId="205"/>
    <cellStyle name="Standard 11" xfId="101"/>
    <cellStyle name="Standard_2 + 3" xfId="102"/>
    <cellStyle name="Style 24" xfId="103"/>
    <cellStyle name="Style 25" xfId="104"/>
    <cellStyle name="style_col_headings" xfId="105"/>
    <cellStyle name="TEXT" xfId="106"/>
    <cellStyle name="Texte explicatif" xfId="206"/>
    <cellStyle name="Title" xfId="107"/>
    <cellStyle name="Titre" xfId="207"/>
    <cellStyle name="Titre " xfId="208"/>
    <cellStyle name="Titre 1" xfId="108"/>
    <cellStyle name="Titre 1" xfId="209"/>
    <cellStyle name="Titre 2" xfId="109"/>
    <cellStyle name="Titre 2" xfId="210"/>
    <cellStyle name="Titre 3" xfId="110"/>
    <cellStyle name="Titre 3" xfId="211"/>
    <cellStyle name="Titre 4" xfId="111"/>
    <cellStyle name="Titre 4" xfId="212"/>
    <cellStyle name="titulo" xfId="213"/>
    <cellStyle name="Total 2" xfId="214"/>
    <cellStyle name="Vérification" xfId="215"/>
    <cellStyle name="Vérification de cellule" xfId="216"/>
    <cellStyle name="Virgule fixe" xfId="112"/>
    <cellStyle name="Warning Text" xfId="113"/>
    <cellStyle name="Wrapped" xfId="1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9.xml"/><Relationship Id="rId21" Type="http://schemas.openxmlformats.org/officeDocument/2006/relationships/worksheet" Target="worksheets/sheet10.xml"/><Relationship Id="rId22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24" Type="http://schemas.openxmlformats.org/officeDocument/2006/relationships/externalLink" Target="externalLinks/externalLink2.xml"/><Relationship Id="rId25" Type="http://schemas.openxmlformats.org/officeDocument/2006/relationships/externalLink" Target="externalLinks/externalLink3.xml"/><Relationship Id="rId26" Type="http://schemas.openxmlformats.org/officeDocument/2006/relationships/externalLink" Target="externalLinks/externalLink4.xml"/><Relationship Id="rId27" Type="http://schemas.openxmlformats.org/officeDocument/2006/relationships/externalLink" Target="externalLinks/externalLink5.xml"/><Relationship Id="rId28" Type="http://schemas.openxmlformats.org/officeDocument/2006/relationships/externalLink" Target="externalLinks/externalLink6.xml"/><Relationship Id="rId29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chartsheet" Target="chartsheets/sheet1.xml"/><Relationship Id="rId30" Type="http://schemas.openxmlformats.org/officeDocument/2006/relationships/externalLink" Target="externalLinks/externalLink8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9" Type="http://schemas.openxmlformats.org/officeDocument/2006/relationships/chartsheet" Target="chartsheets/sheet4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Relationship Id="rId8" Type="http://schemas.openxmlformats.org/officeDocument/2006/relationships/worksheet" Target="worksheets/sheet5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chartsheet" Target="chartsheets/sheet5.xml"/><Relationship Id="rId11" Type="http://schemas.openxmlformats.org/officeDocument/2006/relationships/chartsheet" Target="chartsheets/sheet6.xml"/><Relationship Id="rId12" Type="http://schemas.openxmlformats.org/officeDocument/2006/relationships/chartsheet" Target="chartsheets/sheet7.xml"/><Relationship Id="rId13" Type="http://schemas.openxmlformats.org/officeDocument/2006/relationships/chartsheet" Target="chartsheets/sheet8.xml"/><Relationship Id="rId14" Type="http://schemas.openxmlformats.org/officeDocument/2006/relationships/worksheet" Target="worksheets/sheet6.xml"/><Relationship Id="rId15" Type="http://schemas.openxmlformats.org/officeDocument/2006/relationships/chartsheet" Target="chartsheets/sheet9.xml"/><Relationship Id="rId16" Type="http://schemas.openxmlformats.org/officeDocument/2006/relationships/chartsheet" Target="chartsheets/sheet10.xml"/><Relationship Id="rId17" Type="http://schemas.openxmlformats.org/officeDocument/2006/relationships/chartsheet" Target="chartsheets/sheet11.xml"/><Relationship Id="rId18" Type="http://schemas.openxmlformats.org/officeDocument/2006/relationships/worksheet" Target="worksheets/sheet7.xml"/><Relationship Id="rId1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2000"/>
              <a:t>Panel</a:t>
            </a:r>
            <a:r>
              <a:rPr lang="fr-FR" sz="2000" baseline="0"/>
              <a:t> A</a:t>
            </a:r>
            <a:r>
              <a:rPr lang="fr-FR" sz="2000"/>
              <a:t>.</a:t>
            </a:r>
            <a:r>
              <a:rPr lang="fr-FR" sz="2000" baseline="0"/>
              <a:t> Top 1% income share</a:t>
            </a:r>
          </a:p>
        </c:rich>
      </c:tx>
      <c:layout>
        <c:manualLayout>
          <c:xMode val="edge"/>
          <c:yMode val="edge"/>
          <c:x val="0.230019647256185"/>
          <c:y val="0.004504504504504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0316760154145"/>
          <c:y val="0.0679011491806767"/>
          <c:w val="0.90330212694985"/>
          <c:h val="0.818956870256083"/>
        </c:manualLayout>
      </c:layout>
      <c:lineChart>
        <c:grouping val="standard"/>
        <c:varyColors val="0"/>
        <c:ser>
          <c:idx val="2"/>
          <c:order val="0"/>
          <c:tx>
            <c:v>China</c:v>
          </c:tx>
          <c:spPr>
            <a:ln w="34925">
              <a:solidFill>
                <a:schemeClr val="accent2"/>
              </a:solidFill>
            </a:ln>
          </c:spPr>
          <c:marker>
            <c:symbol val="triang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Lit>
              <c:formatCode>General</c:formatCode>
              <c:ptCount val="38"/>
              <c:pt idx="0">
                <c:v>1978.0</c:v>
              </c:pt>
              <c:pt idx="1">
                <c:v>1979.0</c:v>
              </c:pt>
              <c:pt idx="2">
                <c:v>1980.0</c:v>
              </c:pt>
              <c:pt idx="3">
                <c:v>1981.0</c:v>
              </c:pt>
              <c:pt idx="4">
                <c:v>1982.0</c:v>
              </c:pt>
              <c:pt idx="5">
                <c:v>1983.0</c:v>
              </c:pt>
              <c:pt idx="6">
                <c:v>1984.0</c:v>
              </c:pt>
              <c:pt idx="7">
                <c:v>1985.0</c:v>
              </c:pt>
              <c:pt idx="8">
                <c:v>1986.0</c:v>
              </c:pt>
              <c:pt idx="9">
                <c:v>1987.0</c:v>
              </c:pt>
              <c:pt idx="10">
                <c:v>1988.0</c:v>
              </c:pt>
              <c:pt idx="11">
                <c:v>1989.0</c:v>
              </c:pt>
              <c:pt idx="12">
                <c:v>1990.0</c:v>
              </c:pt>
              <c:pt idx="13">
                <c:v>1991.0</c:v>
              </c:pt>
              <c:pt idx="14">
                <c:v>1992.0</c:v>
              </c:pt>
              <c:pt idx="15">
                <c:v>1993.0</c:v>
              </c:pt>
              <c:pt idx="16">
                <c:v>1994.0</c:v>
              </c:pt>
              <c:pt idx="17">
                <c:v>1995.0</c:v>
              </c:pt>
              <c:pt idx="18">
                <c:v>1996.0</c:v>
              </c:pt>
              <c:pt idx="19">
                <c:v>1997.0</c:v>
              </c:pt>
              <c:pt idx="20">
                <c:v>1998.0</c:v>
              </c:pt>
              <c:pt idx="21">
                <c:v>1999.0</c:v>
              </c:pt>
              <c:pt idx="22">
                <c:v>2000.0</c:v>
              </c:pt>
              <c:pt idx="23">
                <c:v>2001.0</c:v>
              </c:pt>
              <c:pt idx="24">
                <c:v>2002.0</c:v>
              </c:pt>
              <c:pt idx="25">
                <c:v>2003.0</c:v>
              </c:pt>
              <c:pt idx="26">
                <c:v>2004.0</c:v>
              </c:pt>
              <c:pt idx="27">
                <c:v>2005.0</c:v>
              </c:pt>
              <c:pt idx="28">
                <c:v>2006.0</c:v>
              </c:pt>
              <c:pt idx="29">
                <c:v>2007.0</c:v>
              </c:pt>
              <c:pt idx="30">
                <c:v>2008.0</c:v>
              </c:pt>
              <c:pt idx="31">
                <c:v>2009.0</c:v>
              </c:pt>
              <c:pt idx="32">
                <c:v>2010.0</c:v>
              </c:pt>
              <c:pt idx="33">
                <c:v>2011.0</c:v>
              </c:pt>
              <c:pt idx="34">
                <c:v>2012.0</c:v>
              </c:pt>
              <c:pt idx="35">
                <c:v>2013.0</c:v>
              </c:pt>
              <c:pt idx="36">
                <c:v>2014.0</c:v>
              </c:pt>
              <c:pt idx="37">
                <c:v>2015.0</c:v>
              </c:pt>
            </c:numLit>
          </c:cat>
          <c:val>
            <c:numRef>
              <c:f>Data3!$E$6:$E$43</c:f>
              <c:numCache>
                <c:formatCode>0%</c:formatCode>
                <c:ptCount val="38"/>
                <c:pt idx="0">
                  <c:v>0.0577981360256672</c:v>
                </c:pt>
                <c:pt idx="1">
                  <c:v>0.0579399354755878</c:v>
                </c:pt>
                <c:pt idx="2">
                  <c:v>0.0560910589993</c:v>
                </c:pt>
                <c:pt idx="3">
                  <c:v>0.0597894228994846</c:v>
                </c:pt>
                <c:pt idx="4">
                  <c:v>0.0611476749181747</c:v>
                </c:pt>
                <c:pt idx="5">
                  <c:v>0.064047746360302</c:v>
                </c:pt>
                <c:pt idx="6">
                  <c:v>0.0668432116508484</c:v>
                </c:pt>
                <c:pt idx="7">
                  <c:v>0.0710024684667587</c:v>
                </c:pt>
                <c:pt idx="8">
                  <c:v>0.0728659778833389</c:v>
                </c:pt>
                <c:pt idx="9">
                  <c:v>0.0693483799695968</c:v>
                </c:pt>
                <c:pt idx="10">
                  <c:v>0.0698973909020424</c:v>
                </c:pt>
                <c:pt idx="11">
                  <c:v>0.0726177766919136</c:v>
                </c:pt>
                <c:pt idx="12">
                  <c:v>0.0709436759352684</c:v>
                </c:pt>
                <c:pt idx="13">
                  <c:v>0.072808064520359</c:v>
                </c:pt>
                <c:pt idx="14">
                  <c:v>0.0776684731245041</c:v>
                </c:pt>
                <c:pt idx="15">
                  <c:v>0.0817641243338585</c:v>
                </c:pt>
                <c:pt idx="16">
                  <c:v>0.0818035751581192</c:v>
                </c:pt>
                <c:pt idx="17">
                  <c:v>0.0821676701307297</c:v>
                </c:pt>
                <c:pt idx="18">
                  <c:v>0.0823226198554039</c:v>
                </c:pt>
                <c:pt idx="19">
                  <c:v>0.0815901383757591</c:v>
                </c:pt>
                <c:pt idx="20">
                  <c:v>0.0846027955412865</c:v>
                </c:pt>
                <c:pt idx="21">
                  <c:v>0.0858177915215492</c:v>
                </c:pt>
                <c:pt idx="22">
                  <c:v>0.0933595076203346</c:v>
                </c:pt>
                <c:pt idx="23">
                  <c:v>0.0960122123360634</c:v>
                </c:pt>
                <c:pt idx="24">
                  <c:v>0.11357656866312</c:v>
                </c:pt>
                <c:pt idx="25">
                  <c:v>0.122823692858219</c:v>
                </c:pt>
                <c:pt idx="26">
                  <c:v>0.127170607447624</c:v>
                </c:pt>
                <c:pt idx="27">
                  <c:v>0.131055951118469</c:v>
                </c:pt>
                <c:pt idx="28">
                  <c:v>0.13371630012989</c:v>
                </c:pt>
                <c:pt idx="29">
                  <c:v>0.132897734642029</c:v>
                </c:pt>
                <c:pt idx="30">
                  <c:v>0.134867802262306</c:v>
                </c:pt>
                <c:pt idx="31">
                  <c:v>0.133933216333389</c:v>
                </c:pt>
                <c:pt idx="32">
                  <c:v>0.134225696325302</c:v>
                </c:pt>
                <c:pt idx="33">
                  <c:v>0.13217781484127</c:v>
                </c:pt>
                <c:pt idx="34">
                  <c:v>0.128065198659897</c:v>
                </c:pt>
                <c:pt idx="35">
                  <c:v>0.132368013262749</c:v>
                </c:pt>
                <c:pt idx="36">
                  <c:v>0.124676078557968</c:v>
                </c:pt>
                <c:pt idx="37">
                  <c:v>0.126823037862778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D7-4BF3-9230-AB505AD7E958}"/>
            </c:ext>
          </c:extLst>
        </c:ser>
        <c:ser>
          <c:idx val="3"/>
          <c:order val="1"/>
          <c:tx>
            <c:v>US</c:v>
          </c:tx>
          <c:spPr>
            <a:ln w="34925">
              <a:solidFill>
                <a:schemeClr val="accent5"/>
              </a:solidFill>
            </a:ln>
          </c:spPr>
          <c:marker>
            <c:symbol val="square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Lit>
              <c:formatCode>General</c:formatCode>
              <c:ptCount val="38"/>
              <c:pt idx="0">
                <c:v>1978.0</c:v>
              </c:pt>
              <c:pt idx="1">
                <c:v>1979.0</c:v>
              </c:pt>
              <c:pt idx="2">
                <c:v>1980.0</c:v>
              </c:pt>
              <c:pt idx="3">
                <c:v>1981.0</c:v>
              </c:pt>
              <c:pt idx="4">
                <c:v>1982.0</c:v>
              </c:pt>
              <c:pt idx="5">
                <c:v>1983.0</c:v>
              </c:pt>
              <c:pt idx="6">
                <c:v>1984.0</c:v>
              </c:pt>
              <c:pt idx="7">
                <c:v>1985.0</c:v>
              </c:pt>
              <c:pt idx="8">
                <c:v>1986.0</c:v>
              </c:pt>
              <c:pt idx="9">
                <c:v>1987.0</c:v>
              </c:pt>
              <c:pt idx="10">
                <c:v>1988.0</c:v>
              </c:pt>
              <c:pt idx="11">
                <c:v>1989.0</c:v>
              </c:pt>
              <c:pt idx="12">
                <c:v>1990.0</c:v>
              </c:pt>
              <c:pt idx="13">
                <c:v>1991.0</c:v>
              </c:pt>
              <c:pt idx="14">
                <c:v>1992.0</c:v>
              </c:pt>
              <c:pt idx="15">
                <c:v>1993.0</c:v>
              </c:pt>
              <c:pt idx="16">
                <c:v>1994.0</c:v>
              </c:pt>
              <c:pt idx="17">
                <c:v>1995.0</c:v>
              </c:pt>
              <c:pt idx="18">
                <c:v>1996.0</c:v>
              </c:pt>
              <c:pt idx="19">
                <c:v>1997.0</c:v>
              </c:pt>
              <c:pt idx="20">
                <c:v>1998.0</c:v>
              </c:pt>
              <c:pt idx="21">
                <c:v>1999.0</c:v>
              </c:pt>
              <c:pt idx="22">
                <c:v>2000.0</c:v>
              </c:pt>
              <c:pt idx="23">
                <c:v>2001.0</c:v>
              </c:pt>
              <c:pt idx="24">
                <c:v>2002.0</c:v>
              </c:pt>
              <c:pt idx="25">
                <c:v>2003.0</c:v>
              </c:pt>
              <c:pt idx="26">
                <c:v>2004.0</c:v>
              </c:pt>
              <c:pt idx="27">
                <c:v>2005.0</c:v>
              </c:pt>
              <c:pt idx="28">
                <c:v>2006.0</c:v>
              </c:pt>
              <c:pt idx="29">
                <c:v>2007.0</c:v>
              </c:pt>
              <c:pt idx="30">
                <c:v>2008.0</c:v>
              </c:pt>
              <c:pt idx="31">
                <c:v>2009.0</c:v>
              </c:pt>
              <c:pt idx="32">
                <c:v>2010.0</c:v>
              </c:pt>
              <c:pt idx="33">
                <c:v>2011.0</c:v>
              </c:pt>
              <c:pt idx="34">
                <c:v>2012.0</c:v>
              </c:pt>
              <c:pt idx="35">
                <c:v>2013.0</c:v>
              </c:pt>
              <c:pt idx="36">
                <c:v>2014.0</c:v>
              </c:pt>
              <c:pt idx="37">
                <c:v>2015.0</c:v>
              </c:pt>
            </c:numLit>
          </c:cat>
          <c:val>
            <c:numRef>
              <c:f>Data3!$AD$6:$AD$43</c:f>
              <c:numCache>
                <c:formatCode>0%</c:formatCode>
                <c:ptCount val="38"/>
                <c:pt idx="0">
                  <c:v>0.107554554483924</c:v>
                </c:pt>
                <c:pt idx="1">
                  <c:v>0.111425884068012</c:v>
                </c:pt>
                <c:pt idx="2">
                  <c:v>0.10655814409256</c:v>
                </c:pt>
                <c:pt idx="3">
                  <c:v>0.11035243421793</c:v>
                </c:pt>
                <c:pt idx="4">
                  <c:v>0.112485349178314</c:v>
                </c:pt>
                <c:pt idx="5">
                  <c:v>0.11494305729866</c:v>
                </c:pt>
                <c:pt idx="6">
                  <c:v>0.124796725809574</c:v>
                </c:pt>
                <c:pt idx="7">
                  <c:v>0.125275254249573</c:v>
                </c:pt>
                <c:pt idx="8">
                  <c:v>0.121829800307751</c:v>
                </c:pt>
                <c:pt idx="9">
                  <c:v>0.133087813854218</c:v>
                </c:pt>
                <c:pt idx="10">
                  <c:v>0.148811340332031</c:v>
                </c:pt>
                <c:pt idx="11">
                  <c:v>0.144651800394058</c:v>
                </c:pt>
                <c:pt idx="12">
                  <c:v>0.14543354511261</c:v>
                </c:pt>
                <c:pt idx="13">
                  <c:v>0.138917595148087</c:v>
                </c:pt>
                <c:pt idx="14">
                  <c:v>0.150144621729851</c:v>
                </c:pt>
                <c:pt idx="15">
                  <c:v>0.146421447396278</c:v>
                </c:pt>
                <c:pt idx="16">
                  <c:v>0.146860137581825</c:v>
                </c:pt>
                <c:pt idx="17">
                  <c:v>0.152847409248352</c:v>
                </c:pt>
                <c:pt idx="18">
                  <c:v>0.1596460044384</c:v>
                </c:pt>
                <c:pt idx="19">
                  <c:v>0.166280001401901</c:v>
                </c:pt>
                <c:pt idx="20">
                  <c:v>0.169240385293961</c:v>
                </c:pt>
                <c:pt idx="21">
                  <c:v>0.177061766386032</c:v>
                </c:pt>
                <c:pt idx="22">
                  <c:v>0.182670369744301</c:v>
                </c:pt>
                <c:pt idx="23">
                  <c:v>0.172691285610199</c:v>
                </c:pt>
                <c:pt idx="24">
                  <c:v>0.170566618442535</c:v>
                </c:pt>
                <c:pt idx="25">
                  <c:v>0.172032833099365</c:v>
                </c:pt>
                <c:pt idx="26">
                  <c:v>0.183205708861351</c:v>
                </c:pt>
                <c:pt idx="27">
                  <c:v>0.193739175796509</c:v>
                </c:pt>
                <c:pt idx="28">
                  <c:v>0.200989708304405</c:v>
                </c:pt>
                <c:pt idx="29">
                  <c:v>0.19863261282444</c:v>
                </c:pt>
                <c:pt idx="30">
                  <c:v>0.195223078131676</c:v>
                </c:pt>
                <c:pt idx="31">
                  <c:v>0.185410991311073</c:v>
                </c:pt>
                <c:pt idx="32">
                  <c:v>0.197990491986275</c:v>
                </c:pt>
                <c:pt idx="33">
                  <c:v>0.196020051836967</c:v>
                </c:pt>
                <c:pt idx="34">
                  <c:v>0.207620352506638</c:v>
                </c:pt>
                <c:pt idx="35">
                  <c:v>0.195793837308884</c:v>
                </c:pt>
                <c:pt idx="36">
                  <c:v>0.201876759529114</c:v>
                </c:pt>
                <c:pt idx="37">
                  <c:v>0.201876759529114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D7-4BF3-9230-AB505AD7E958}"/>
            </c:ext>
          </c:extLst>
        </c:ser>
        <c:ser>
          <c:idx val="4"/>
          <c:order val="2"/>
          <c:tx>
            <c:v>France</c:v>
          </c:tx>
          <c:spPr>
            <a:ln w="34925"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Lit>
              <c:formatCode>General</c:formatCode>
              <c:ptCount val="38"/>
              <c:pt idx="0">
                <c:v>1978.0</c:v>
              </c:pt>
              <c:pt idx="1">
                <c:v>1979.0</c:v>
              </c:pt>
              <c:pt idx="2">
                <c:v>1980.0</c:v>
              </c:pt>
              <c:pt idx="3">
                <c:v>1981.0</c:v>
              </c:pt>
              <c:pt idx="4">
                <c:v>1982.0</c:v>
              </c:pt>
              <c:pt idx="5">
                <c:v>1983.0</c:v>
              </c:pt>
              <c:pt idx="6">
                <c:v>1984.0</c:v>
              </c:pt>
              <c:pt idx="7">
                <c:v>1985.0</c:v>
              </c:pt>
              <c:pt idx="8">
                <c:v>1986.0</c:v>
              </c:pt>
              <c:pt idx="9">
                <c:v>1987.0</c:v>
              </c:pt>
              <c:pt idx="10">
                <c:v>1988.0</c:v>
              </c:pt>
              <c:pt idx="11">
                <c:v>1989.0</c:v>
              </c:pt>
              <c:pt idx="12">
                <c:v>1990.0</c:v>
              </c:pt>
              <c:pt idx="13">
                <c:v>1991.0</c:v>
              </c:pt>
              <c:pt idx="14">
                <c:v>1992.0</c:v>
              </c:pt>
              <c:pt idx="15">
                <c:v>1993.0</c:v>
              </c:pt>
              <c:pt idx="16">
                <c:v>1994.0</c:v>
              </c:pt>
              <c:pt idx="17">
                <c:v>1995.0</c:v>
              </c:pt>
              <c:pt idx="18">
                <c:v>1996.0</c:v>
              </c:pt>
              <c:pt idx="19">
                <c:v>1997.0</c:v>
              </c:pt>
              <c:pt idx="20">
                <c:v>1998.0</c:v>
              </c:pt>
              <c:pt idx="21">
                <c:v>1999.0</c:v>
              </c:pt>
              <c:pt idx="22">
                <c:v>2000.0</c:v>
              </c:pt>
              <c:pt idx="23">
                <c:v>2001.0</c:v>
              </c:pt>
              <c:pt idx="24">
                <c:v>2002.0</c:v>
              </c:pt>
              <c:pt idx="25">
                <c:v>2003.0</c:v>
              </c:pt>
              <c:pt idx="26">
                <c:v>2004.0</c:v>
              </c:pt>
              <c:pt idx="27">
                <c:v>2005.0</c:v>
              </c:pt>
              <c:pt idx="28">
                <c:v>2006.0</c:v>
              </c:pt>
              <c:pt idx="29">
                <c:v>2007.0</c:v>
              </c:pt>
              <c:pt idx="30">
                <c:v>2008.0</c:v>
              </c:pt>
              <c:pt idx="31">
                <c:v>2009.0</c:v>
              </c:pt>
              <c:pt idx="32">
                <c:v>2010.0</c:v>
              </c:pt>
              <c:pt idx="33">
                <c:v>2011.0</c:v>
              </c:pt>
              <c:pt idx="34">
                <c:v>2012.0</c:v>
              </c:pt>
              <c:pt idx="35">
                <c:v>2013.0</c:v>
              </c:pt>
              <c:pt idx="36">
                <c:v>2014.0</c:v>
              </c:pt>
              <c:pt idx="37">
                <c:v>2015.0</c:v>
              </c:pt>
            </c:numLit>
          </c:cat>
          <c:val>
            <c:numRef>
              <c:f>Data3!$Z$6:$Z$43</c:f>
              <c:numCache>
                <c:formatCode>0%</c:formatCode>
                <c:ptCount val="38"/>
                <c:pt idx="0">
                  <c:v>0.0865150168538093</c:v>
                </c:pt>
                <c:pt idx="1">
                  <c:v>0.0876031443476677</c:v>
                </c:pt>
                <c:pt idx="2">
                  <c:v>0.0853146091103554</c:v>
                </c:pt>
                <c:pt idx="3">
                  <c:v>0.084542952477932</c:v>
                </c:pt>
                <c:pt idx="4">
                  <c:v>0.0790343210101128</c:v>
                </c:pt>
                <c:pt idx="5">
                  <c:v>0.0776506960391998</c:v>
                </c:pt>
                <c:pt idx="6">
                  <c:v>0.0780379995703697</c:v>
                </c:pt>
                <c:pt idx="7">
                  <c:v>0.0813222452998161</c:v>
                </c:pt>
                <c:pt idx="8">
                  <c:v>0.0859149023890495</c:v>
                </c:pt>
                <c:pt idx="9">
                  <c:v>0.0919307544827461</c:v>
                </c:pt>
                <c:pt idx="10">
                  <c:v>0.0964981243014335</c:v>
                </c:pt>
                <c:pt idx="11">
                  <c:v>0.100190505385399</c:v>
                </c:pt>
                <c:pt idx="12">
                  <c:v>0.100275486707687</c:v>
                </c:pt>
                <c:pt idx="13">
                  <c:v>0.0975095927715301</c:v>
                </c:pt>
                <c:pt idx="14">
                  <c:v>0.0957354754209518</c:v>
                </c:pt>
                <c:pt idx="15">
                  <c:v>0.100264884531498</c:v>
                </c:pt>
                <c:pt idx="16">
                  <c:v>0.098625011742115</c:v>
                </c:pt>
                <c:pt idx="17">
                  <c:v>0.0971664115786552</c:v>
                </c:pt>
                <c:pt idx="18">
                  <c:v>0.105557560920715</c:v>
                </c:pt>
                <c:pt idx="19">
                  <c:v>0.110571376979351</c:v>
                </c:pt>
                <c:pt idx="20">
                  <c:v>0.112617000937462</c:v>
                </c:pt>
                <c:pt idx="21">
                  <c:v>0.113216876983643</c:v>
                </c:pt>
                <c:pt idx="22">
                  <c:v>0.118050120770931</c:v>
                </c:pt>
                <c:pt idx="23">
                  <c:v>0.119998924434185</c:v>
                </c:pt>
                <c:pt idx="24">
                  <c:v>0.115393564105034</c:v>
                </c:pt>
                <c:pt idx="25">
                  <c:v>0.117236085236073</c:v>
                </c:pt>
                <c:pt idx="26">
                  <c:v>0.12186636775732</c:v>
                </c:pt>
                <c:pt idx="27">
                  <c:v>0.118528820574284</c:v>
                </c:pt>
                <c:pt idx="28">
                  <c:v>0.118657425045967</c:v>
                </c:pt>
                <c:pt idx="29">
                  <c:v>0.125650778412819</c:v>
                </c:pt>
                <c:pt idx="30">
                  <c:v>0.120242826640606</c:v>
                </c:pt>
                <c:pt idx="31">
                  <c:v>0.102063067257404</c:v>
                </c:pt>
                <c:pt idx="32">
                  <c:v>0.107850722968578</c:v>
                </c:pt>
                <c:pt idx="33">
                  <c:v>0.120106860995293</c:v>
                </c:pt>
                <c:pt idx="34">
                  <c:v>0.112322449684143</c:v>
                </c:pt>
                <c:pt idx="35">
                  <c:v>0.104310415685177</c:v>
                </c:pt>
                <c:pt idx="36">
                  <c:v>0.104310415685177</c:v>
                </c:pt>
                <c:pt idx="37">
                  <c:v>0.104310415685177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D7-4BF3-9230-AB505AD7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62536"/>
        <c:axId val="2020789304"/>
      </c:lineChart>
      <c:catAx>
        <c:axId val="21337625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0789304"/>
        <c:crossesAt val="0.0"/>
        <c:auto val="1"/>
        <c:lblAlgn val="ctr"/>
        <c:lblOffset val="100"/>
        <c:tickLblSkip val="4"/>
        <c:tickMarkSkip val="4"/>
        <c:noMultiLvlLbl val="0"/>
      </c:catAx>
      <c:valAx>
        <c:axId val="2020789304"/>
        <c:scaling>
          <c:orientation val="minMax"/>
          <c:max val="0.22"/>
          <c:min val="0.0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762536"/>
        <c:crosses val="autoZero"/>
        <c:crossBetween val="midCat"/>
        <c:majorUnit val="0.02"/>
        <c:minorUnit val="0.001"/>
      </c:valAx>
      <c:spPr>
        <a:noFill/>
        <a:ln w="12700"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110168299405718"/>
          <c:y val="0.0871010534252324"/>
          <c:w val="0.195457298606905"/>
          <c:h val="0.24601284595523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 baseline="0"/>
              <a:t>Figure 2c. The decline of public property vs. the rise of sovereign funds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 b="0" baseline="0"/>
              <a:t>(share of public wealth in national wealth) </a:t>
            </a:r>
            <a:endParaRPr lang="fr-FR" sz="1200" b="0" baseline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44133221850613"/>
          <c:y val="0.0022219021402812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88638418525444"/>
          <c:y val="0.0904178136269551"/>
          <c:w val="0.900932460783539"/>
          <c:h val="0.778416341250026"/>
        </c:manualLayout>
      </c:layout>
      <c:lineChart>
        <c:grouping val="standard"/>
        <c:varyColors val="0"/>
        <c:ser>
          <c:idx val="2"/>
          <c:order val="0"/>
          <c:tx>
            <c:v>China</c:v>
          </c:tx>
          <c:spPr>
            <a:ln w="34925">
              <a:solidFill>
                <a:srgbClr val="FF0000"/>
              </a:solidFill>
            </a:ln>
          </c:spPr>
          <c:marker>
            <c:symbol val="triang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Data1!$A$6:$A$43</c:f>
              <c:numCache>
                <c:formatCode>0</c:formatCode>
                <c:ptCount val="38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</c:numCache>
            </c:numRef>
          </c:cat>
          <c:val>
            <c:numRef>
              <c:f>Data2!$W$8:$W$45</c:f>
              <c:numCache>
                <c:formatCode>0%</c:formatCode>
                <c:ptCount val="38"/>
                <c:pt idx="0">
                  <c:v>0.691673316629058</c:v>
                </c:pt>
                <c:pt idx="1">
                  <c:v>0.684910977879248</c:v>
                </c:pt>
                <c:pt idx="2">
                  <c:v>0.668725659337696</c:v>
                </c:pt>
                <c:pt idx="3">
                  <c:v>0.656198191437253</c:v>
                </c:pt>
                <c:pt idx="4">
                  <c:v>0.621826122206009</c:v>
                </c:pt>
                <c:pt idx="5">
                  <c:v>0.590368227768784</c:v>
                </c:pt>
                <c:pt idx="6">
                  <c:v>0.579746476316797</c:v>
                </c:pt>
                <c:pt idx="7">
                  <c:v>0.568055879641371</c:v>
                </c:pt>
                <c:pt idx="8">
                  <c:v>0.563633596313137</c:v>
                </c:pt>
                <c:pt idx="9">
                  <c:v>0.558367642160087</c:v>
                </c:pt>
                <c:pt idx="10">
                  <c:v>0.554138426198561</c:v>
                </c:pt>
                <c:pt idx="11">
                  <c:v>0.556301806127794</c:v>
                </c:pt>
                <c:pt idx="12">
                  <c:v>0.554257301222411</c:v>
                </c:pt>
                <c:pt idx="13">
                  <c:v>0.554199519779874</c:v>
                </c:pt>
                <c:pt idx="14">
                  <c:v>0.543813765279403</c:v>
                </c:pt>
                <c:pt idx="15">
                  <c:v>0.52989538399208</c:v>
                </c:pt>
                <c:pt idx="16">
                  <c:v>0.516527846938168</c:v>
                </c:pt>
                <c:pt idx="17">
                  <c:v>0.499373015741842</c:v>
                </c:pt>
                <c:pt idx="18">
                  <c:v>0.482987726238117</c:v>
                </c:pt>
                <c:pt idx="19">
                  <c:v>0.461604169445236</c:v>
                </c:pt>
                <c:pt idx="20">
                  <c:v>0.442675788302794</c:v>
                </c:pt>
                <c:pt idx="21">
                  <c:v>0.427843250396598</c:v>
                </c:pt>
                <c:pt idx="22">
                  <c:v>0.413958958481271</c:v>
                </c:pt>
                <c:pt idx="23">
                  <c:v>0.399499838761161</c:v>
                </c:pt>
                <c:pt idx="24">
                  <c:v>0.366865560713626</c:v>
                </c:pt>
                <c:pt idx="25">
                  <c:v>0.34007001937372</c:v>
                </c:pt>
                <c:pt idx="26">
                  <c:v>0.333276380027887</c:v>
                </c:pt>
                <c:pt idx="27">
                  <c:v>0.316331003550704</c:v>
                </c:pt>
                <c:pt idx="28">
                  <c:v>0.310527318978528</c:v>
                </c:pt>
                <c:pt idx="29">
                  <c:v>0.339618109771298</c:v>
                </c:pt>
                <c:pt idx="30">
                  <c:v>0.327862043115582</c:v>
                </c:pt>
                <c:pt idx="31">
                  <c:v>0.299508804888883</c:v>
                </c:pt>
                <c:pt idx="32">
                  <c:v>0.311804874336356</c:v>
                </c:pt>
                <c:pt idx="33">
                  <c:v>0.315537347718921</c:v>
                </c:pt>
                <c:pt idx="34">
                  <c:v>0.312042985409262</c:v>
                </c:pt>
                <c:pt idx="35">
                  <c:v>0.318855063308179</c:v>
                </c:pt>
                <c:pt idx="36">
                  <c:v>0.322447427498704</c:v>
                </c:pt>
                <c:pt idx="37">
                  <c:v>0.316612038005971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738-48BC-B683-41116F16D2EC}"/>
            </c:ext>
          </c:extLst>
        </c:ser>
        <c:ser>
          <c:idx val="0"/>
          <c:order val="1"/>
          <c:tx>
            <c:v>USA</c:v>
          </c:tx>
          <c:spPr>
            <a:ln w="31750">
              <a:solidFill>
                <a:schemeClr val="accent5"/>
              </a:solidFill>
            </a:ln>
          </c:spPr>
          <c:marker>
            <c:symbol val="triangl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val>
            <c:numRef>
              <c:f>Data2!$CD$8:$CD$45</c:f>
              <c:numCache>
                <c:formatCode>0%</c:formatCode>
                <c:ptCount val="38"/>
                <c:pt idx="0">
                  <c:v>0.134141919646833</c:v>
                </c:pt>
                <c:pt idx="1">
                  <c:v>0.14115626126159</c:v>
                </c:pt>
                <c:pt idx="2">
                  <c:v>0.154447189831142</c:v>
                </c:pt>
                <c:pt idx="3">
                  <c:v>0.159921562363604</c:v>
                </c:pt>
                <c:pt idx="4">
                  <c:v>0.154176098034509</c:v>
                </c:pt>
                <c:pt idx="5">
                  <c:v>0.141041946396256</c:v>
                </c:pt>
                <c:pt idx="6">
                  <c:v>0.126613005287694</c:v>
                </c:pt>
                <c:pt idx="7">
                  <c:v>0.112501254465306</c:v>
                </c:pt>
                <c:pt idx="8">
                  <c:v>0.0991194720149036</c:v>
                </c:pt>
                <c:pt idx="9">
                  <c:v>0.0907422266084894</c:v>
                </c:pt>
                <c:pt idx="10">
                  <c:v>0.0836261733926662</c:v>
                </c:pt>
                <c:pt idx="11">
                  <c:v>0.076287451075054</c:v>
                </c:pt>
                <c:pt idx="12">
                  <c:v>0.0710830117477185</c:v>
                </c:pt>
                <c:pt idx="13">
                  <c:v>0.0630110286782155</c:v>
                </c:pt>
                <c:pt idx="14">
                  <c:v>0.0477770284869736</c:v>
                </c:pt>
                <c:pt idx="15">
                  <c:v>0.033352299928127</c:v>
                </c:pt>
                <c:pt idx="16">
                  <c:v>0.0269821908297383</c:v>
                </c:pt>
                <c:pt idx="17">
                  <c:v>0.0264407271397866</c:v>
                </c:pt>
                <c:pt idx="18">
                  <c:v>0.0320430235687339</c:v>
                </c:pt>
                <c:pt idx="19">
                  <c:v>0.0423646919265857</c:v>
                </c:pt>
                <c:pt idx="20">
                  <c:v>0.0525067610606643</c:v>
                </c:pt>
                <c:pt idx="21">
                  <c:v>0.06265244367382</c:v>
                </c:pt>
                <c:pt idx="22">
                  <c:v>0.0727655790337041</c:v>
                </c:pt>
                <c:pt idx="23">
                  <c:v>0.0809924304262034</c:v>
                </c:pt>
                <c:pt idx="24">
                  <c:v>0.0824824002848526</c:v>
                </c:pt>
                <c:pt idx="25">
                  <c:v>0.0780064551631392</c:v>
                </c:pt>
                <c:pt idx="26">
                  <c:v>0.0678650013237373</c:v>
                </c:pt>
                <c:pt idx="27">
                  <c:v>0.0634033231062141</c:v>
                </c:pt>
                <c:pt idx="28">
                  <c:v>0.0704518171080166</c:v>
                </c:pt>
                <c:pt idx="29">
                  <c:v>0.0773494226169574</c:v>
                </c:pt>
                <c:pt idx="30">
                  <c:v>0.0687552481792691</c:v>
                </c:pt>
                <c:pt idx="31">
                  <c:v>0.0342362653498483</c:v>
                </c:pt>
                <c:pt idx="32">
                  <c:v>-0.000438480169319978</c:v>
                </c:pt>
                <c:pt idx="33">
                  <c:v>-0.0234858485514881</c:v>
                </c:pt>
                <c:pt idx="34">
                  <c:v>-0.0371012005050451</c:v>
                </c:pt>
                <c:pt idx="35">
                  <c:v>-0.0362354029225121</c:v>
                </c:pt>
                <c:pt idx="36">
                  <c:v>-0.0322211458454165</c:v>
                </c:pt>
                <c:pt idx="37">
                  <c:v>-0.0353583497003968</c:v>
                </c:pt>
              </c:numCache>
            </c:numRef>
          </c:val>
          <c:smooth val="0"/>
        </c:ser>
        <c:ser>
          <c:idx val="4"/>
          <c:order val="2"/>
          <c:tx>
            <c:v>Japan</c:v>
          </c:tx>
          <c:spPr>
            <a:ln w="28575">
              <a:solidFill>
                <a:schemeClr val="accent2"/>
              </a:solidFill>
            </a:ln>
          </c:spPr>
          <c:marker>
            <c:symbol val="triangle"/>
            <c:size val="9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Data2!$FJ$8:$FJ$45</c:f>
              <c:numCache>
                <c:formatCode>0%</c:formatCode>
                <c:ptCount val="38"/>
                <c:pt idx="0">
                  <c:v>0.160608884746816</c:v>
                </c:pt>
                <c:pt idx="1">
                  <c:v>0.153289240334662</c:v>
                </c:pt>
                <c:pt idx="2">
                  <c:v>0.150374025770571</c:v>
                </c:pt>
                <c:pt idx="3">
                  <c:v>0.145802595947334</c:v>
                </c:pt>
                <c:pt idx="4">
                  <c:v>0.138241814151252</c:v>
                </c:pt>
                <c:pt idx="5">
                  <c:v>0.128941361107148</c:v>
                </c:pt>
                <c:pt idx="6">
                  <c:v>0.120935786788254</c:v>
                </c:pt>
                <c:pt idx="7">
                  <c:v>0.115172012510001</c:v>
                </c:pt>
                <c:pt idx="8">
                  <c:v>0.105835906261072</c:v>
                </c:pt>
                <c:pt idx="9">
                  <c:v>0.103809984889163</c:v>
                </c:pt>
                <c:pt idx="10">
                  <c:v>0.110152594099695</c:v>
                </c:pt>
                <c:pt idx="11">
                  <c:v>0.119005215621422</c:v>
                </c:pt>
                <c:pt idx="12">
                  <c:v>0.128535441711977</c:v>
                </c:pt>
                <c:pt idx="13">
                  <c:v>0.136240813502683</c:v>
                </c:pt>
                <c:pt idx="14">
                  <c:v>0.141615093926283</c:v>
                </c:pt>
                <c:pt idx="15">
                  <c:v>0.143244382022472</c:v>
                </c:pt>
                <c:pt idx="16">
                  <c:v>0.142714514722839</c:v>
                </c:pt>
                <c:pt idx="17">
                  <c:v>0.141049959353652</c:v>
                </c:pt>
                <c:pt idx="18">
                  <c:v>0.137185604052542</c:v>
                </c:pt>
                <c:pt idx="19">
                  <c:v>0.1324906437407</c:v>
                </c:pt>
                <c:pt idx="20">
                  <c:v>0.121858271919809</c:v>
                </c:pt>
                <c:pt idx="21">
                  <c:v>0.107159805433622</c:v>
                </c:pt>
                <c:pt idx="22">
                  <c:v>0.0962301887935998</c:v>
                </c:pt>
                <c:pt idx="23">
                  <c:v>0.0873137446038156</c:v>
                </c:pt>
                <c:pt idx="24">
                  <c:v>0.0754905221150648</c:v>
                </c:pt>
                <c:pt idx="25">
                  <c:v>0.0660222593926917</c:v>
                </c:pt>
                <c:pt idx="26">
                  <c:v>0.0601685707700918</c:v>
                </c:pt>
                <c:pt idx="27">
                  <c:v>0.0564880727308596</c:v>
                </c:pt>
                <c:pt idx="28">
                  <c:v>0.0583384436626537</c:v>
                </c:pt>
                <c:pt idx="29">
                  <c:v>0.0626326791878008</c:v>
                </c:pt>
                <c:pt idx="30">
                  <c:v>0.0555680793507664</c:v>
                </c:pt>
                <c:pt idx="31">
                  <c:v>0.0383281762629639</c:v>
                </c:pt>
                <c:pt idx="32">
                  <c:v>0.0226144785600847</c:v>
                </c:pt>
                <c:pt idx="33">
                  <c:v>0.00301392466872085</c:v>
                </c:pt>
                <c:pt idx="34">
                  <c:v>-0.0132419298854564</c:v>
                </c:pt>
                <c:pt idx="35">
                  <c:v>-0.00892766044281196</c:v>
                </c:pt>
                <c:pt idx="36">
                  <c:v>-0.00892766044281196</c:v>
                </c:pt>
                <c:pt idx="37">
                  <c:v>-0.00892766044281196</c:v>
                </c:pt>
              </c:numCache>
            </c:numRef>
          </c:val>
          <c:smooth val="0"/>
        </c:ser>
        <c:ser>
          <c:idx val="1"/>
          <c:order val="3"/>
          <c:tx>
            <c:v>France</c:v>
          </c:tx>
          <c:spPr>
            <a:ln w="31750">
              <a:solidFill>
                <a:schemeClr val="accent6"/>
              </a:solidFill>
            </a:ln>
          </c:spPr>
          <c:marker>
            <c:symbol val="triangle"/>
            <c:size val="9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Data2!$DW$8:$DW$45</c:f>
              <c:numCache>
                <c:formatCode>0%</c:formatCode>
                <c:ptCount val="38"/>
                <c:pt idx="0">
                  <c:v>0.153519196578334</c:v>
                </c:pt>
                <c:pt idx="1">
                  <c:v>0.159135176869627</c:v>
                </c:pt>
                <c:pt idx="2">
                  <c:v>0.170756487623541</c:v>
                </c:pt>
                <c:pt idx="3">
                  <c:v>0.176455624500749</c:v>
                </c:pt>
                <c:pt idx="4">
                  <c:v>0.176157227602935</c:v>
                </c:pt>
                <c:pt idx="5">
                  <c:v>0.174385994963449</c:v>
                </c:pt>
                <c:pt idx="6">
                  <c:v>0.171100729646302</c:v>
                </c:pt>
                <c:pt idx="7">
                  <c:v>0.165378156761255</c:v>
                </c:pt>
                <c:pt idx="8">
                  <c:v>0.154435518243261</c:v>
                </c:pt>
                <c:pt idx="9">
                  <c:v>0.148687286350553</c:v>
                </c:pt>
                <c:pt idx="10">
                  <c:v>0.145747823781712</c:v>
                </c:pt>
                <c:pt idx="11">
                  <c:v>0.139478454752319</c:v>
                </c:pt>
                <c:pt idx="12">
                  <c:v>0.136566670790657</c:v>
                </c:pt>
                <c:pt idx="13">
                  <c:v>0.135070436750542</c:v>
                </c:pt>
                <c:pt idx="14">
                  <c:v>0.131025893953892</c:v>
                </c:pt>
                <c:pt idx="15">
                  <c:v>0.11737819590689</c:v>
                </c:pt>
                <c:pt idx="16">
                  <c:v>0.105339350607599</c:v>
                </c:pt>
                <c:pt idx="17">
                  <c:v>0.0971930458776548</c:v>
                </c:pt>
                <c:pt idx="18">
                  <c:v>0.0824320234252848</c:v>
                </c:pt>
                <c:pt idx="19">
                  <c:v>0.0718632285022802</c:v>
                </c:pt>
                <c:pt idx="20">
                  <c:v>0.0653040018829859</c:v>
                </c:pt>
                <c:pt idx="21">
                  <c:v>0.0732152136853887</c:v>
                </c:pt>
                <c:pt idx="22">
                  <c:v>0.081381451566206</c:v>
                </c:pt>
                <c:pt idx="23">
                  <c:v>0.0790693082783925</c:v>
                </c:pt>
                <c:pt idx="24">
                  <c:v>0.0752827966873811</c:v>
                </c:pt>
                <c:pt idx="25">
                  <c:v>0.0732311452436589</c:v>
                </c:pt>
                <c:pt idx="26">
                  <c:v>0.0761487975625451</c:v>
                </c:pt>
                <c:pt idx="27">
                  <c:v>0.0836749228124545</c:v>
                </c:pt>
                <c:pt idx="28">
                  <c:v>0.0944908628633823</c:v>
                </c:pt>
                <c:pt idx="29">
                  <c:v>0.102687704356822</c:v>
                </c:pt>
                <c:pt idx="30">
                  <c:v>0.0970636891430225</c:v>
                </c:pt>
                <c:pt idx="31">
                  <c:v>0.0833576606914862</c:v>
                </c:pt>
                <c:pt idx="32">
                  <c:v>0.0775373750643947</c:v>
                </c:pt>
                <c:pt idx="33">
                  <c:v>0.072738577795798</c:v>
                </c:pt>
                <c:pt idx="34">
                  <c:v>0.0611713670126054</c:v>
                </c:pt>
                <c:pt idx="35">
                  <c:v>0.0524043694607919</c:v>
                </c:pt>
                <c:pt idx="36">
                  <c:v>0.0427112906398814</c:v>
                </c:pt>
                <c:pt idx="37">
                  <c:v>0.0427112906398814</c:v>
                </c:pt>
              </c:numCache>
            </c:numRef>
          </c:val>
          <c:smooth val="0"/>
        </c:ser>
        <c:ser>
          <c:idx val="3"/>
          <c:order val="4"/>
          <c:tx>
            <c:v>Britain</c:v>
          </c:tx>
          <c:spPr>
            <a:ln w="28575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9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val>
            <c:numRef>
              <c:f>Data2!$FD$8:$FD$45</c:f>
              <c:numCache>
                <c:formatCode>0%</c:formatCode>
                <c:ptCount val="38"/>
                <c:pt idx="0">
                  <c:v>0.232707833296967</c:v>
                </c:pt>
                <c:pt idx="1">
                  <c:v>0.241085711337014</c:v>
                </c:pt>
                <c:pt idx="2">
                  <c:v>0.255998773413743</c:v>
                </c:pt>
                <c:pt idx="3">
                  <c:v>0.264842825862633</c:v>
                </c:pt>
                <c:pt idx="4">
                  <c:v>0.249708580406467</c:v>
                </c:pt>
                <c:pt idx="5">
                  <c:v>0.230349261423068</c:v>
                </c:pt>
                <c:pt idx="6">
                  <c:v>0.219681584555597</c:v>
                </c:pt>
                <c:pt idx="7">
                  <c:v>0.212314754752757</c:v>
                </c:pt>
                <c:pt idx="8">
                  <c:v>0.197312622099395</c:v>
                </c:pt>
                <c:pt idx="9">
                  <c:v>0.185842560714618</c:v>
                </c:pt>
                <c:pt idx="10">
                  <c:v>0.181019409955072</c:v>
                </c:pt>
                <c:pt idx="11">
                  <c:v>0.167003069677474</c:v>
                </c:pt>
                <c:pt idx="12">
                  <c:v>0.151059049364134</c:v>
                </c:pt>
                <c:pt idx="13">
                  <c:v>0.137043700043267</c:v>
                </c:pt>
                <c:pt idx="14">
                  <c:v>0.116637063351095</c:v>
                </c:pt>
                <c:pt idx="15">
                  <c:v>0.087934168979045</c:v>
                </c:pt>
                <c:pt idx="16">
                  <c:v>0.0757468081456613</c:v>
                </c:pt>
                <c:pt idx="17">
                  <c:v>0.0670046175466774</c:v>
                </c:pt>
                <c:pt idx="18">
                  <c:v>0.0517773373805283</c:v>
                </c:pt>
                <c:pt idx="19">
                  <c:v>0.0472184410773659</c:v>
                </c:pt>
                <c:pt idx="20">
                  <c:v>0.0442881387122498</c:v>
                </c:pt>
                <c:pt idx="21">
                  <c:v>0.0437734300688214</c:v>
                </c:pt>
                <c:pt idx="22">
                  <c:v>0.0493879042572629</c:v>
                </c:pt>
                <c:pt idx="23">
                  <c:v>0.0600010879617037</c:v>
                </c:pt>
                <c:pt idx="24">
                  <c:v>0.0634286242945693</c:v>
                </c:pt>
                <c:pt idx="25">
                  <c:v>0.0607351960275698</c:v>
                </c:pt>
                <c:pt idx="26">
                  <c:v>0.0623281724786572</c:v>
                </c:pt>
                <c:pt idx="27">
                  <c:v>0.0629932532794073</c:v>
                </c:pt>
                <c:pt idx="28">
                  <c:v>0.0630663663506364</c:v>
                </c:pt>
                <c:pt idx="29">
                  <c:v>0.0631757693373995</c:v>
                </c:pt>
                <c:pt idx="30">
                  <c:v>0.0577336731558303</c:v>
                </c:pt>
                <c:pt idx="31">
                  <c:v>0.0393019451008907</c:v>
                </c:pt>
                <c:pt idx="32">
                  <c:v>0.0224347729748694</c:v>
                </c:pt>
                <c:pt idx="33">
                  <c:v>0.00305461504489916</c:v>
                </c:pt>
                <c:pt idx="34">
                  <c:v>-0.013295005389867</c:v>
                </c:pt>
                <c:pt idx="35">
                  <c:v>-0.0141293461153241</c:v>
                </c:pt>
                <c:pt idx="36">
                  <c:v>-0.0141293461153241</c:v>
                </c:pt>
                <c:pt idx="37">
                  <c:v>-0.0141293461153241</c:v>
                </c:pt>
              </c:numCache>
            </c:numRef>
          </c:val>
          <c:smooth val="0"/>
        </c:ser>
        <c:ser>
          <c:idx val="5"/>
          <c:order val="5"/>
          <c:tx>
            <c:v>Germany</c:v>
          </c:tx>
          <c:spPr>
            <a:ln w="28575">
              <a:solidFill>
                <a:schemeClr val="accent4"/>
              </a:solidFill>
            </a:ln>
          </c:spPr>
          <c:marker>
            <c:symbol val="triangle"/>
            <c:size val="9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Data2!$FW$8:$FW$45</c:f>
              <c:numCache>
                <c:formatCode>0%</c:formatCode>
                <c:ptCount val="38"/>
                <c:pt idx="0">
                  <c:v>0.242463473275384</c:v>
                </c:pt>
                <c:pt idx="1">
                  <c:v>0.239196964132697</c:v>
                </c:pt>
                <c:pt idx="2">
                  <c:v>0.238587398680206</c:v>
                </c:pt>
                <c:pt idx="3">
                  <c:v>0.233169901059863</c:v>
                </c:pt>
                <c:pt idx="4">
                  <c:v>0.220454349636693</c:v>
                </c:pt>
                <c:pt idx="5">
                  <c:v>0.208729571208929</c:v>
                </c:pt>
                <c:pt idx="6">
                  <c:v>0.200794889992903</c:v>
                </c:pt>
                <c:pt idx="7">
                  <c:v>0.193233736020405</c:v>
                </c:pt>
                <c:pt idx="8">
                  <c:v>0.186881774359832</c:v>
                </c:pt>
                <c:pt idx="9">
                  <c:v>0.18214169292622</c:v>
                </c:pt>
                <c:pt idx="10">
                  <c:v>0.176998435827776</c:v>
                </c:pt>
                <c:pt idx="11">
                  <c:v>0.175822350204895</c:v>
                </c:pt>
                <c:pt idx="12">
                  <c:v>0.183421088159849</c:v>
                </c:pt>
                <c:pt idx="13">
                  <c:v>0.18422252621979</c:v>
                </c:pt>
                <c:pt idx="14">
                  <c:v>0.170768789443488</c:v>
                </c:pt>
                <c:pt idx="15">
                  <c:v>0.154509913432002</c:v>
                </c:pt>
                <c:pt idx="16">
                  <c:v>0.145042635010868</c:v>
                </c:pt>
                <c:pt idx="17">
                  <c:v>0.125797526960646</c:v>
                </c:pt>
                <c:pt idx="18">
                  <c:v>0.10166166951551</c:v>
                </c:pt>
                <c:pt idx="19">
                  <c:v>0.0911490555143116</c:v>
                </c:pt>
                <c:pt idx="20">
                  <c:v>0.0801461632155907</c:v>
                </c:pt>
                <c:pt idx="21">
                  <c:v>0.0710768002129642</c:v>
                </c:pt>
                <c:pt idx="22">
                  <c:v>0.0710066937918362</c:v>
                </c:pt>
                <c:pt idx="23">
                  <c:v>0.0671937797157792</c:v>
                </c:pt>
                <c:pt idx="24">
                  <c:v>0.0554841080286607</c:v>
                </c:pt>
                <c:pt idx="25">
                  <c:v>0.0430286337889102</c:v>
                </c:pt>
                <c:pt idx="26">
                  <c:v>0.0312025150641865</c:v>
                </c:pt>
                <c:pt idx="27">
                  <c:v>0.021299555509879</c:v>
                </c:pt>
                <c:pt idx="28">
                  <c:v>0.0195317620533256</c:v>
                </c:pt>
                <c:pt idx="29">
                  <c:v>0.0283277251741138</c:v>
                </c:pt>
                <c:pt idx="30">
                  <c:v>0.0339138172111351</c:v>
                </c:pt>
                <c:pt idx="31">
                  <c:v>0.0296644003000314</c:v>
                </c:pt>
                <c:pt idx="32">
                  <c:v>0.0234097954122753</c:v>
                </c:pt>
                <c:pt idx="33">
                  <c:v>0.0173352765206719</c:v>
                </c:pt>
                <c:pt idx="34">
                  <c:v>0.0151560850550445</c:v>
                </c:pt>
                <c:pt idx="35">
                  <c:v>0.0211862338296314</c:v>
                </c:pt>
                <c:pt idx="36">
                  <c:v>0.0211862338296314</c:v>
                </c:pt>
                <c:pt idx="37">
                  <c:v>0.0211862338296314</c:v>
                </c:pt>
              </c:numCache>
            </c:numRef>
          </c:val>
          <c:smooth val="0"/>
        </c:ser>
        <c:ser>
          <c:idx val="6"/>
          <c:order val="6"/>
          <c:tx>
            <c:v>Norway</c:v>
          </c:tx>
          <c:spPr>
            <a:ln w="31750">
              <a:solidFill>
                <a:srgbClr val="FFFF00"/>
              </a:solidFill>
            </a:ln>
          </c:spPr>
          <c:marker>
            <c:symbol val="triangle"/>
            <c:size val="9"/>
            <c:spPr>
              <a:solidFill>
                <a:srgbClr val="FFFF00"/>
              </a:solidFill>
              <a:ln w="12700">
                <a:solidFill>
                  <a:srgbClr val="FFFF00"/>
                </a:solidFill>
              </a:ln>
            </c:spPr>
          </c:marker>
          <c:val>
            <c:numRef>
              <c:f>Data2!$GJ$8:$GJ$45</c:f>
              <c:numCache>
                <c:formatCode>0%</c:formatCode>
                <c:ptCount val="38"/>
                <c:pt idx="0">
                  <c:v>0.318251683366466</c:v>
                </c:pt>
                <c:pt idx="1">
                  <c:v>0.318251683366466</c:v>
                </c:pt>
                <c:pt idx="2">
                  <c:v>0.318251683366466</c:v>
                </c:pt>
                <c:pt idx="3">
                  <c:v>0.305155581025908</c:v>
                </c:pt>
                <c:pt idx="4">
                  <c:v>0.295812768341487</c:v>
                </c:pt>
                <c:pt idx="5">
                  <c:v>0.303672101738474</c:v>
                </c:pt>
                <c:pt idx="6">
                  <c:v>0.317804479603135</c:v>
                </c:pt>
                <c:pt idx="7">
                  <c:v>0.330883999062423</c:v>
                </c:pt>
                <c:pt idx="8">
                  <c:v>0.322616653349772</c:v>
                </c:pt>
                <c:pt idx="9">
                  <c:v>0.312455351301071</c:v>
                </c:pt>
                <c:pt idx="10">
                  <c:v>0.330598480036407</c:v>
                </c:pt>
                <c:pt idx="11">
                  <c:v>0.36450745325359</c:v>
                </c:pt>
                <c:pt idx="12">
                  <c:v>0.390264686779395</c:v>
                </c:pt>
                <c:pt idx="13">
                  <c:v>0.400398098454108</c:v>
                </c:pt>
                <c:pt idx="14">
                  <c:v>0.407408465173798</c:v>
                </c:pt>
                <c:pt idx="15">
                  <c:v>0.394753381075253</c:v>
                </c:pt>
                <c:pt idx="16">
                  <c:v>0.372762524062314</c:v>
                </c:pt>
                <c:pt idx="17">
                  <c:v>0.365204040176094</c:v>
                </c:pt>
                <c:pt idx="18">
                  <c:v>0.364556692712136</c:v>
                </c:pt>
                <c:pt idx="19">
                  <c:v>0.369361343728954</c:v>
                </c:pt>
                <c:pt idx="20">
                  <c:v>0.377252838594888</c:v>
                </c:pt>
                <c:pt idx="21">
                  <c:v>0.373949071405809</c:v>
                </c:pt>
                <c:pt idx="22">
                  <c:v>0.382657952602847</c:v>
                </c:pt>
                <c:pt idx="23">
                  <c:v>0.410027918441475</c:v>
                </c:pt>
                <c:pt idx="24">
                  <c:v>0.416063539641287</c:v>
                </c:pt>
                <c:pt idx="25">
                  <c:v>0.422500811839782</c:v>
                </c:pt>
                <c:pt idx="26">
                  <c:v>0.439751742151542</c:v>
                </c:pt>
                <c:pt idx="27">
                  <c:v>0.461174648901344</c:v>
                </c:pt>
                <c:pt idx="28">
                  <c:v>0.479905864292235</c:v>
                </c:pt>
                <c:pt idx="29">
                  <c:v>0.484921205596099</c:v>
                </c:pt>
                <c:pt idx="30">
                  <c:v>0.495512698856706</c:v>
                </c:pt>
                <c:pt idx="31">
                  <c:v>0.504992644818281</c:v>
                </c:pt>
                <c:pt idx="32">
                  <c:v>0.508902527040691</c:v>
                </c:pt>
                <c:pt idx="33">
                  <c:v>0.510802005360422</c:v>
                </c:pt>
                <c:pt idx="34">
                  <c:v>0.509469076967287</c:v>
                </c:pt>
                <c:pt idx="35">
                  <c:v>0.52983607228102</c:v>
                </c:pt>
                <c:pt idx="36">
                  <c:v>0.564079384666479</c:v>
                </c:pt>
                <c:pt idx="37">
                  <c:v>0.586040734234501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37704"/>
        <c:axId val="2134944024"/>
      </c:lineChart>
      <c:catAx>
        <c:axId val="2146237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944024"/>
        <c:crossesAt val="0.0"/>
        <c:auto val="1"/>
        <c:lblAlgn val="ctr"/>
        <c:lblOffset val="100"/>
        <c:tickLblSkip val="4"/>
        <c:tickMarkSkip val="4"/>
        <c:noMultiLvlLbl val="0"/>
      </c:catAx>
      <c:valAx>
        <c:axId val="2134944024"/>
        <c:scaling>
          <c:orientation val="minMax"/>
          <c:max val="0.8"/>
          <c:min val="-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237704"/>
        <c:crosses val="autoZero"/>
        <c:crossBetween val="midCat"/>
        <c:majorUnit val="0.1"/>
        <c:min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600"/>
            </a:pPr>
            <a:endParaRPr lang="en-US"/>
          </a:p>
        </c:txPr>
      </c:legendEntry>
      <c:layout>
        <c:manualLayout>
          <c:xMode val="edge"/>
          <c:yMode val="edge"/>
          <c:x val="0.513797632528376"/>
          <c:y val="0.0998081286587144"/>
          <c:w val="0.352292418297211"/>
          <c:h val="0.221033295634794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/>
              <a:t>Figure 3a.</a:t>
            </a:r>
            <a:r>
              <a:rPr lang="fr-FR" sz="1600" baseline="0"/>
              <a:t> Top 1% wealth share: China vs USA vs France vs Britain</a:t>
            </a:r>
          </a:p>
        </c:rich>
      </c:tx>
      <c:layout>
        <c:manualLayout>
          <c:xMode val="edge"/>
          <c:yMode val="edge"/>
          <c:x val="0.199909365426312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0316760154145"/>
          <c:y val="0.0521353021929169"/>
          <c:w val="0.900932460783539"/>
          <c:h val="0.773899629416242"/>
        </c:manualLayout>
      </c:layout>
      <c:lineChart>
        <c:grouping val="standard"/>
        <c:varyColors val="0"/>
        <c:ser>
          <c:idx val="3"/>
          <c:order val="0"/>
          <c:tx>
            <c:v>USA</c:v>
          </c:tx>
          <c:spPr>
            <a:ln w="25400">
              <a:solidFill>
                <a:schemeClr val="accent5"/>
              </a:solidFill>
            </a:ln>
          </c:spPr>
          <c:marker>
            <c:symbol val="square"/>
            <c:size val="6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Data5!$A$17:$A$142</c:f>
              <c:numCache>
                <c:formatCode>General</c:formatCode>
                <c:ptCount val="126"/>
                <c:pt idx="0">
                  <c:v>1890.0</c:v>
                </c:pt>
                <c:pt idx="1">
                  <c:v>1891.0</c:v>
                </c:pt>
                <c:pt idx="2">
                  <c:v>1892.0</c:v>
                </c:pt>
                <c:pt idx="3">
                  <c:v>1893.0</c:v>
                </c:pt>
                <c:pt idx="4">
                  <c:v>1894.0</c:v>
                </c:pt>
                <c:pt idx="5">
                  <c:v>1895.0</c:v>
                </c:pt>
                <c:pt idx="6">
                  <c:v>1896.0</c:v>
                </c:pt>
                <c:pt idx="7">
                  <c:v>1897.0</c:v>
                </c:pt>
                <c:pt idx="8">
                  <c:v>1898.0</c:v>
                </c:pt>
                <c:pt idx="9">
                  <c:v>1899.0</c:v>
                </c:pt>
                <c:pt idx="10">
                  <c:v>1900.0</c:v>
                </c:pt>
                <c:pt idx="11">
                  <c:v>1901.0</c:v>
                </c:pt>
                <c:pt idx="12">
                  <c:v>1902.0</c:v>
                </c:pt>
                <c:pt idx="13">
                  <c:v>1903.0</c:v>
                </c:pt>
                <c:pt idx="14">
                  <c:v>1904.0</c:v>
                </c:pt>
                <c:pt idx="15">
                  <c:v>1905.0</c:v>
                </c:pt>
                <c:pt idx="16">
                  <c:v>1906.0</c:v>
                </c:pt>
                <c:pt idx="17">
                  <c:v>1907.0</c:v>
                </c:pt>
                <c:pt idx="18">
                  <c:v>1908.0</c:v>
                </c:pt>
                <c:pt idx="19">
                  <c:v>1909.0</c:v>
                </c:pt>
                <c:pt idx="20">
                  <c:v>1910.0</c:v>
                </c:pt>
                <c:pt idx="21">
                  <c:v>1911.0</c:v>
                </c:pt>
                <c:pt idx="22">
                  <c:v>1912.0</c:v>
                </c:pt>
                <c:pt idx="23">
                  <c:v>1913.0</c:v>
                </c:pt>
                <c:pt idx="24">
                  <c:v>1914.0</c:v>
                </c:pt>
                <c:pt idx="25">
                  <c:v>1915.0</c:v>
                </c:pt>
                <c:pt idx="26">
                  <c:v>1916.0</c:v>
                </c:pt>
                <c:pt idx="27">
                  <c:v>1917.0</c:v>
                </c:pt>
                <c:pt idx="28">
                  <c:v>1918.0</c:v>
                </c:pt>
                <c:pt idx="29">
                  <c:v>1919.0</c:v>
                </c:pt>
                <c:pt idx="30">
                  <c:v>1920.0</c:v>
                </c:pt>
                <c:pt idx="31">
                  <c:v>1921.0</c:v>
                </c:pt>
                <c:pt idx="32">
                  <c:v>1922.0</c:v>
                </c:pt>
                <c:pt idx="33">
                  <c:v>1923.0</c:v>
                </c:pt>
                <c:pt idx="34">
                  <c:v>1924.0</c:v>
                </c:pt>
                <c:pt idx="35">
                  <c:v>1925.0</c:v>
                </c:pt>
                <c:pt idx="36">
                  <c:v>1926.0</c:v>
                </c:pt>
                <c:pt idx="37">
                  <c:v>1927.0</c:v>
                </c:pt>
                <c:pt idx="38">
                  <c:v>1928.0</c:v>
                </c:pt>
                <c:pt idx="39">
                  <c:v>1929.0</c:v>
                </c:pt>
                <c:pt idx="40">
                  <c:v>1930.0</c:v>
                </c:pt>
                <c:pt idx="41">
                  <c:v>1931.0</c:v>
                </c:pt>
                <c:pt idx="42">
                  <c:v>1932.0</c:v>
                </c:pt>
                <c:pt idx="43">
                  <c:v>1933.0</c:v>
                </c:pt>
                <c:pt idx="44">
                  <c:v>1934.0</c:v>
                </c:pt>
                <c:pt idx="45">
                  <c:v>1935.0</c:v>
                </c:pt>
                <c:pt idx="46">
                  <c:v>1936.0</c:v>
                </c:pt>
                <c:pt idx="47">
                  <c:v>1937.0</c:v>
                </c:pt>
                <c:pt idx="48">
                  <c:v>1938.0</c:v>
                </c:pt>
                <c:pt idx="49">
                  <c:v>1939.0</c:v>
                </c:pt>
                <c:pt idx="50">
                  <c:v>1940.0</c:v>
                </c:pt>
                <c:pt idx="51">
                  <c:v>1941.0</c:v>
                </c:pt>
                <c:pt idx="52">
                  <c:v>1942.0</c:v>
                </c:pt>
                <c:pt idx="53">
                  <c:v>1943.0</c:v>
                </c:pt>
                <c:pt idx="54">
                  <c:v>1944.0</c:v>
                </c:pt>
                <c:pt idx="55">
                  <c:v>1945.0</c:v>
                </c:pt>
                <c:pt idx="56">
                  <c:v>1946.0</c:v>
                </c:pt>
                <c:pt idx="57">
                  <c:v>1947.0</c:v>
                </c:pt>
                <c:pt idx="58">
                  <c:v>1948.0</c:v>
                </c:pt>
                <c:pt idx="59">
                  <c:v>1949.0</c:v>
                </c:pt>
                <c:pt idx="60">
                  <c:v>1950.0</c:v>
                </c:pt>
                <c:pt idx="61">
                  <c:v>1951.0</c:v>
                </c:pt>
                <c:pt idx="62">
                  <c:v>1952.0</c:v>
                </c:pt>
                <c:pt idx="63">
                  <c:v>1953.0</c:v>
                </c:pt>
                <c:pt idx="64">
                  <c:v>1954.0</c:v>
                </c:pt>
                <c:pt idx="65">
                  <c:v>1955.0</c:v>
                </c:pt>
                <c:pt idx="66">
                  <c:v>1956.0</c:v>
                </c:pt>
                <c:pt idx="67">
                  <c:v>1957.0</c:v>
                </c:pt>
                <c:pt idx="68">
                  <c:v>1958.0</c:v>
                </c:pt>
                <c:pt idx="69">
                  <c:v>1959.0</c:v>
                </c:pt>
                <c:pt idx="70">
                  <c:v>1960.0</c:v>
                </c:pt>
                <c:pt idx="71">
                  <c:v>1961.0</c:v>
                </c:pt>
                <c:pt idx="72">
                  <c:v>1962.0</c:v>
                </c:pt>
                <c:pt idx="73">
                  <c:v>1963.0</c:v>
                </c:pt>
                <c:pt idx="74">
                  <c:v>1964.0</c:v>
                </c:pt>
                <c:pt idx="75">
                  <c:v>1965.0</c:v>
                </c:pt>
                <c:pt idx="76">
                  <c:v>1966.0</c:v>
                </c:pt>
                <c:pt idx="77">
                  <c:v>1967.0</c:v>
                </c:pt>
                <c:pt idx="78">
                  <c:v>1968.0</c:v>
                </c:pt>
                <c:pt idx="79">
                  <c:v>1969.0</c:v>
                </c:pt>
                <c:pt idx="80">
                  <c:v>1970.0</c:v>
                </c:pt>
                <c:pt idx="81">
                  <c:v>1971.0</c:v>
                </c:pt>
                <c:pt idx="82">
                  <c:v>1972.0</c:v>
                </c:pt>
                <c:pt idx="83">
                  <c:v>1973.0</c:v>
                </c:pt>
                <c:pt idx="84">
                  <c:v>1974.0</c:v>
                </c:pt>
                <c:pt idx="85">
                  <c:v>1975.0</c:v>
                </c:pt>
                <c:pt idx="86">
                  <c:v>1976.0</c:v>
                </c:pt>
                <c:pt idx="87">
                  <c:v>1977.0</c:v>
                </c:pt>
                <c:pt idx="88">
                  <c:v>1978.0</c:v>
                </c:pt>
                <c:pt idx="89">
                  <c:v>1979.0</c:v>
                </c:pt>
                <c:pt idx="90">
                  <c:v>1980.0</c:v>
                </c:pt>
                <c:pt idx="91">
                  <c:v>1981.0</c:v>
                </c:pt>
                <c:pt idx="92">
                  <c:v>1982.0</c:v>
                </c:pt>
                <c:pt idx="93">
                  <c:v>1983.0</c:v>
                </c:pt>
                <c:pt idx="94">
                  <c:v>1984.0</c:v>
                </c:pt>
                <c:pt idx="95">
                  <c:v>1985.0</c:v>
                </c:pt>
                <c:pt idx="96">
                  <c:v>1986.0</c:v>
                </c:pt>
                <c:pt idx="97">
                  <c:v>1987.0</c:v>
                </c:pt>
                <c:pt idx="98">
                  <c:v>1988.0</c:v>
                </c:pt>
                <c:pt idx="99">
                  <c:v>1989.0</c:v>
                </c:pt>
                <c:pt idx="100">
                  <c:v>1990.0</c:v>
                </c:pt>
                <c:pt idx="101">
                  <c:v>1991.0</c:v>
                </c:pt>
                <c:pt idx="102">
                  <c:v>1992.0</c:v>
                </c:pt>
                <c:pt idx="103">
                  <c:v>1993.0</c:v>
                </c:pt>
                <c:pt idx="104">
                  <c:v>1994.0</c:v>
                </c:pt>
                <c:pt idx="105">
                  <c:v>1995.0</c:v>
                </c:pt>
                <c:pt idx="106">
                  <c:v>1996.0</c:v>
                </c:pt>
                <c:pt idx="107">
                  <c:v>1997.0</c:v>
                </c:pt>
                <c:pt idx="108">
                  <c:v>1998.0</c:v>
                </c:pt>
                <c:pt idx="109">
                  <c:v>1999.0</c:v>
                </c:pt>
                <c:pt idx="110">
                  <c:v>2000.0</c:v>
                </c:pt>
                <c:pt idx="111">
                  <c:v>2001.0</c:v>
                </c:pt>
                <c:pt idx="112">
                  <c:v>2002.0</c:v>
                </c:pt>
                <c:pt idx="113">
                  <c:v>2003.0</c:v>
                </c:pt>
                <c:pt idx="114">
                  <c:v>2004.0</c:v>
                </c:pt>
                <c:pt idx="115">
                  <c:v>2005.0</c:v>
                </c:pt>
                <c:pt idx="116">
                  <c:v>2006.0</c:v>
                </c:pt>
                <c:pt idx="117">
                  <c:v>2007.0</c:v>
                </c:pt>
                <c:pt idx="118">
                  <c:v>2008.0</c:v>
                </c:pt>
                <c:pt idx="119">
                  <c:v>2009.0</c:v>
                </c:pt>
                <c:pt idx="120">
                  <c:v>2010.0</c:v>
                </c:pt>
                <c:pt idx="121">
                  <c:v>2011.0</c:v>
                </c:pt>
                <c:pt idx="122">
                  <c:v>2012.0</c:v>
                </c:pt>
                <c:pt idx="123">
                  <c:v>2013.0</c:v>
                </c:pt>
                <c:pt idx="124">
                  <c:v>2014.0</c:v>
                </c:pt>
                <c:pt idx="125">
                  <c:v>2015.0</c:v>
                </c:pt>
              </c:numCache>
            </c:numRef>
          </c:cat>
          <c:val>
            <c:numRef>
              <c:f>Data5!$P$17:$P$142</c:f>
              <c:numCache>
                <c:formatCode>General</c:formatCode>
                <c:ptCount val="126"/>
                <c:pt idx="23" formatCode="0.00%">
                  <c:v>0.440213924342302</c:v>
                </c:pt>
                <c:pt idx="24" formatCode="0.00%">
                  <c:v>0.440617094140532</c:v>
                </c:pt>
                <c:pt idx="25" formatCode="0.00%">
                  <c:v>0.437755521868841</c:v>
                </c:pt>
                <c:pt idx="26" formatCode="0.00%">
                  <c:v>0.426838751385579</c:v>
                </c:pt>
                <c:pt idx="27" formatCode="0.00%">
                  <c:v>0.410817423975098</c:v>
                </c:pt>
                <c:pt idx="28" formatCode="0.00%">
                  <c:v>0.373897113250468</c:v>
                </c:pt>
                <c:pt idx="29" formatCode="0.00%">
                  <c:v>0.399732353525344</c:v>
                </c:pt>
                <c:pt idx="30" formatCode="0.00%">
                  <c:v>0.355994224270234</c:v>
                </c:pt>
                <c:pt idx="31" formatCode="0.00%">
                  <c:v>0.359489150459351</c:v>
                </c:pt>
                <c:pt idx="32" formatCode="0.00%">
                  <c:v>0.39093978552263</c:v>
                </c:pt>
                <c:pt idx="33" formatCode="0.00%">
                  <c:v>0.347459736109986</c:v>
                </c:pt>
                <c:pt idx="34" formatCode="0.00%">
                  <c:v>0.367926094180135</c:v>
                </c:pt>
                <c:pt idx="35" formatCode="0.00%">
                  <c:v>0.430548091307408</c:v>
                </c:pt>
                <c:pt idx="36" formatCode="0.00%">
                  <c:v>0.451255989660194</c:v>
                </c:pt>
                <c:pt idx="37" formatCode="0.00%">
                  <c:v>0.494607909466615</c:v>
                </c:pt>
                <c:pt idx="38" formatCode="0.00%">
                  <c:v>0.514098061715649</c:v>
                </c:pt>
                <c:pt idx="39" formatCode="0.00%">
                  <c:v>0.505533209731026</c:v>
                </c:pt>
                <c:pt idx="40" formatCode="0.00%">
                  <c:v>0.489513409285756</c:v>
                </c:pt>
                <c:pt idx="41" formatCode="0.00%">
                  <c:v>0.479656896212023</c:v>
                </c:pt>
                <c:pt idx="42" formatCode="0.00%">
                  <c:v>0.470348965570125</c:v>
                </c:pt>
                <c:pt idx="43" formatCode="0.00%">
                  <c:v>0.470753447574121</c:v>
                </c:pt>
                <c:pt idx="44" formatCode="0.00%">
                  <c:v>0.472145547068807</c:v>
                </c:pt>
                <c:pt idx="45" formatCode="0.00%">
                  <c:v>0.45274818369984</c:v>
                </c:pt>
                <c:pt idx="46" formatCode="0.00%">
                  <c:v>0.451933053247541</c:v>
                </c:pt>
                <c:pt idx="47" formatCode="0.00%">
                  <c:v>0.453153571020033</c:v>
                </c:pt>
                <c:pt idx="48" formatCode="0.00%">
                  <c:v>0.406660961242877</c:v>
                </c:pt>
                <c:pt idx="49" formatCode="0.00%">
                  <c:v>0.419464053205291</c:v>
                </c:pt>
                <c:pt idx="50" formatCode="0.00%">
                  <c:v>0.379293085603151</c:v>
                </c:pt>
                <c:pt idx="51" formatCode="0.00%">
                  <c:v>0.35035574331191</c:v>
                </c:pt>
                <c:pt idx="52" formatCode="0.00%">
                  <c:v>0.346028574421888</c:v>
                </c:pt>
                <c:pt idx="53" formatCode="0.00%">
                  <c:v>0.350529643706763</c:v>
                </c:pt>
                <c:pt idx="54" formatCode="0.00%">
                  <c:v>0.34463177591038</c:v>
                </c:pt>
                <c:pt idx="55" formatCode="0.00%">
                  <c:v>0.343978019095201</c:v>
                </c:pt>
                <c:pt idx="56" formatCode="0.00%">
                  <c:v>0.31831027415762</c:v>
                </c:pt>
                <c:pt idx="57" formatCode="0.00%">
                  <c:v>0.302310862210113</c:v>
                </c:pt>
                <c:pt idx="58" formatCode="0.00%">
                  <c:v>0.299211416246598</c:v>
                </c:pt>
                <c:pt idx="59" formatCode="0.00%">
                  <c:v>0.290557773139919</c:v>
                </c:pt>
                <c:pt idx="60" formatCode="0.00%">
                  <c:v>0.305304163393099</c:v>
                </c:pt>
                <c:pt idx="61" formatCode="0.00%">
                  <c:v>0.300093887833752</c:v>
                </c:pt>
                <c:pt idx="62" formatCode="0.00%">
                  <c:v>0.297001931221689</c:v>
                </c:pt>
                <c:pt idx="63" formatCode="0.00%">
                  <c:v>0.283302583954548</c:v>
                </c:pt>
                <c:pt idx="64" formatCode="0.00%">
                  <c:v>0.288182783044313</c:v>
                </c:pt>
                <c:pt idx="65" formatCode="0.00%">
                  <c:v>0.290640817702411</c:v>
                </c:pt>
                <c:pt idx="66" formatCode="0.00%">
                  <c:v>0.294183353764475</c:v>
                </c:pt>
                <c:pt idx="67" formatCode="0.00%">
                  <c:v>0.291764782779603</c:v>
                </c:pt>
                <c:pt idx="68" formatCode="0.00%">
                  <c:v>0.28853538016803</c:v>
                </c:pt>
                <c:pt idx="69" formatCode="0.00%">
                  <c:v>0.294097483652153</c:v>
                </c:pt>
                <c:pt idx="70" formatCode="0.00%">
                  <c:v>0.293767548772779</c:v>
                </c:pt>
                <c:pt idx="71" formatCode="0.00%">
                  <c:v>0.29446265538305</c:v>
                </c:pt>
                <c:pt idx="72" formatCode="0.00%">
                  <c:v>0.29621</c:v>
                </c:pt>
                <c:pt idx="73" formatCode="0.00%">
                  <c:v>0.290845</c:v>
                </c:pt>
                <c:pt idx="74" formatCode="0.00%">
                  <c:v>0.28548</c:v>
                </c:pt>
                <c:pt idx="75" formatCode="0.00%">
                  <c:v>0.284475</c:v>
                </c:pt>
                <c:pt idx="76" formatCode="0.00%">
                  <c:v>0.28347</c:v>
                </c:pt>
                <c:pt idx="77" formatCode="0.00%">
                  <c:v>0.2779</c:v>
                </c:pt>
                <c:pt idx="78" formatCode="0.00%">
                  <c:v>0.28639</c:v>
                </c:pt>
                <c:pt idx="79" formatCode="0.00%">
                  <c:v>0.27878</c:v>
                </c:pt>
                <c:pt idx="80" formatCode="0.00%">
                  <c:v>0.27554</c:v>
                </c:pt>
                <c:pt idx="81" formatCode="0.00%">
                  <c:v>0.26989</c:v>
                </c:pt>
                <c:pt idx="82" formatCode="0.00%">
                  <c:v>0.26495</c:v>
                </c:pt>
                <c:pt idx="83" formatCode="0.00%">
                  <c:v>0.24857</c:v>
                </c:pt>
                <c:pt idx="84" formatCode="0.00%">
                  <c:v>0.24876</c:v>
                </c:pt>
                <c:pt idx="85" formatCode="0.00%">
                  <c:v>0.24714</c:v>
                </c:pt>
                <c:pt idx="86" formatCode="0.00%">
                  <c:v>0.2346</c:v>
                </c:pt>
                <c:pt idx="87" formatCode="0.00%">
                  <c:v>0.23906</c:v>
                </c:pt>
                <c:pt idx="88" formatCode="0.00%">
                  <c:v>0.22941</c:v>
                </c:pt>
                <c:pt idx="89" formatCode="0.00%">
                  <c:v>0.2436</c:v>
                </c:pt>
                <c:pt idx="90" formatCode="0.00%">
                  <c:v>0.24341</c:v>
                </c:pt>
                <c:pt idx="91" formatCode="0.00%">
                  <c:v>0.25288</c:v>
                </c:pt>
                <c:pt idx="92" formatCode="0.00%">
                  <c:v>0.25663</c:v>
                </c:pt>
                <c:pt idx="93" formatCode="0.00%">
                  <c:v>0.24722</c:v>
                </c:pt>
                <c:pt idx="94" formatCode="0.00%">
                  <c:v>0.24809</c:v>
                </c:pt>
                <c:pt idx="95" formatCode="0.00%">
                  <c:v>0.25073</c:v>
                </c:pt>
                <c:pt idx="96" formatCode="0.00%">
                  <c:v>0.25108</c:v>
                </c:pt>
                <c:pt idx="97" formatCode="0.00%">
                  <c:v>0.26159</c:v>
                </c:pt>
                <c:pt idx="98" formatCode="0.00%">
                  <c:v>0.27934</c:v>
                </c:pt>
                <c:pt idx="99" formatCode="0.00%">
                  <c:v>0.27807</c:v>
                </c:pt>
                <c:pt idx="100" formatCode="0.00%">
                  <c:v>0.28127</c:v>
                </c:pt>
                <c:pt idx="101" formatCode="0.00%">
                  <c:v>0.27616</c:v>
                </c:pt>
                <c:pt idx="102" formatCode="0.00%">
                  <c:v>0.29193</c:v>
                </c:pt>
                <c:pt idx="103" formatCode="0.00%">
                  <c:v>0.2946</c:v>
                </c:pt>
                <c:pt idx="104" formatCode="0.00%">
                  <c:v>0.29167</c:v>
                </c:pt>
                <c:pt idx="105" formatCode="0.00%">
                  <c:v>0.29465</c:v>
                </c:pt>
                <c:pt idx="106" formatCode="0.00%">
                  <c:v>0.302749991416931</c:v>
                </c:pt>
                <c:pt idx="107" formatCode="0.00%">
                  <c:v>0.312370002269745</c:v>
                </c:pt>
                <c:pt idx="108" formatCode="0.00%">
                  <c:v>0.322899997234344</c:v>
                </c:pt>
                <c:pt idx="109" formatCode="0.00%">
                  <c:v>0.333009988069534</c:v>
                </c:pt>
                <c:pt idx="110" formatCode="0.00%">
                  <c:v>0.341490000486374</c:v>
                </c:pt>
                <c:pt idx="111" formatCode="0.00%">
                  <c:v>0.332370012998581</c:v>
                </c:pt>
                <c:pt idx="112" formatCode="0.00%">
                  <c:v>0.320230007171631</c:v>
                </c:pt>
                <c:pt idx="113" formatCode="0.00%">
                  <c:v>0.322959989309311</c:v>
                </c:pt>
                <c:pt idx="114" formatCode="0.00%">
                  <c:v>0.335359990596771</c:v>
                </c:pt>
                <c:pt idx="115" formatCode="0.00%">
                  <c:v>0.33976998925209</c:v>
                </c:pt>
                <c:pt idx="116" formatCode="0.00%">
                  <c:v>0.348980009555817</c:v>
                </c:pt>
                <c:pt idx="117" formatCode="0.00%">
                  <c:v>0.359510004520416</c:v>
                </c:pt>
                <c:pt idx="118" formatCode="0.00%">
                  <c:v>0.381330013275146</c:v>
                </c:pt>
                <c:pt idx="119" formatCode="0.00%">
                  <c:v>0.378470003604889</c:v>
                </c:pt>
                <c:pt idx="120" formatCode="0.00%">
                  <c:v>0.395229995250702</c:v>
                </c:pt>
                <c:pt idx="121" formatCode="0.00%">
                  <c:v>0.398009985685348</c:v>
                </c:pt>
                <c:pt idx="122" formatCode="0.00%">
                  <c:v>0.418240010738373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D7-4BF3-9230-AB505AD7E958}"/>
            </c:ext>
          </c:extLst>
        </c:ser>
        <c:ser>
          <c:idx val="0"/>
          <c:order val="1"/>
          <c:tx>
            <c:v>Britain</c:v>
          </c:tx>
          <c:spPr>
            <a:ln w="25400">
              <a:solidFill>
                <a:schemeClr val="tx2">
                  <a:lumMod val="75000"/>
                </a:schemeClr>
              </a:solidFill>
            </a:ln>
          </c:spPr>
          <c:marker>
            <c:symbol val="diamond"/>
            <c:size val="8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Data5!$A$17:$A$142</c:f>
              <c:numCache>
                <c:formatCode>General</c:formatCode>
                <c:ptCount val="126"/>
                <c:pt idx="0">
                  <c:v>1890.0</c:v>
                </c:pt>
                <c:pt idx="1">
                  <c:v>1891.0</c:v>
                </c:pt>
                <c:pt idx="2">
                  <c:v>1892.0</c:v>
                </c:pt>
                <c:pt idx="3">
                  <c:v>1893.0</c:v>
                </c:pt>
                <c:pt idx="4">
                  <c:v>1894.0</c:v>
                </c:pt>
                <c:pt idx="5">
                  <c:v>1895.0</c:v>
                </c:pt>
                <c:pt idx="6">
                  <c:v>1896.0</c:v>
                </c:pt>
                <c:pt idx="7">
                  <c:v>1897.0</c:v>
                </c:pt>
                <c:pt idx="8">
                  <c:v>1898.0</c:v>
                </c:pt>
                <c:pt idx="9">
                  <c:v>1899.0</c:v>
                </c:pt>
                <c:pt idx="10">
                  <c:v>1900.0</c:v>
                </c:pt>
                <c:pt idx="11">
                  <c:v>1901.0</c:v>
                </c:pt>
                <c:pt idx="12">
                  <c:v>1902.0</c:v>
                </c:pt>
                <c:pt idx="13">
                  <c:v>1903.0</c:v>
                </c:pt>
                <c:pt idx="14">
                  <c:v>1904.0</c:v>
                </c:pt>
                <c:pt idx="15">
                  <c:v>1905.0</c:v>
                </c:pt>
                <c:pt idx="16">
                  <c:v>1906.0</c:v>
                </c:pt>
                <c:pt idx="17">
                  <c:v>1907.0</c:v>
                </c:pt>
                <c:pt idx="18">
                  <c:v>1908.0</c:v>
                </c:pt>
                <c:pt idx="19">
                  <c:v>1909.0</c:v>
                </c:pt>
                <c:pt idx="20">
                  <c:v>1910.0</c:v>
                </c:pt>
                <c:pt idx="21">
                  <c:v>1911.0</c:v>
                </c:pt>
                <c:pt idx="22">
                  <c:v>1912.0</c:v>
                </c:pt>
                <c:pt idx="23">
                  <c:v>1913.0</c:v>
                </c:pt>
                <c:pt idx="24">
                  <c:v>1914.0</c:v>
                </c:pt>
                <c:pt idx="25">
                  <c:v>1915.0</c:v>
                </c:pt>
                <c:pt idx="26">
                  <c:v>1916.0</c:v>
                </c:pt>
                <c:pt idx="27">
                  <c:v>1917.0</c:v>
                </c:pt>
                <c:pt idx="28">
                  <c:v>1918.0</c:v>
                </c:pt>
                <c:pt idx="29">
                  <c:v>1919.0</c:v>
                </c:pt>
                <c:pt idx="30">
                  <c:v>1920.0</c:v>
                </c:pt>
                <c:pt idx="31">
                  <c:v>1921.0</c:v>
                </c:pt>
                <c:pt idx="32">
                  <c:v>1922.0</c:v>
                </c:pt>
                <c:pt idx="33">
                  <c:v>1923.0</c:v>
                </c:pt>
                <c:pt idx="34">
                  <c:v>1924.0</c:v>
                </c:pt>
                <c:pt idx="35">
                  <c:v>1925.0</c:v>
                </c:pt>
                <c:pt idx="36">
                  <c:v>1926.0</c:v>
                </c:pt>
                <c:pt idx="37">
                  <c:v>1927.0</c:v>
                </c:pt>
                <c:pt idx="38">
                  <c:v>1928.0</c:v>
                </c:pt>
                <c:pt idx="39">
                  <c:v>1929.0</c:v>
                </c:pt>
                <c:pt idx="40">
                  <c:v>1930.0</c:v>
                </c:pt>
                <c:pt idx="41">
                  <c:v>1931.0</c:v>
                </c:pt>
                <c:pt idx="42">
                  <c:v>1932.0</c:v>
                </c:pt>
                <c:pt idx="43">
                  <c:v>1933.0</c:v>
                </c:pt>
                <c:pt idx="44">
                  <c:v>1934.0</c:v>
                </c:pt>
                <c:pt idx="45">
                  <c:v>1935.0</c:v>
                </c:pt>
                <c:pt idx="46">
                  <c:v>1936.0</c:v>
                </c:pt>
                <c:pt idx="47">
                  <c:v>1937.0</c:v>
                </c:pt>
                <c:pt idx="48">
                  <c:v>1938.0</c:v>
                </c:pt>
                <c:pt idx="49">
                  <c:v>1939.0</c:v>
                </c:pt>
                <c:pt idx="50">
                  <c:v>1940.0</c:v>
                </c:pt>
                <c:pt idx="51">
                  <c:v>1941.0</c:v>
                </c:pt>
                <c:pt idx="52">
                  <c:v>1942.0</c:v>
                </c:pt>
                <c:pt idx="53">
                  <c:v>1943.0</c:v>
                </c:pt>
                <c:pt idx="54">
                  <c:v>1944.0</c:v>
                </c:pt>
                <c:pt idx="55">
                  <c:v>1945.0</c:v>
                </c:pt>
                <c:pt idx="56">
                  <c:v>1946.0</c:v>
                </c:pt>
                <c:pt idx="57">
                  <c:v>1947.0</c:v>
                </c:pt>
                <c:pt idx="58">
                  <c:v>1948.0</c:v>
                </c:pt>
                <c:pt idx="59">
                  <c:v>1949.0</c:v>
                </c:pt>
                <c:pt idx="60">
                  <c:v>1950.0</c:v>
                </c:pt>
                <c:pt idx="61">
                  <c:v>1951.0</c:v>
                </c:pt>
                <c:pt idx="62">
                  <c:v>1952.0</c:v>
                </c:pt>
                <c:pt idx="63">
                  <c:v>1953.0</c:v>
                </c:pt>
                <c:pt idx="64">
                  <c:v>1954.0</c:v>
                </c:pt>
                <c:pt idx="65">
                  <c:v>1955.0</c:v>
                </c:pt>
                <c:pt idx="66">
                  <c:v>1956.0</c:v>
                </c:pt>
                <c:pt idx="67">
                  <c:v>1957.0</c:v>
                </c:pt>
                <c:pt idx="68">
                  <c:v>1958.0</c:v>
                </c:pt>
                <c:pt idx="69">
                  <c:v>1959.0</c:v>
                </c:pt>
                <c:pt idx="70">
                  <c:v>1960.0</c:v>
                </c:pt>
                <c:pt idx="71">
                  <c:v>1961.0</c:v>
                </c:pt>
                <c:pt idx="72">
                  <c:v>1962.0</c:v>
                </c:pt>
                <c:pt idx="73">
                  <c:v>1963.0</c:v>
                </c:pt>
                <c:pt idx="74">
                  <c:v>1964.0</c:v>
                </c:pt>
                <c:pt idx="75">
                  <c:v>1965.0</c:v>
                </c:pt>
                <c:pt idx="76">
                  <c:v>1966.0</c:v>
                </c:pt>
                <c:pt idx="77">
                  <c:v>1967.0</c:v>
                </c:pt>
                <c:pt idx="78">
                  <c:v>1968.0</c:v>
                </c:pt>
                <c:pt idx="79">
                  <c:v>1969.0</c:v>
                </c:pt>
                <c:pt idx="80">
                  <c:v>1970.0</c:v>
                </c:pt>
                <c:pt idx="81">
                  <c:v>1971.0</c:v>
                </c:pt>
                <c:pt idx="82">
                  <c:v>1972.0</c:v>
                </c:pt>
                <c:pt idx="83">
                  <c:v>1973.0</c:v>
                </c:pt>
                <c:pt idx="84">
                  <c:v>1974.0</c:v>
                </c:pt>
                <c:pt idx="85">
                  <c:v>1975.0</c:v>
                </c:pt>
                <c:pt idx="86">
                  <c:v>1976.0</c:v>
                </c:pt>
                <c:pt idx="87">
                  <c:v>1977.0</c:v>
                </c:pt>
                <c:pt idx="88">
                  <c:v>1978.0</c:v>
                </c:pt>
                <c:pt idx="89">
                  <c:v>1979.0</c:v>
                </c:pt>
                <c:pt idx="90">
                  <c:v>1980.0</c:v>
                </c:pt>
                <c:pt idx="91">
                  <c:v>1981.0</c:v>
                </c:pt>
                <c:pt idx="92">
                  <c:v>1982.0</c:v>
                </c:pt>
                <c:pt idx="93">
                  <c:v>1983.0</c:v>
                </c:pt>
                <c:pt idx="94">
                  <c:v>1984.0</c:v>
                </c:pt>
                <c:pt idx="95">
                  <c:v>1985.0</c:v>
                </c:pt>
                <c:pt idx="96">
                  <c:v>1986.0</c:v>
                </c:pt>
                <c:pt idx="97">
                  <c:v>1987.0</c:v>
                </c:pt>
                <c:pt idx="98">
                  <c:v>1988.0</c:v>
                </c:pt>
                <c:pt idx="99">
                  <c:v>1989.0</c:v>
                </c:pt>
                <c:pt idx="100">
                  <c:v>1990.0</c:v>
                </c:pt>
                <c:pt idx="101">
                  <c:v>1991.0</c:v>
                </c:pt>
                <c:pt idx="102">
                  <c:v>1992.0</c:v>
                </c:pt>
                <c:pt idx="103">
                  <c:v>1993.0</c:v>
                </c:pt>
                <c:pt idx="104">
                  <c:v>1994.0</c:v>
                </c:pt>
                <c:pt idx="105">
                  <c:v>1995.0</c:v>
                </c:pt>
                <c:pt idx="106">
                  <c:v>1996.0</c:v>
                </c:pt>
                <c:pt idx="107">
                  <c:v>1997.0</c:v>
                </c:pt>
                <c:pt idx="108">
                  <c:v>1998.0</c:v>
                </c:pt>
                <c:pt idx="109">
                  <c:v>1999.0</c:v>
                </c:pt>
                <c:pt idx="110">
                  <c:v>2000.0</c:v>
                </c:pt>
                <c:pt idx="111">
                  <c:v>2001.0</c:v>
                </c:pt>
                <c:pt idx="112">
                  <c:v>2002.0</c:v>
                </c:pt>
                <c:pt idx="113">
                  <c:v>2003.0</c:v>
                </c:pt>
                <c:pt idx="114">
                  <c:v>2004.0</c:v>
                </c:pt>
                <c:pt idx="115">
                  <c:v>2005.0</c:v>
                </c:pt>
                <c:pt idx="116">
                  <c:v>2006.0</c:v>
                </c:pt>
                <c:pt idx="117">
                  <c:v>2007.0</c:v>
                </c:pt>
                <c:pt idx="118">
                  <c:v>2008.0</c:v>
                </c:pt>
                <c:pt idx="119">
                  <c:v>2009.0</c:v>
                </c:pt>
                <c:pt idx="120">
                  <c:v>2010.0</c:v>
                </c:pt>
                <c:pt idx="121">
                  <c:v>2011.0</c:v>
                </c:pt>
                <c:pt idx="122">
                  <c:v>2012.0</c:v>
                </c:pt>
                <c:pt idx="123">
                  <c:v>2013.0</c:v>
                </c:pt>
                <c:pt idx="124">
                  <c:v>2014.0</c:v>
                </c:pt>
                <c:pt idx="125">
                  <c:v>2015.0</c:v>
                </c:pt>
              </c:numCache>
            </c:numRef>
          </c:cat>
          <c:val>
            <c:numRef>
              <c:f>Data5!$D$17:$D$142</c:f>
              <c:numCache>
                <c:formatCode>General</c:formatCode>
                <c:ptCount val="126"/>
                <c:pt idx="5" formatCode="0.00%">
                  <c:v>0.700078277587891</c:v>
                </c:pt>
                <c:pt idx="6" formatCode="0.00%">
                  <c:v>0.705110092163086</c:v>
                </c:pt>
                <c:pt idx="7" formatCode="0.00%">
                  <c:v>0.713764724731445</c:v>
                </c:pt>
                <c:pt idx="8" formatCode="0.00%">
                  <c:v>0.701990280151367</c:v>
                </c:pt>
                <c:pt idx="9" formatCode="0.00%">
                  <c:v>0.714167327880859</c:v>
                </c:pt>
                <c:pt idx="10" formatCode="0.00%">
                  <c:v>0.706519012451172</c:v>
                </c:pt>
                <c:pt idx="11" formatCode="0.00%">
                  <c:v>0.737716293334961</c:v>
                </c:pt>
                <c:pt idx="12" formatCode="0.00%">
                  <c:v>0.706519012451172</c:v>
                </c:pt>
                <c:pt idx="13" formatCode="0.00%">
                  <c:v>0.703399200439453</c:v>
                </c:pt>
                <c:pt idx="14" formatCode="0.00%">
                  <c:v>0.700078277587891</c:v>
                </c:pt>
                <c:pt idx="15" formatCode="0.00%">
                  <c:v>0.713462829589844</c:v>
                </c:pt>
                <c:pt idx="16" formatCode="0.00%">
                  <c:v>0.720910034179687</c:v>
                </c:pt>
                <c:pt idx="17" formatCode="0.00%">
                  <c:v>0.699373779296875</c:v>
                </c:pt>
                <c:pt idx="18" formatCode="0.00%">
                  <c:v>0.686492233276367</c:v>
                </c:pt>
                <c:pt idx="19" formatCode="0.00%">
                  <c:v>0.702493515014648</c:v>
                </c:pt>
                <c:pt idx="20" formatCode="0.00%">
                  <c:v>0.688303680419922</c:v>
                </c:pt>
                <c:pt idx="21" formatCode="0.00%">
                  <c:v>0.676520233154297</c:v>
                </c:pt>
                <c:pt idx="22" formatCode="0.00%">
                  <c:v>0.687790451049805</c:v>
                </c:pt>
                <c:pt idx="23" formatCode="0.00%">
                  <c:v>0.665845565795898</c:v>
                </c:pt>
                <c:pt idx="24" formatCode="0.00%">
                  <c:v>0.672140426635742</c:v>
                </c:pt>
                <c:pt idx="29" formatCode="0.00%">
                  <c:v>0.625506477355957</c:v>
                </c:pt>
                <c:pt idx="30" formatCode="0.00%">
                  <c:v>0.573149719238281</c:v>
                </c:pt>
                <c:pt idx="31" formatCode="0.00%">
                  <c:v>0.605379180908203</c:v>
                </c:pt>
                <c:pt idx="32" formatCode="0.00%">
                  <c:v>0.617354927062988</c:v>
                </c:pt>
                <c:pt idx="33" formatCode="0.00%">
                  <c:v>0.602445869445801</c:v>
                </c:pt>
                <c:pt idx="34" formatCode="0.00%">
                  <c:v>0.594640960693359</c:v>
                </c:pt>
                <c:pt idx="35" formatCode="0.00%">
                  <c:v>0.602700424194336</c:v>
                </c:pt>
                <c:pt idx="36" formatCode="0.00%">
                  <c:v>0.56887580871582</c:v>
                </c:pt>
                <c:pt idx="37" formatCode="0.00%">
                  <c:v>0.59110424041748</c:v>
                </c:pt>
                <c:pt idx="38" formatCode="0.00%">
                  <c:v>0.564596176147461</c:v>
                </c:pt>
                <c:pt idx="39" formatCode="0.00%">
                  <c:v>0.563224067687988</c:v>
                </c:pt>
                <c:pt idx="40" formatCode="0.00%">
                  <c:v>0.569378128051758</c:v>
                </c:pt>
                <c:pt idx="41" formatCode="0.00%">
                  <c:v>0.531109352111816</c:v>
                </c:pt>
                <c:pt idx="42" formatCode="0.00%">
                  <c:v>0.543185729980469</c:v>
                </c:pt>
                <c:pt idx="43" formatCode="0.00%">
                  <c:v>0.559488868713379</c:v>
                </c:pt>
                <c:pt idx="44" formatCode="0.00%">
                  <c:v>0.537952651977539</c:v>
                </c:pt>
                <c:pt idx="45" formatCode="0.00%">
                  <c:v>0.539764099121094</c:v>
                </c:pt>
                <c:pt idx="46" formatCode="0.00%">
                  <c:v>0.534268074035645</c:v>
                </c:pt>
                <c:pt idx="47" formatCode="0.00%">
                  <c:v>0.531310615539551</c:v>
                </c:pt>
                <c:pt idx="48" formatCode="0.00%">
                  <c:v>0.540719146728516</c:v>
                </c:pt>
                <c:pt idx="49" formatCode="0.00%">
                  <c:v>0.511887741088867</c:v>
                </c:pt>
                <c:pt idx="50" formatCode="0.00%">
                  <c:v>0.509774398803711</c:v>
                </c:pt>
                <c:pt idx="51" formatCode="0.00%">
                  <c:v>0.498503112792969</c:v>
                </c:pt>
                <c:pt idx="56" formatCode="0.00%">
                  <c:v>0.460764389038086</c:v>
                </c:pt>
                <c:pt idx="57" formatCode="0.00%">
                  <c:v>0.449493103027344</c:v>
                </c:pt>
                <c:pt idx="58" formatCode="0.00%">
                  <c:v>0.443857421875</c:v>
                </c:pt>
                <c:pt idx="59" formatCode="0.00%">
                  <c:v>0.433793754577637</c:v>
                </c:pt>
                <c:pt idx="60" formatCode="0.00%">
                  <c:v>0.43041618347168</c:v>
                </c:pt>
                <c:pt idx="61" formatCode="0.00%">
                  <c:v>0.418526382446289</c:v>
                </c:pt>
                <c:pt idx="62" formatCode="0.00%">
                  <c:v>0.387755584716797</c:v>
                </c:pt>
                <c:pt idx="63" formatCode="0.00%">
                  <c:v>0.388871459960937</c:v>
                </c:pt>
                <c:pt idx="64" formatCode="0.00%">
                  <c:v>0.409309501647949</c:v>
                </c:pt>
                <c:pt idx="65" formatCode="0.00%">
                  <c:v>0.378622894287109</c:v>
                </c:pt>
                <c:pt idx="66" formatCode="0.00%">
                  <c:v>0.379060745239258</c:v>
                </c:pt>
                <c:pt idx="67" formatCode="0.00%">
                  <c:v>0.365689849853516</c:v>
                </c:pt>
                <c:pt idx="68" formatCode="0.00%">
                  <c:v>0.352792549133301</c:v>
                </c:pt>
                <c:pt idx="69" formatCode="0.00%">
                  <c:v>0.360940856933594</c:v>
                </c:pt>
                <c:pt idx="70" formatCode="0.00%">
                  <c:v>0.350440826416016</c:v>
                </c:pt>
                <c:pt idx="71" formatCode="0.00%">
                  <c:v>0.340330848693848</c:v>
                </c:pt>
                <c:pt idx="72" formatCode="0.00%">
                  <c:v>0.327640266418457</c:v>
                </c:pt>
                <c:pt idx="73" formatCode="0.00%">
                  <c:v>0.323827629089355</c:v>
                </c:pt>
                <c:pt idx="74" formatCode="0.00%">
                  <c:v>0.320717658996582</c:v>
                </c:pt>
                <c:pt idx="75" formatCode="0.00%">
                  <c:v>0.309360542297363</c:v>
                </c:pt>
                <c:pt idx="76" formatCode="0.00%">
                  <c:v>0.29270679473877</c:v>
                </c:pt>
                <c:pt idx="77" formatCode="0.00%">
                  <c:v>0.299123420715332</c:v>
                </c:pt>
                <c:pt idx="78" formatCode="0.00%">
                  <c:v>0.305295333862305</c:v>
                </c:pt>
                <c:pt idx="79" formatCode="0.00%">
                  <c:v>0.276011428833008</c:v>
                </c:pt>
                <c:pt idx="80" formatCode="0.00%">
                  <c:v>0.273867111206055</c:v>
                </c:pt>
                <c:pt idx="81" formatCode="0.00%">
                  <c:v>0.267274665832519</c:v>
                </c:pt>
                <c:pt idx="82" formatCode="0.00%">
                  <c:v>0.283523864746094</c:v>
                </c:pt>
                <c:pt idx="83" formatCode="0.00%">
                  <c:v>0.266657524108887</c:v>
                </c:pt>
                <c:pt idx="84" formatCode="0.00%">
                  <c:v>0.236672439575195</c:v>
                </c:pt>
                <c:pt idx="85" formatCode="0.00%">
                  <c:v>0.221263465881348</c:v>
                </c:pt>
                <c:pt idx="86" formatCode="0.00%">
                  <c:v>0.230811309814453</c:v>
                </c:pt>
                <c:pt idx="87" formatCode="0.00%">
                  <c:v>0.206281089782715</c:v>
                </c:pt>
                <c:pt idx="88" formatCode="0.00%">
                  <c:v>0.211547393798828</c:v>
                </c:pt>
                <c:pt idx="89" formatCode="0.00%">
                  <c:v>0.185258693695068</c:v>
                </c:pt>
                <c:pt idx="90" formatCode="0.00%">
                  <c:v>0.187544441223145</c:v>
                </c:pt>
                <c:pt idx="91" formatCode="0.00%">
                  <c:v>0.173856143951416</c:v>
                </c:pt>
                <c:pt idx="92" formatCode="0.00%">
                  <c:v>0.172027168273926</c:v>
                </c:pt>
                <c:pt idx="93" formatCode="0.00%">
                  <c:v>0.174615592956543</c:v>
                </c:pt>
                <c:pt idx="94" formatCode="0.00%">
                  <c:v>0.152216196060181</c:v>
                </c:pt>
                <c:pt idx="95" formatCode="0.00%">
                  <c:v>0.157824687957764</c:v>
                </c:pt>
                <c:pt idx="96" formatCode="0.00%">
                  <c:v>0.163007736206055</c:v>
                </c:pt>
                <c:pt idx="97" formatCode="0.00%">
                  <c:v>0.166732635498047</c:v>
                </c:pt>
                <c:pt idx="98" formatCode="0.00%">
                  <c:v>0.152034149169922</c:v>
                </c:pt>
                <c:pt idx="99" formatCode="0.00%">
                  <c:v>0.165928421020508</c:v>
                </c:pt>
                <c:pt idx="100" formatCode="0.00%">
                  <c:v>0.163473300933838</c:v>
                </c:pt>
                <c:pt idx="101" formatCode="0.00%">
                  <c:v>0.155803174972534</c:v>
                </c:pt>
                <c:pt idx="102" formatCode="0.00%">
                  <c:v>0.169916744232178</c:v>
                </c:pt>
                <c:pt idx="103" formatCode="0.00%">
                  <c:v>0.182895431518555</c:v>
                </c:pt>
                <c:pt idx="104" formatCode="0.00%">
                  <c:v>0.176450881958008</c:v>
                </c:pt>
                <c:pt idx="105" formatCode="0.00%">
                  <c:v>0.162255592346191</c:v>
                </c:pt>
                <c:pt idx="106" formatCode="0.00%">
                  <c:v>0.165480728149414</c:v>
                </c:pt>
                <c:pt idx="107" formatCode="0.00%">
                  <c:v>0.192691383361816</c:v>
                </c:pt>
                <c:pt idx="108" formatCode="0.00%">
                  <c:v>0.19961238861084</c:v>
                </c:pt>
                <c:pt idx="109" formatCode="0.00%">
                  <c:v>0.19302942276001</c:v>
                </c:pt>
                <c:pt idx="110" formatCode="0.00%">
                  <c:v>0.184968185424805</c:v>
                </c:pt>
                <c:pt idx="111" formatCode="0.00%">
                  <c:v>0.188568172454834</c:v>
                </c:pt>
                <c:pt idx="112" formatCode="0.00%">
                  <c:v>0.180453090667725</c:v>
                </c:pt>
                <c:pt idx="113" formatCode="0.00%">
                  <c:v>0.167896499633789</c:v>
                </c:pt>
                <c:pt idx="115" formatCode="0.00%">
                  <c:v>0.187656650543213</c:v>
                </c:pt>
                <c:pt idx="116" formatCode="0.00%">
                  <c:v>0.198744087219238</c:v>
                </c:pt>
                <c:pt idx="119" formatCode="0.00%">
                  <c:v>0.205814266204834</c:v>
                </c:pt>
                <c:pt idx="122" formatCode="0.00%">
                  <c:v>0.198812427520752</c:v>
                </c:pt>
              </c:numCache>
            </c:numRef>
          </c:val>
          <c:smooth val="0"/>
        </c:ser>
        <c:ser>
          <c:idx val="1"/>
          <c:order val="2"/>
          <c:tx>
            <c:v>France</c:v>
          </c:tx>
          <c:spPr>
            <a:ln w="25400"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Data5!$A$17:$A$142</c:f>
              <c:numCache>
                <c:formatCode>General</c:formatCode>
                <c:ptCount val="126"/>
                <c:pt idx="0">
                  <c:v>1890.0</c:v>
                </c:pt>
                <c:pt idx="1">
                  <c:v>1891.0</c:v>
                </c:pt>
                <c:pt idx="2">
                  <c:v>1892.0</c:v>
                </c:pt>
                <c:pt idx="3">
                  <c:v>1893.0</c:v>
                </c:pt>
                <c:pt idx="4">
                  <c:v>1894.0</c:v>
                </c:pt>
                <c:pt idx="5">
                  <c:v>1895.0</c:v>
                </c:pt>
                <c:pt idx="6">
                  <c:v>1896.0</c:v>
                </c:pt>
                <c:pt idx="7">
                  <c:v>1897.0</c:v>
                </c:pt>
                <c:pt idx="8">
                  <c:v>1898.0</c:v>
                </c:pt>
                <c:pt idx="9">
                  <c:v>1899.0</c:v>
                </c:pt>
                <c:pt idx="10">
                  <c:v>1900.0</c:v>
                </c:pt>
                <c:pt idx="11">
                  <c:v>1901.0</c:v>
                </c:pt>
                <c:pt idx="12">
                  <c:v>1902.0</c:v>
                </c:pt>
                <c:pt idx="13">
                  <c:v>1903.0</c:v>
                </c:pt>
                <c:pt idx="14">
                  <c:v>1904.0</c:v>
                </c:pt>
                <c:pt idx="15">
                  <c:v>1905.0</c:v>
                </c:pt>
                <c:pt idx="16">
                  <c:v>1906.0</c:v>
                </c:pt>
                <c:pt idx="17">
                  <c:v>1907.0</c:v>
                </c:pt>
                <c:pt idx="18">
                  <c:v>1908.0</c:v>
                </c:pt>
                <c:pt idx="19">
                  <c:v>1909.0</c:v>
                </c:pt>
                <c:pt idx="20">
                  <c:v>1910.0</c:v>
                </c:pt>
                <c:pt idx="21">
                  <c:v>1911.0</c:v>
                </c:pt>
                <c:pt idx="22">
                  <c:v>1912.0</c:v>
                </c:pt>
                <c:pt idx="23">
                  <c:v>1913.0</c:v>
                </c:pt>
                <c:pt idx="24">
                  <c:v>1914.0</c:v>
                </c:pt>
                <c:pt idx="25">
                  <c:v>1915.0</c:v>
                </c:pt>
                <c:pt idx="26">
                  <c:v>1916.0</c:v>
                </c:pt>
                <c:pt idx="27">
                  <c:v>1917.0</c:v>
                </c:pt>
                <c:pt idx="28">
                  <c:v>1918.0</c:v>
                </c:pt>
                <c:pt idx="29">
                  <c:v>1919.0</c:v>
                </c:pt>
                <c:pt idx="30">
                  <c:v>1920.0</c:v>
                </c:pt>
                <c:pt idx="31">
                  <c:v>1921.0</c:v>
                </c:pt>
                <c:pt idx="32">
                  <c:v>1922.0</c:v>
                </c:pt>
                <c:pt idx="33">
                  <c:v>1923.0</c:v>
                </c:pt>
                <c:pt idx="34">
                  <c:v>1924.0</c:v>
                </c:pt>
                <c:pt idx="35">
                  <c:v>1925.0</c:v>
                </c:pt>
                <c:pt idx="36">
                  <c:v>1926.0</c:v>
                </c:pt>
                <c:pt idx="37">
                  <c:v>1927.0</c:v>
                </c:pt>
                <c:pt idx="38">
                  <c:v>1928.0</c:v>
                </c:pt>
                <c:pt idx="39">
                  <c:v>1929.0</c:v>
                </c:pt>
                <c:pt idx="40">
                  <c:v>1930.0</c:v>
                </c:pt>
                <c:pt idx="41">
                  <c:v>1931.0</c:v>
                </c:pt>
                <c:pt idx="42">
                  <c:v>1932.0</c:v>
                </c:pt>
                <c:pt idx="43">
                  <c:v>1933.0</c:v>
                </c:pt>
                <c:pt idx="44">
                  <c:v>1934.0</c:v>
                </c:pt>
                <c:pt idx="45">
                  <c:v>1935.0</c:v>
                </c:pt>
                <c:pt idx="46">
                  <c:v>1936.0</c:v>
                </c:pt>
                <c:pt idx="47">
                  <c:v>1937.0</c:v>
                </c:pt>
                <c:pt idx="48">
                  <c:v>1938.0</c:v>
                </c:pt>
                <c:pt idx="49">
                  <c:v>1939.0</c:v>
                </c:pt>
                <c:pt idx="50">
                  <c:v>1940.0</c:v>
                </c:pt>
                <c:pt idx="51">
                  <c:v>1941.0</c:v>
                </c:pt>
                <c:pt idx="52">
                  <c:v>1942.0</c:v>
                </c:pt>
                <c:pt idx="53">
                  <c:v>1943.0</c:v>
                </c:pt>
                <c:pt idx="54">
                  <c:v>1944.0</c:v>
                </c:pt>
                <c:pt idx="55">
                  <c:v>1945.0</c:v>
                </c:pt>
                <c:pt idx="56">
                  <c:v>1946.0</c:v>
                </c:pt>
                <c:pt idx="57">
                  <c:v>1947.0</c:v>
                </c:pt>
                <c:pt idx="58">
                  <c:v>1948.0</c:v>
                </c:pt>
                <c:pt idx="59">
                  <c:v>1949.0</c:v>
                </c:pt>
                <c:pt idx="60">
                  <c:v>1950.0</c:v>
                </c:pt>
                <c:pt idx="61">
                  <c:v>1951.0</c:v>
                </c:pt>
                <c:pt idx="62">
                  <c:v>1952.0</c:v>
                </c:pt>
                <c:pt idx="63">
                  <c:v>1953.0</c:v>
                </c:pt>
                <c:pt idx="64">
                  <c:v>1954.0</c:v>
                </c:pt>
                <c:pt idx="65">
                  <c:v>1955.0</c:v>
                </c:pt>
                <c:pt idx="66">
                  <c:v>1956.0</c:v>
                </c:pt>
                <c:pt idx="67">
                  <c:v>1957.0</c:v>
                </c:pt>
                <c:pt idx="68">
                  <c:v>1958.0</c:v>
                </c:pt>
                <c:pt idx="69">
                  <c:v>1959.0</c:v>
                </c:pt>
                <c:pt idx="70">
                  <c:v>1960.0</c:v>
                </c:pt>
                <c:pt idx="71">
                  <c:v>1961.0</c:v>
                </c:pt>
                <c:pt idx="72">
                  <c:v>1962.0</c:v>
                </c:pt>
                <c:pt idx="73">
                  <c:v>1963.0</c:v>
                </c:pt>
                <c:pt idx="74">
                  <c:v>1964.0</c:v>
                </c:pt>
                <c:pt idx="75">
                  <c:v>1965.0</c:v>
                </c:pt>
                <c:pt idx="76">
                  <c:v>1966.0</c:v>
                </c:pt>
                <c:pt idx="77">
                  <c:v>1967.0</c:v>
                </c:pt>
                <c:pt idx="78">
                  <c:v>1968.0</c:v>
                </c:pt>
                <c:pt idx="79">
                  <c:v>1969.0</c:v>
                </c:pt>
                <c:pt idx="80">
                  <c:v>1970.0</c:v>
                </c:pt>
                <c:pt idx="81">
                  <c:v>1971.0</c:v>
                </c:pt>
                <c:pt idx="82">
                  <c:v>1972.0</c:v>
                </c:pt>
                <c:pt idx="83">
                  <c:v>1973.0</c:v>
                </c:pt>
                <c:pt idx="84">
                  <c:v>1974.0</c:v>
                </c:pt>
                <c:pt idx="85">
                  <c:v>1975.0</c:v>
                </c:pt>
                <c:pt idx="86">
                  <c:v>1976.0</c:v>
                </c:pt>
                <c:pt idx="87">
                  <c:v>1977.0</c:v>
                </c:pt>
                <c:pt idx="88">
                  <c:v>1978.0</c:v>
                </c:pt>
                <c:pt idx="89">
                  <c:v>1979.0</c:v>
                </c:pt>
                <c:pt idx="90">
                  <c:v>1980.0</c:v>
                </c:pt>
                <c:pt idx="91">
                  <c:v>1981.0</c:v>
                </c:pt>
                <c:pt idx="92">
                  <c:v>1982.0</c:v>
                </c:pt>
                <c:pt idx="93">
                  <c:v>1983.0</c:v>
                </c:pt>
                <c:pt idx="94">
                  <c:v>1984.0</c:v>
                </c:pt>
                <c:pt idx="95">
                  <c:v>1985.0</c:v>
                </c:pt>
                <c:pt idx="96">
                  <c:v>1986.0</c:v>
                </c:pt>
                <c:pt idx="97">
                  <c:v>1987.0</c:v>
                </c:pt>
                <c:pt idx="98">
                  <c:v>1988.0</c:v>
                </c:pt>
                <c:pt idx="99">
                  <c:v>1989.0</c:v>
                </c:pt>
                <c:pt idx="100">
                  <c:v>1990.0</c:v>
                </c:pt>
                <c:pt idx="101">
                  <c:v>1991.0</c:v>
                </c:pt>
                <c:pt idx="102">
                  <c:v>1992.0</c:v>
                </c:pt>
                <c:pt idx="103">
                  <c:v>1993.0</c:v>
                </c:pt>
                <c:pt idx="104">
                  <c:v>1994.0</c:v>
                </c:pt>
                <c:pt idx="105">
                  <c:v>1995.0</c:v>
                </c:pt>
                <c:pt idx="106">
                  <c:v>1996.0</c:v>
                </c:pt>
                <c:pt idx="107">
                  <c:v>1997.0</c:v>
                </c:pt>
                <c:pt idx="108">
                  <c:v>1998.0</c:v>
                </c:pt>
                <c:pt idx="109">
                  <c:v>1999.0</c:v>
                </c:pt>
                <c:pt idx="110">
                  <c:v>2000.0</c:v>
                </c:pt>
                <c:pt idx="111">
                  <c:v>2001.0</c:v>
                </c:pt>
                <c:pt idx="112">
                  <c:v>2002.0</c:v>
                </c:pt>
                <c:pt idx="113">
                  <c:v>2003.0</c:v>
                </c:pt>
                <c:pt idx="114">
                  <c:v>2004.0</c:v>
                </c:pt>
                <c:pt idx="115">
                  <c:v>2005.0</c:v>
                </c:pt>
                <c:pt idx="116">
                  <c:v>2006.0</c:v>
                </c:pt>
                <c:pt idx="117">
                  <c:v>2007.0</c:v>
                </c:pt>
                <c:pt idx="118">
                  <c:v>2008.0</c:v>
                </c:pt>
                <c:pt idx="119">
                  <c:v>2009.0</c:v>
                </c:pt>
                <c:pt idx="120">
                  <c:v>2010.0</c:v>
                </c:pt>
                <c:pt idx="121">
                  <c:v>2011.0</c:v>
                </c:pt>
                <c:pt idx="122">
                  <c:v>2012.0</c:v>
                </c:pt>
                <c:pt idx="123">
                  <c:v>2013.0</c:v>
                </c:pt>
                <c:pt idx="124">
                  <c:v>2014.0</c:v>
                </c:pt>
                <c:pt idx="125">
                  <c:v>2015.0</c:v>
                </c:pt>
              </c:numCache>
            </c:numRef>
          </c:cat>
          <c:val>
            <c:numRef>
              <c:f>Data5!$U$17:$U$142</c:f>
              <c:numCache>
                <c:formatCode>0.00%</c:formatCode>
                <c:ptCount val="126"/>
                <c:pt idx="0">
                  <c:v>0.491674602031708</c:v>
                </c:pt>
                <c:pt idx="12">
                  <c:v>0.523585081100464</c:v>
                </c:pt>
                <c:pt idx="13">
                  <c:v>0.543638586997986</c:v>
                </c:pt>
                <c:pt idx="14">
                  <c:v>0.579003810882568</c:v>
                </c:pt>
                <c:pt idx="15">
                  <c:v>0.593989372253418</c:v>
                </c:pt>
                <c:pt idx="17">
                  <c:v>0.541870772838593</c:v>
                </c:pt>
                <c:pt idx="19">
                  <c:v>0.563781917095184</c:v>
                </c:pt>
                <c:pt idx="20">
                  <c:v>0.540068805217743</c:v>
                </c:pt>
                <c:pt idx="21">
                  <c:v>0.570863783359528</c:v>
                </c:pt>
                <c:pt idx="22">
                  <c:v>0.567413985729218</c:v>
                </c:pt>
                <c:pt idx="23">
                  <c:v>0.545772671699524</c:v>
                </c:pt>
                <c:pt idx="24">
                  <c:v>0.545804381370544</c:v>
                </c:pt>
                <c:pt idx="25">
                  <c:v>0.541461229324341</c:v>
                </c:pt>
                <c:pt idx="26">
                  <c:v>0.539647817611694</c:v>
                </c:pt>
                <c:pt idx="27">
                  <c:v>0.537543416023254</c:v>
                </c:pt>
                <c:pt idx="28">
                  <c:v>0.531488120555878</c:v>
                </c:pt>
                <c:pt idx="29">
                  <c:v>0.524216890335083</c:v>
                </c:pt>
                <c:pt idx="30">
                  <c:v>0.509721279144287</c:v>
                </c:pt>
                <c:pt idx="31">
                  <c:v>0.500037491321564</c:v>
                </c:pt>
                <c:pt idx="32">
                  <c:v>0.491640001535416</c:v>
                </c:pt>
                <c:pt idx="33">
                  <c:v>0.485325902700424</c:v>
                </c:pt>
                <c:pt idx="34">
                  <c:v>0.483220398426056</c:v>
                </c:pt>
                <c:pt idx="35">
                  <c:v>0.447031110525131</c:v>
                </c:pt>
                <c:pt idx="36">
                  <c:v>0.453758209943771</c:v>
                </c:pt>
                <c:pt idx="37">
                  <c:v>0.478046000003815</c:v>
                </c:pt>
                <c:pt idx="39">
                  <c:v>0.499609589576721</c:v>
                </c:pt>
                <c:pt idx="40">
                  <c:v>0.501868724822998</c:v>
                </c:pt>
                <c:pt idx="41">
                  <c:v>0.463730096817017</c:v>
                </c:pt>
                <c:pt idx="42">
                  <c:v>0.447945088148117</c:v>
                </c:pt>
                <c:pt idx="43">
                  <c:v>0.446475088596344</c:v>
                </c:pt>
                <c:pt idx="45">
                  <c:v>0.459723800420761</c:v>
                </c:pt>
                <c:pt idx="46">
                  <c:v>0.457214385271072</c:v>
                </c:pt>
                <c:pt idx="47">
                  <c:v>0.426190614700317</c:v>
                </c:pt>
                <c:pt idx="48">
                  <c:v>0.420599490404129</c:v>
                </c:pt>
                <c:pt idx="49">
                  <c:v>0.427154213190079</c:v>
                </c:pt>
                <c:pt idx="50">
                  <c:v>0.349441885948181</c:v>
                </c:pt>
                <c:pt idx="51">
                  <c:v>0.348447799682617</c:v>
                </c:pt>
                <c:pt idx="52">
                  <c:v>0.366593897342682</c:v>
                </c:pt>
                <c:pt idx="53">
                  <c:v>0.380572706460953</c:v>
                </c:pt>
                <c:pt idx="54">
                  <c:v>0.378375589847565</c:v>
                </c:pt>
                <c:pt idx="55">
                  <c:v>0.351756691932678</c:v>
                </c:pt>
                <c:pt idx="56">
                  <c:v>0.306842893362045</c:v>
                </c:pt>
                <c:pt idx="57">
                  <c:v>0.302374303340912</c:v>
                </c:pt>
                <c:pt idx="58">
                  <c:v>0.30562499165535</c:v>
                </c:pt>
                <c:pt idx="59">
                  <c:v>0.330277591943741</c:v>
                </c:pt>
                <c:pt idx="60">
                  <c:v>0.333335995674133</c:v>
                </c:pt>
                <c:pt idx="61">
                  <c:v>0.326998889446258</c:v>
                </c:pt>
                <c:pt idx="62">
                  <c:v>0.320395290851593</c:v>
                </c:pt>
                <c:pt idx="63">
                  <c:v>0.31877601146698</c:v>
                </c:pt>
                <c:pt idx="64">
                  <c:v>0.304247707128525</c:v>
                </c:pt>
                <c:pt idx="65">
                  <c:v>0.310848414897919</c:v>
                </c:pt>
                <c:pt idx="66">
                  <c:v>0.313306987285614</c:v>
                </c:pt>
                <c:pt idx="67">
                  <c:v>0.332430809736252</c:v>
                </c:pt>
                <c:pt idx="68">
                  <c:v>0.310954093933106</c:v>
                </c:pt>
                <c:pt idx="69">
                  <c:v>0.324941188097</c:v>
                </c:pt>
                <c:pt idx="70">
                  <c:v>0.313819587230682</c:v>
                </c:pt>
                <c:pt idx="72">
                  <c:v>0.319960296154022</c:v>
                </c:pt>
                <c:pt idx="73">
                  <c:v>0.300902396440506</c:v>
                </c:pt>
                <c:pt idx="75">
                  <c:v>0.310125112533569</c:v>
                </c:pt>
                <c:pt idx="76">
                  <c:v>0.291767805814743</c:v>
                </c:pt>
                <c:pt idx="77">
                  <c:v>0.277714014053345</c:v>
                </c:pt>
                <c:pt idx="78">
                  <c:v>0.268761992454529</c:v>
                </c:pt>
                <c:pt idx="79">
                  <c:v>0.24743589758873</c:v>
                </c:pt>
                <c:pt idx="80">
                  <c:v>0.206660106778145</c:v>
                </c:pt>
                <c:pt idx="85">
                  <c:v>0.186151906847954</c:v>
                </c:pt>
                <c:pt idx="89">
                  <c:v>0.173586398363113</c:v>
                </c:pt>
                <c:pt idx="94">
                  <c:v>0.155383706092835</c:v>
                </c:pt>
                <c:pt idx="98">
                  <c:v>0.173112601041794</c:v>
                </c:pt>
                <c:pt idx="100">
                  <c:v>0.172559395432472</c:v>
                </c:pt>
                <c:pt idx="101">
                  <c:v>0.182770699262619</c:v>
                </c:pt>
                <c:pt idx="102">
                  <c:v>0.174957200884819</c:v>
                </c:pt>
                <c:pt idx="103">
                  <c:v>0.187898799777031</c:v>
                </c:pt>
                <c:pt idx="104">
                  <c:v>0.1932383030653</c:v>
                </c:pt>
                <c:pt idx="105">
                  <c:v>0.196422502398491</c:v>
                </c:pt>
                <c:pt idx="106">
                  <c:v>0.233208805322647</c:v>
                </c:pt>
                <c:pt idx="107">
                  <c:v>0.253081887960434</c:v>
                </c:pt>
                <c:pt idx="108">
                  <c:v>0.266985803842545</c:v>
                </c:pt>
                <c:pt idx="109">
                  <c:v>0.278355091810226</c:v>
                </c:pt>
                <c:pt idx="110">
                  <c:v>0.281122803688049</c:v>
                </c:pt>
                <c:pt idx="111">
                  <c:v>0.270500987768173</c:v>
                </c:pt>
                <c:pt idx="112">
                  <c:v>0.254023402929306</c:v>
                </c:pt>
                <c:pt idx="113">
                  <c:v>0.246183201670647</c:v>
                </c:pt>
                <c:pt idx="114">
                  <c:v>0.237641796469688</c:v>
                </c:pt>
                <c:pt idx="115">
                  <c:v>0.225110605359078</c:v>
                </c:pt>
                <c:pt idx="116">
                  <c:v>0.221320703625679</c:v>
                </c:pt>
                <c:pt idx="117">
                  <c:v>0.223748594522476</c:v>
                </c:pt>
                <c:pt idx="118">
                  <c:v>0.215929299592972</c:v>
                </c:pt>
                <c:pt idx="119">
                  <c:v>0.217010706663132</c:v>
                </c:pt>
                <c:pt idx="120">
                  <c:v>0.235065907239914</c:v>
                </c:pt>
                <c:pt idx="121">
                  <c:v>0.229755103588104</c:v>
                </c:pt>
                <c:pt idx="122">
                  <c:v>0.223577901721001</c:v>
                </c:pt>
              </c:numCache>
            </c:numRef>
          </c:val>
          <c:smooth val="0"/>
        </c:ser>
        <c:ser>
          <c:idx val="2"/>
          <c:order val="3"/>
          <c:tx>
            <c:v>China</c:v>
          </c:tx>
          <c:spPr>
            <a:ln w="28575"/>
          </c:spPr>
          <c:marker>
            <c:symbol val="triangle"/>
            <c:size val="7"/>
          </c:marker>
          <c:cat>
            <c:numRef>
              <c:f>Data5!$A$17:$A$142</c:f>
              <c:numCache>
                <c:formatCode>General</c:formatCode>
                <c:ptCount val="126"/>
                <c:pt idx="0">
                  <c:v>1890.0</c:v>
                </c:pt>
                <c:pt idx="1">
                  <c:v>1891.0</c:v>
                </c:pt>
                <c:pt idx="2">
                  <c:v>1892.0</c:v>
                </c:pt>
                <c:pt idx="3">
                  <c:v>1893.0</c:v>
                </c:pt>
                <c:pt idx="4">
                  <c:v>1894.0</c:v>
                </c:pt>
                <c:pt idx="5">
                  <c:v>1895.0</c:v>
                </c:pt>
                <c:pt idx="6">
                  <c:v>1896.0</c:v>
                </c:pt>
                <c:pt idx="7">
                  <c:v>1897.0</c:v>
                </c:pt>
                <c:pt idx="8">
                  <c:v>1898.0</c:v>
                </c:pt>
                <c:pt idx="9">
                  <c:v>1899.0</c:v>
                </c:pt>
                <c:pt idx="10">
                  <c:v>1900.0</c:v>
                </c:pt>
                <c:pt idx="11">
                  <c:v>1901.0</c:v>
                </c:pt>
                <c:pt idx="12">
                  <c:v>1902.0</c:v>
                </c:pt>
                <c:pt idx="13">
                  <c:v>1903.0</c:v>
                </c:pt>
                <c:pt idx="14">
                  <c:v>1904.0</c:v>
                </c:pt>
                <c:pt idx="15">
                  <c:v>1905.0</c:v>
                </c:pt>
                <c:pt idx="16">
                  <c:v>1906.0</c:v>
                </c:pt>
                <c:pt idx="17">
                  <c:v>1907.0</c:v>
                </c:pt>
                <c:pt idx="18">
                  <c:v>1908.0</c:v>
                </c:pt>
                <c:pt idx="19">
                  <c:v>1909.0</c:v>
                </c:pt>
                <c:pt idx="20">
                  <c:v>1910.0</c:v>
                </c:pt>
                <c:pt idx="21">
                  <c:v>1911.0</c:v>
                </c:pt>
                <c:pt idx="22">
                  <c:v>1912.0</c:v>
                </c:pt>
                <c:pt idx="23">
                  <c:v>1913.0</c:v>
                </c:pt>
                <c:pt idx="24">
                  <c:v>1914.0</c:v>
                </c:pt>
                <c:pt idx="25">
                  <c:v>1915.0</c:v>
                </c:pt>
                <c:pt idx="26">
                  <c:v>1916.0</c:v>
                </c:pt>
                <c:pt idx="27">
                  <c:v>1917.0</c:v>
                </c:pt>
                <c:pt idx="28">
                  <c:v>1918.0</c:v>
                </c:pt>
                <c:pt idx="29">
                  <c:v>1919.0</c:v>
                </c:pt>
                <c:pt idx="30">
                  <c:v>1920.0</c:v>
                </c:pt>
                <c:pt idx="31">
                  <c:v>1921.0</c:v>
                </c:pt>
                <c:pt idx="32">
                  <c:v>1922.0</c:v>
                </c:pt>
                <c:pt idx="33">
                  <c:v>1923.0</c:v>
                </c:pt>
                <c:pt idx="34">
                  <c:v>1924.0</c:v>
                </c:pt>
                <c:pt idx="35">
                  <c:v>1925.0</c:v>
                </c:pt>
                <c:pt idx="36">
                  <c:v>1926.0</c:v>
                </c:pt>
                <c:pt idx="37">
                  <c:v>1927.0</c:v>
                </c:pt>
                <c:pt idx="38">
                  <c:v>1928.0</c:v>
                </c:pt>
                <c:pt idx="39">
                  <c:v>1929.0</c:v>
                </c:pt>
                <c:pt idx="40">
                  <c:v>1930.0</c:v>
                </c:pt>
                <c:pt idx="41">
                  <c:v>1931.0</c:v>
                </c:pt>
                <c:pt idx="42">
                  <c:v>1932.0</c:v>
                </c:pt>
                <c:pt idx="43">
                  <c:v>1933.0</c:v>
                </c:pt>
                <c:pt idx="44">
                  <c:v>1934.0</c:v>
                </c:pt>
                <c:pt idx="45">
                  <c:v>1935.0</c:v>
                </c:pt>
                <c:pt idx="46">
                  <c:v>1936.0</c:v>
                </c:pt>
                <c:pt idx="47">
                  <c:v>1937.0</c:v>
                </c:pt>
                <c:pt idx="48">
                  <c:v>1938.0</c:v>
                </c:pt>
                <c:pt idx="49">
                  <c:v>1939.0</c:v>
                </c:pt>
                <c:pt idx="50">
                  <c:v>1940.0</c:v>
                </c:pt>
                <c:pt idx="51">
                  <c:v>1941.0</c:v>
                </c:pt>
                <c:pt idx="52">
                  <c:v>1942.0</c:v>
                </c:pt>
                <c:pt idx="53">
                  <c:v>1943.0</c:v>
                </c:pt>
                <c:pt idx="54">
                  <c:v>1944.0</c:v>
                </c:pt>
                <c:pt idx="55">
                  <c:v>1945.0</c:v>
                </c:pt>
                <c:pt idx="56">
                  <c:v>1946.0</c:v>
                </c:pt>
                <c:pt idx="57">
                  <c:v>1947.0</c:v>
                </c:pt>
                <c:pt idx="58">
                  <c:v>1948.0</c:v>
                </c:pt>
                <c:pt idx="59">
                  <c:v>1949.0</c:v>
                </c:pt>
                <c:pt idx="60">
                  <c:v>1950.0</c:v>
                </c:pt>
                <c:pt idx="61">
                  <c:v>1951.0</c:v>
                </c:pt>
                <c:pt idx="62">
                  <c:v>1952.0</c:v>
                </c:pt>
                <c:pt idx="63">
                  <c:v>1953.0</c:v>
                </c:pt>
                <c:pt idx="64">
                  <c:v>1954.0</c:v>
                </c:pt>
                <c:pt idx="65">
                  <c:v>1955.0</c:v>
                </c:pt>
                <c:pt idx="66">
                  <c:v>1956.0</c:v>
                </c:pt>
                <c:pt idx="67">
                  <c:v>1957.0</c:v>
                </c:pt>
                <c:pt idx="68">
                  <c:v>1958.0</c:v>
                </c:pt>
                <c:pt idx="69">
                  <c:v>1959.0</c:v>
                </c:pt>
                <c:pt idx="70">
                  <c:v>1960.0</c:v>
                </c:pt>
                <c:pt idx="71">
                  <c:v>1961.0</c:v>
                </c:pt>
                <c:pt idx="72">
                  <c:v>1962.0</c:v>
                </c:pt>
                <c:pt idx="73">
                  <c:v>1963.0</c:v>
                </c:pt>
                <c:pt idx="74">
                  <c:v>1964.0</c:v>
                </c:pt>
                <c:pt idx="75">
                  <c:v>1965.0</c:v>
                </c:pt>
                <c:pt idx="76">
                  <c:v>1966.0</c:v>
                </c:pt>
                <c:pt idx="77">
                  <c:v>1967.0</c:v>
                </c:pt>
                <c:pt idx="78">
                  <c:v>1968.0</c:v>
                </c:pt>
                <c:pt idx="79">
                  <c:v>1969.0</c:v>
                </c:pt>
                <c:pt idx="80">
                  <c:v>1970.0</c:v>
                </c:pt>
                <c:pt idx="81">
                  <c:v>1971.0</c:v>
                </c:pt>
                <c:pt idx="82">
                  <c:v>1972.0</c:v>
                </c:pt>
                <c:pt idx="83">
                  <c:v>1973.0</c:v>
                </c:pt>
                <c:pt idx="84">
                  <c:v>1974.0</c:v>
                </c:pt>
                <c:pt idx="85">
                  <c:v>1975.0</c:v>
                </c:pt>
                <c:pt idx="86">
                  <c:v>1976.0</c:v>
                </c:pt>
                <c:pt idx="87">
                  <c:v>1977.0</c:v>
                </c:pt>
                <c:pt idx="88">
                  <c:v>1978.0</c:v>
                </c:pt>
                <c:pt idx="89">
                  <c:v>1979.0</c:v>
                </c:pt>
                <c:pt idx="90">
                  <c:v>1980.0</c:v>
                </c:pt>
                <c:pt idx="91">
                  <c:v>1981.0</c:v>
                </c:pt>
                <c:pt idx="92">
                  <c:v>1982.0</c:v>
                </c:pt>
                <c:pt idx="93">
                  <c:v>1983.0</c:v>
                </c:pt>
                <c:pt idx="94">
                  <c:v>1984.0</c:v>
                </c:pt>
                <c:pt idx="95">
                  <c:v>1985.0</c:v>
                </c:pt>
                <c:pt idx="96">
                  <c:v>1986.0</c:v>
                </c:pt>
                <c:pt idx="97">
                  <c:v>1987.0</c:v>
                </c:pt>
                <c:pt idx="98">
                  <c:v>1988.0</c:v>
                </c:pt>
                <c:pt idx="99">
                  <c:v>1989.0</c:v>
                </c:pt>
                <c:pt idx="100">
                  <c:v>1990.0</c:v>
                </c:pt>
                <c:pt idx="101">
                  <c:v>1991.0</c:v>
                </c:pt>
                <c:pt idx="102">
                  <c:v>1992.0</c:v>
                </c:pt>
                <c:pt idx="103">
                  <c:v>1993.0</c:v>
                </c:pt>
                <c:pt idx="104">
                  <c:v>1994.0</c:v>
                </c:pt>
                <c:pt idx="105">
                  <c:v>1995.0</c:v>
                </c:pt>
                <c:pt idx="106">
                  <c:v>1996.0</c:v>
                </c:pt>
                <c:pt idx="107">
                  <c:v>1997.0</c:v>
                </c:pt>
                <c:pt idx="108">
                  <c:v>1998.0</c:v>
                </c:pt>
                <c:pt idx="109">
                  <c:v>1999.0</c:v>
                </c:pt>
                <c:pt idx="110">
                  <c:v>2000.0</c:v>
                </c:pt>
                <c:pt idx="111">
                  <c:v>2001.0</c:v>
                </c:pt>
                <c:pt idx="112">
                  <c:v>2002.0</c:v>
                </c:pt>
                <c:pt idx="113">
                  <c:v>2003.0</c:v>
                </c:pt>
                <c:pt idx="114">
                  <c:v>2004.0</c:v>
                </c:pt>
                <c:pt idx="115">
                  <c:v>2005.0</c:v>
                </c:pt>
                <c:pt idx="116">
                  <c:v>2006.0</c:v>
                </c:pt>
                <c:pt idx="117">
                  <c:v>2007.0</c:v>
                </c:pt>
                <c:pt idx="118">
                  <c:v>2008.0</c:v>
                </c:pt>
                <c:pt idx="119">
                  <c:v>2009.0</c:v>
                </c:pt>
                <c:pt idx="120">
                  <c:v>2010.0</c:v>
                </c:pt>
                <c:pt idx="121">
                  <c:v>2011.0</c:v>
                </c:pt>
                <c:pt idx="122">
                  <c:v>2012.0</c:v>
                </c:pt>
                <c:pt idx="123">
                  <c:v>2013.0</c:v>
                </c:pt>
                <c:pt idx="124">
                  <c:v>2014.0</c:v>
                </c:pt>
                <c:pt idx="125">
                  <c:v>2015.0</c:v>
                </c:pt>
              </c:numCache>
            </c:numRef>
          </c:cat>
          <c:val>
            <c:numRef>
              <c:f>Data5!$W$17:$W$142</c:f>
              <c:numCache>
                <c:formatCode>General</c:formatCode>
                <c:ptCount val="126"/>
                <c:pt idx="105" formatCode="0.00%">
                  <c:v>0.15797246992588</c:v>
                </c:pt>
                <c:pt idx="112" formatCode="0.00%">
                  <c:v>0.203528374433517</c:v>
                </c:pt>
                <c:pt idx="113" formatCode="0.00%">
                  <c:v>0.205001890659332</c:v>
                </c:pt>
                <c:pt idx="114" formatCode="0.00%">
                  <c:v>0.224525451660156</c:v>
                </c:pt>
                <c:pt idx="115" formatCode="0.00%">
                  <c:v>0.23703470826149</c:v>
                </c:pt>
                <c:pt idx="116" formatCode="0.00%">
                  <c:v>0.262048125267029</c:v>
                </c:pt>
                <c:pt idx="117" formatCode="0.00%">
                  <c:v>0.284824222326279</c:v>
                </c:pt>
                <c:pt idx="118" formatCode="0.00%">
                  <c:v>0.292496114969254</c:v>
                </c:pt>
                <c:pt idx="119" formatCode="0.00%">
                  <c:v>0.311558037996292</c:v>
                </c:pt>
                <c:pt idx="120" formatCode="0.00%">
                  <c:v>0.304503470659256</c:v>
                </c:pt>
                <c:pt idx="121" formatCode="0.00%">
                  <c:v>0.279194712638855</c:v>
                </c:pt>
                <c:pt idx="122" formatCode="0.00%">
                  <c:v>0.272453367710114</c:v>
                </c:pt>
                <c:pt idx="123" formatCode="0.00%">
                  <c:v>0.272461295127869</c:v>
                </c:pt>
                <c:pt idx="124" formatCode="0.00%">
                  <c:v>0.278309971094131</c:v>
                </c:pt>
                <c:pt idx="125" formatCode="0.00%">
                  <c:v>0.296289622783661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92600"/>
        <c:axId val="2146242168"/>
      </c:lineChart>
      <c:catAx>
        <c:axId val="21460926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242168"/>
        <c:crossesAt val="0.0"/>
        <c:auto val="1"/>
        <c:lblAlgn val="ctr"/>
        <c:lblOffset val="100"/>
        <c:tickLblSkip val="10"/>
        <c:tickMarkSkip val="10"/>
        <c:noMultiLvlLbl val="0"/>
      </c:catAx>
      <c:valAx>
        <c:axId val="2146242168"/>
        <c:scaling>
          <c:orientation val="minMax"/>
          <c:max val="0.8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092600"/>
        <c:crosses val="autoZero"/>
        <c:crossBetween val="midCat"/>
        <c:majorUnit val="0.1"/>
        <c:minorUnit val="0.001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673922480007725"/>
          <c:y val="0.132280263747519"/>
          <c:w val="0.160872747302908"/>
          <c:h val="0.2276833536051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/>
              <a:t>Figure 3b.</a:t>
            </a:r>
            <a:r>
              <a:rPr lang="fr-FR" sz="1600" baseline="0"/>
              <a:t> Top 10% wealth share: China vs USA vs France vs Britain</a:t>
            </a:r>
          </a:p>
        </c:rich>
      </c:tx>
      <c:layout>
        <c:manualLayout>
          <c:xMode val="edge"/>
          <c:yMode val="edge"/>
          <c:x val="0.173432219383948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0316760154145"/>
          <c:y val="0.0521353021929169"/>
          <c:w val="0.90330212694985"/>
          <c:h val="0.773899629416242"/>
        </c:manualLayout>
      </c:layout>
      <c:lineChart>
        <c:grouping val="standard"/>
        <c:varyColors val="0"/>
        <c:ser>
          <c:idx val="3"/>
          <c:order val="0"/>
          <c:tx>
            <c:v>USA</c:v>
          </c:tx>
          <c:spPr>
            <a:ln w="25400">
              <a:solidFill>
                <a:schemeClr val="accent5"/>
              </a:solidFill>
            </a:ln>
          </c:spPr>
          <c:marker>
            <c:symbol val="square"/>
            <c:size val="5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Data5!$A$17:$A$142</c:f>
              <c:numCache>
                <c:formatCode>General</c:formatCode>
                <c:ptCount val="126"/>
                <c:pt idx="0">
                  <c:v>1890.0</c:v>
                </c:pt>
                <c:pt idx="1">
                  <c:v>1891.0</c:v>
                </c:pt>
                <c:pt idx="2">
                  <c:v>1892.0</c:v>
                </c:pt>
                <c:pt idx="3">
                  <c:v>1893.0</c:v>
                </c:pt>
                <c:pt idx="4">
                  <c:v>1894.0</c:v>
                </c:pt>
                <c:pt idx="5">
                  <c:v>1895.0</c:v>
                </c:pt>
                <c:pt idx="6">
                  <c:v>1896.0</c:v>
                </c:pt>
                <c:pt idx="7">
                  <c:v>1897.0</c:v>
                </c:pt>
                <c:pt idx="8">
                  <c:v>1898.0</c:v>
                </c:pt>
                <c:pt idx="9">
                  <c:v>1899.0</c:v>
                </c:pt>
                <c:pt idx="10">
                  <c:v>1900.0</c:v>
                </c:pt>
                <c:pt idx="11">
                  <c:v>1901.0</c:v>
                </c:pt>
                <c:pt idx="12">
                  <c:v>1902.0</c:v>
                </c:pt>
                <c:pt idx="13">
                  <c:v>1903.0</c:v>
                </c:pt>
                <c:pt idx="14">
                  <c:v>1904.0</c:v>
                </c:pt>
                <c:pt idx="15">
                  <c:v>1905.0</c:v>
                </c:pt>
                <c:pt idx="16">
                  <c:v>1906.0</c:v>
                </c:pt>
                <c:pt idx="17">
                  <c:v>1907.0</c:v>
                </c:pt>
                <c:pt idx="18">
                  <c:v>1908.0</c:v>
                </c:pt>
                <c:pt idx="19">
                  <c:v>1909.0</c:v>
                </c:pt>
                <c:pt idx="20">
                  <c:v>1910.0</c:v>
                </c:pt>
                <c:pt idx="21">
                  <c:v>1911.0</c:v>
                </c:pt>
                <c:pt idx="22">
                  <c:v>1912.0</c:v>
                </c:pt>
                <c:pt idx="23">
                  <c:v>1913.0</c:v>
                </c:pt>
                <c:pt idx="24">
                  <c:v>1914.0</c:v>
                </c:pt>
                <c:pt idx="25">
                  <c:v>1915.0</c:v>
                </c:pt>
                <c:pt idx="26">
                  <c:v>1916.0</c:v>
                </c:pt>
                <c:pt idx="27">
                  <c:v>1917.0</c:v>
                </c:pt>
                <c:pt idx="28">
                  <c:v>1918.0</c:v>
                </c:pt>
                <c:pt idx="29">
                  <c:v>1919.0</c:v>
                </c:pt>
                <c:pt idx="30">
                  <c:v>1920.0</c:v>
                </c:pt>
                <c:pt idx="31">
                  <c:v>1921.0</c:v>
                </c:pt>
                <c:pt idx="32">
                  <c:v>1922.0</c:v>
                </c:pt>
                <c:pt idx="33">
                  <c:v>1923.0</c:v>
                </c:pt>
                <c:pt idx="34">
                  <c:v>1924.0</c:v>
                </c:pt>
                <c:pt idx="35">
                  <c:v>1925.0</c:v>
                </c:pt>
                <c:pt idx="36">
                  <c:v>1926.0</c:v>
                </c:pt>
                <c:pt idx="37">
                  <c:v>1927.0</c:v>
                </c:pt>
                <c:pt idx="38">
                  <c:v>1928.0</c:v>
                </c:pt>
                <c:pt idx="39">
                  <c:v>1929.0</c:v>
                </c:pt>
                <c:pt idx="40">
                  <c:v>1930.0</c:v>
                </c:pt>
                <c:pt idx="41">
                  <c:v>1931.0</c:v>
                </c:pt>
                <c:pt idx="42">
                  <c:v>1932.0</c:v>
                </c:pt>
                <c:pt idx="43">
                  <c:v>1933.0</c:v>
                </c:pt>
                <c:pt idx="44">
                  <c:v>1934.0</c:v>
                </c:pt>
                <c:pt idx="45">
                  <c:v>1935.0</c:v>
                </c:pt>
                <c:pt idx="46">
                  <c:v>1936.0</c:v>
                </c:pt>
                <c:pt idx="47">
                  <c:v>1937.0</c:v>
                </c:pt>
                <c:pt idx="48">
                  <c:v>1938.0</c:v>
                </c:pt>
                <c:pt idx="49">
                  <c:v>1939.0</c:v>
                </c:pt>
                <c:pt idx="50">
                  <c:v>1940.0</c:v>
                </c:pt>
                <c:pt idx="51">
                  <c:v>1941.0</c:v>
                </c:pt>
                <c:pt idx="52">
                  <c:v>1942.0</c:v>
                </c:pt>
                <c:pt idx="53">
                  <c:v>1943.0</c:v>
                </c:pt>
                <c:pt idx="54">
                  <c:v>1944.0</c:v>
                </c:pt>
                <c:pt idx="55">
                  <c:v>1945.0</c:v>
                </c:pt>
                <c:pt idx="56">
                  <c:v>1946.0</c:v>
                </c:pt>
                <c:pt idx="57">
                  <c:v>1947.0</c:v>
                </c:pt>
                <c:pt idx="58">
                  <c:v>1948.0</c:v>
                </c:pt>
                <c:pt idx="59">
                  <c:v>1949.0</c:v>
                </c:pt>
                <c:pt idx="60">
                  <c:v>1950.0</c:v>
                </c:pt>
                <c:pt idx="61">
                  <c:v>1951.0</c:v>
                </c:pt>
                <c:pt idx="62">
                  <c:v>1952.0</c:v>
                </c:pt>
                <c:pt idx="63">
                  <c:v>1953.0</c:v>
                </c:pt>
                <c:pt idx="64">
                  <c:v>1954.0</c:v>
                </c:pt>
                <c:pt idx="65">
                  <c:v>1955.0</c:v>
                </c:pt>
                <c:pt idx="66">
                  <c:v>1956.0</c:v>
                </c:pt>
                <c:pt idx="67">
                  <c:v>1957.0</c:v>
                </c:pt>
                <c:pt idx="68">
                  <c:v>1958.0</c:v>
                </c:pt>
                <c:pt idx="69">
                  <c:v>1959.0</c:v>
                </c:pt>
                <c:pt idx="70">
                  <c:v>1960.0</c:v>
                </c:pt>
                <c:pt idx="71">
                  <c:v>1961.0</c:v>
                </c:pt>
                <c:pt idx="72">
                  <c:v>1962.0</c:v>
                </c:pt>
                <c:pt idx="73">
                  <c:v>1963.0</c:v>
                </c:pt>
                <c:pt idx="74">
                  <c:v>1964.0</c:v>
                </c:pt>
                <c:pt idx="75">
                  <c:v>1965.0</c:v>
                </c:pt>
                <c:pt idx="76">
                  <c:v>1966.0</c:v>
                </c:pt>
                <c:pt idx="77">
                  <c:v>1967.0</c:v>
                </c:pt>
                <c:pt idx="78">
                  <c:v>1968.0</c:v>
                </c:pt>
                <c:pt idx="79">
                  <c:v>1969.0</c:v>
                </c:pt>
                <c:pt idx="80">
                  <c:v>1970.0</c:v>
                </c:pt>
                <c:pt idx="81">
                  <c:v>1971.0</c:v>
                </c:pt>
                <c:pt idx="82">
                  <c:v>1972.0</c:v>
                </c:pt>
                <c:pt idx="83">
                  <c:v>1973.0</c:v>
                </c:pt>
                <c:pt idx="84">
                  <c:v>1974.0</c:v>
                </c:pt>
                <c:pt idx="85">
                  <c:v>1975.0</c:v>
                </c:pt>
                <c:pt idx="86">
                  <c:v>1976.0</c:v>
                </c:pt>
                <c:pt idx="87">
                  <c:v>1977.0</c:v>
                </c:pt>
                <c:pt idx="88">
                  <c:v>1978.0</c:v>
                </c:pt>
                <c:pt idx="89">
                  <c:v>1979.0</c:v>
                </c:pt>
                <c:pt idx="90">
                  <c:v>1980.0</c:v>
                </c:pt>
                <c:pt idx="91">
                  <c:v>1981.0</c:v>
                </c:pt>
                <c:pt idx="92">
                  <c:v>1982.0</c:v>
                </c:pt>
                <c:pt idx="93">
                  <c:v>1983.0</c:v>
                </c:pt>
                <c:pt idx="94">
                  <c:v>1984.0</c:v>
                </c:pt>
                <c:pt idx="95">
                  <c:v>1985.0</c:v>
                </c:pt>
                <c:pt idx="96">
                  <c:v>1986.0</c:v>
                </c:pt>
                <c:pt idx="97">
                  <c:v>1987.0</c:v>
                </c:pt>
                <c:pt idx="98">
                  <c:v>1988.0</c:v>
                </c:pt>
                <c:pt idx="99">
                  <c:v>1989.0</c:v>
                </c:pt>
                <c:pt idx="100">
                  <c:v>1990.0</c:v>
                </c:pt>
                <c:pt idx="101">
                  <c:v>1991.0</c:v>
                </c:pt>
                <c:pt idx="102">
                  <c:v>1992.0</c:v>
                </c:pt>
                <c:pt idx="103">
                  <c:v>1993.0</c:v>
                </c:pt>
                <c:pt idx="104">
                  <c:v>1994.0</c:v>
                </c:pt>
                <c:pt idx="105">
                  <c:v>1995.0</c:v>
                </c:pt>
                <c:pt idx="106">
                  <c:v>1996.0</c:v>
                </c:pt>
                <c:pt idx="107">
                  <c:v>1997.0</c:v>
                </c:pt>
                <c:pt idx="108">
                  <c:v>1998.0</c:v>
                </c:pt>
                <c:pt idx="109">
                  <c:v>1999.0</c:v>
                </c:pt>
                <c:pt idx="110">
                  <c:v>2000.0</c:v>
                </c:pt>
                <c:pt idx="111">
                  <c:v>2001.0</c:v>
                </c:pt>
                <c:pt idx="112">
                  <c:v>2002.0</c:v>
                </c:pt>
                <c:pt idx="113">
                  <c:v>2003.0</c:v>
                </c:pt>
                <c:pt idx="114">
                  <c:v>2004.0</c:v>
                </c:pt>
                <c:pt idx="115">
                  <c:v>2005.0</c:v>
                </c:pt>
                <c:pt idx="116">
                  <c:v>2006.0</c:v>
                </c:pt>
                <c:pt idx="117">
                  <c:v>2007.0</c:v>
                </c:pt>
                <c:pt idx="118">
                  <c:v>2008.0</c:v>
                </c:pt>
                <c:pt idx="119">
                  <c:v>2009.0</c:v>
                </c:pt>
                <c:pt idx="120">
                  <c:v>2010.0</c:v>
                </c:pt>
                <c:pt idx="121">
                  <c:v>2011.0</c:v>
                </c:pt>
                <c:pt idx="122">
                  <c:v>2012.0</c:v>
                </c:pt>
                <c:pt idx="123">
                  <c:v>2013.0</c:v>
                </c:pt>
                <c:pt idx="124">
                  <c:v>2014.0</c:v>
                </c:pt>
                <c:pt idx="125">
                  <c:v>2015.0</c:v>
                </c:pt>
              </c:numCache>
            </c:numRef>
          </c:cat>
          <c:val>
            <c:numRef>
              <c:f>Data5!$N$17:$N$142</c:f>
              <c:numCache>
                <c:formatCode>General</c:formatCode>
                <c:ptCount val="126"/>
                <c:pt idx="27" formatCode="0.00%">
                  <c:v>0.795123641068694</c:v>
                </c:pt>
                <c:pt idx="28" formatCode="0.00%">
                  <c:v>0.777643930838208</c:v>
                </c:pt>
                <c:pt idx="29" formatCode="0.00%">
                  <c:v>0.79365870156781</c:v>
                </c:pt>
                <c:pt idx="30" formatCode="0.00%">
                  <c:v>0.772594045301919</c:v>
                </c:pt>
                <c:pt idx="31" formatCode="0.00%">
                  <c:v>0.774100521050353</c:v>
                </c:pt>
                <c:pt idx="32" formatCode="0.00%">
                  <c:v>0.786078225389022</c:v>
                </c:pt>
                <c:pt idx="33" formatCode="0.00%">
                  <c:v>0.792533194588369</c:v>
                </c:pt>
                <c:pt idx="34" formatCode="0.00%">
                  <c:v>0.806840206129102</c:v>
                </c:pt>
                <c:pt idx="35" formatCode="0.00%">
                  <c:v>0.822987695858286</c:v>
                </c:pt>
                <c:pt idx="36" formatCode="0.00%">
                  <c:v>0.830223892877676</c:v>
                </c:pt>
                <c:pt idx="37" formatCode="0.00%">
                  <c:v>0.838932934329496</c:v>
                </c:pt>
                <c:pt idx="38" formatCode="0.00%">
                  <c:v>0.844377910593042</c:v>
                </c:pt>
                <c:pt idx="39" formatCode="0.00%">
                  <c:v>0.842578793485204</c:v>
                </c:pt>
                <c:pt idx="40" formatCode="0.00%">
                  <c:v>0.836187853113153</c:v>
                </c:pt>
                <c:pt idx="41" formatCode="0.00%">
                  <c:v>0.835705380352258</c:v>
                </c:pt>
                <c:pt idx="42" formatCode="0.00%">
                  <c:v>0.839855075116051</c:v>
                </c:pt>
                <c:pt idx="43" formatCode="0.00%">
                  <c:v>0.841441064106067</c:v>
                </c:pt>
                <c:pt idx="44" formatCode="0.00%">
                  <c:v>0.825318436603999</c:v>
                </c:pt>
                <c:pt idx="45" formatCode="0.00%">
                  <c:v>0.811619992350538</c:v>
                </c:pt>
                <c:pt idx="46" formatCode="0.00%">
                  <c:v>0.815686629794583</c:v>
                </c:pt>
                <c:pt idx="47" formatCode="0.00%">
                  <c:v>0.798955092505044</c:v>
                </c:pt>
                <c:pt idx="48" formatCode="0.00%">
                  <c:v>0.796970684535825</c:v>
                </c:pt>
                <c:pt idx="49" formatCode="0.00%">
                  <c:v>0.800650467483766</c:v>
                </c:pt>
                <c:pt idx="50" formatCode="0.00%">
                  <c:v>0.775739709978888</c:v>
                </c:pt>
                <c:pt idx="51" formatCode="0.00%">
                  <c:v>0.761763228534392</c:v>
                </c:pt>
                <c:pt idx="52" formatCode="0.00%">
                  <c:v>0.746767464606374</c:v>
                </c:pt>
                <c:pt idx="53" formatCode="0.00%">
                  <c:v>0.751821254311108</c:v>
                </c:pt>
                <c:pt idx="54" formatCode="0.00%">
                  <c:v>0.748620694913994</c:v>
                </c:pt>
                <c:pt idx="55" formatCode="0.00%">
                  <c:v>0.752308189305187</c:v>
                </c:pt>
                <c:pt idx="56" formatCode="0.00%">
                  <c:v>0.745905432118788</c:v>
                </c:pt>
                <c:pt idx="57" formatCode="0.00%">
                  <c:v>0.729979996684504</c:v>
                </c:pt>
                <c:pt idx="58" formatCode="0.00%">
                  <c:v>0.718656391873915</c:v>
                </c:pt>
                <c:pt idx="59" formatCode="0.00%">
                  <c:v>0.711216240602885</c:v>
                </c:pt>
                <c:pt idx="60" formatCode="0.00%">
                  <c:v>0.715657544407849</c:v>
                </c:pt>
                <c:pt idx="61" formatCode="0.00%">
                  <c:v>0.714365550655137</c:v>
                </c:pt>
                <c:pt idx="62" formatCode="0.00%">
                  <c:v>0.711307946459149</c:v>
                </c:pt>
                <c:pt idx="63" formatCode="0.00%">
                  <c:v>0.70316394072902</c:v>
                </c:pt>
                <c:pt idx="64" formatCode="0.00%">
                  <c:v>0.705533498920529</c:v>
                </c:pt>
                <c:pt idx="65" formatCode="0.00%">
                  <c:v>0.709674388440968</c:v>
                </c:pt>
                <c:pt idx="66" formatCode="0.00%">
                  <c:v>0.713062570456139</c:v>
                </c:pt>
                <c:pt idx="67" formatCode="0.00%">
                  <c:v>0.718045300975725</c:v>
                </c:pt>
                <c:pt idx="68" formatCode="0.00%">
                  <c:v>0.717599646100269</c:v>
                </c:pt>
                <c:pt idx="69" formatCode="0.00%">
                  <c:v>0.724649594246542</c:v>
                </c:pt>
                <c:pt idx="70" formatCode="0.00%">
                  <c:v>0.726801391695269</c:v>
                </c:pt>
                <c:pt idx="71" formatCode="0.00%">
                  <c:v>0.729255178495659</c:v>
                </c:pt>
                <c:pt idx="72" formatCode="0.00%">
                  <c:v>0.73625</c:v>
                </c:pt>
                <c:pt idx="73" formatCode="0.00%">
                  <c:v>0.731375</c:v>
                </c:pt>
                <c:pt idx="74" formatCode="0.00%">
                  <c:v>0.7265</c:v>
                </c:pt>
                <c:pt idx="75" formatCode="0.00%">
                  <c:v>0.721595</c:v>
                </c:pt>
                <c:pt idx="76" formatCode="0.00%">
                  <c:v>0.71669</c:v>
                </c:pt>
                <c:pt idx="77" formatCode="0.00%">
                  <c:v>0.7080325</c:v>
                </c:pt>
                <c:pt idx="78" formatCode="0.00%">
                  <c:v>0.70471</c:v>
                </c:pt>
                <c:pt idx="79" formatCode="0.00%">
                  <c:v>0.7011</c:v>
                </c:pt>
                <c:pt idx="80" formatCode="0.00%">
                  <c:v>0.700025</c:v>
                </c:pt>
                <c:pt idx="81" formatCode="0.00%">
                  <c:v>0.6989025</c:v>
                </c:pt>
                <c:pt idx="82" formatCode="0.00%">
                  <c:v>0.6965575</c:v>
                </c:pt>
                <c:pt idx="83" formatCode="0.00%">
                  <c:v>0.690655</c:v>
                </c:pt>
                <c:pt idx="84" formatCode="0.00%">
                  <c:v>0.6852375</c:v>
                </c:pt>
                <c:pt idx="85" formatCode="0.00%">
                  <c:v>0.6820775</c:v>
                </c:pt>
                <c:pt idx="86" formatCode="0.00%">
                  <c:v>0.677095</c:v>
                </c:pt>
                <c:pt idx="87" formatCode="0.00%">
                  <c:v>0.6718475</c:v>
                </c:pt>
                <c:pt idx="88" formatCode="0.00%">
                  <c:v>0.66777</c:v>
                </c:pt>
                <c:pt idx="89" formatCode="0.00%">
                  <c:v>0.67419</c:v>
                </c:pt>
                <c:pt idx="90" formatCode="0.00%">
                  <c:v>0.6713</c:v>
                </c:pt>
                <c:pt idx="91" formatCode="0.00%">
                  <c:v>0.66953</c:v>
                </c:pt>
                <c:pt idx="92" formatCode="0.00%">
                  <c:v>0.65913</c:v>
                </c:pt>
                <c:pt idx="93" formatCode="0.00%">
                  <c:v>0.65004</c:v>
                </c:pt>
                <c:pt idx="94" formatCode="0.00%">
                  <c:v>0.64382</c:v>
                </c:pt>
                <c:pt idx="95" formatCode="0.00%">
                  <c:v>0.63684</c:v>
                </c:pt>
                <c:pt idx="96" formatCode="0.00%">
                  <c:v>0.63614</c:v>
                </c:pt>
                <c:pt idx="97" formatCode="0.00%">
                  <c:v>0.64254</c:v>
                </c:pt>
                <c:pt idx="98" formatCode="0.00%">
                  <c:v>0.65338</c:v>
                </c:pt>
                <c:pt idx="99" formatCode="0.00%">
                  <c:v>0.65233</c:v>
                </c:pt>
                <c:pt idx="100" formatCode="0.00%">
                  <c:v>0.65734</c:v>
                </c:pt>
                <c:pt idx="101" formatCode="0.00%">
                  <c:v>0.65498</c:v>
                </c:pt>
                <c:pt idx="102" formatCode="0.00%">
                  <c:v>0.67095</c:v>
                </c:pt>
                <c:pt idx="103" formatCode="0.00%">
                  <c:v>0.67458</c:v>
                </c:pt>
                <c:pt idx="104" formatCode="0.00%">
                  <c:v>0.67376</c:v>
                </c:pt>
                <c:pt idx="105" formatCode="0.00%">
                  <c:v>0.67608</c:v>
                </c:pt>
                <c:pt idx="106" formatCode="0.00%">
                  <c:v>0.680320024490356</c:v>
                </c:pt>
                <c:pt idx="107" formatCode="0.00%">
                  <c:v>0.686060011386871</c:v>
                </c:pt>
                <c:pt idx="108" formatCode="0.00%">
                  <c:v>0.691680014133453</c:v>
                </c:pt>
                <c:pt idx="109" formatCode="0.00%">
                  <c:v>0.695179998874664</c:v>
                </c:pt>
                <c:pt idx="110" formatCode="0.00%">
                  <c:v>0.698469996452331</c:v>
                </c:pt>
                <c:pt idx="111" formatCode="0.00%">
                  <c:v>0.692030012607574</c:v>
                </c:pt>
                <c:pt idx="112" formatCode="0.00%">
                  <c:v>0.690199971199036</c:v>
                </c:pt>
                <c:pt idx="113" formatCode="0.00%">
                  <c:v>0.692709982395172</c:v>
                </c:pt>
                <c:pt idx="114" formatCode="0.00%">
                  <c:v>0.699720025062561</c:v>
                </c:pt>
                <c:pt idx="115" formatCode="0.00%">
                  <c:v>0.699410021305084</c:v>
                </c:pt>
                <c:pt idx="116" formatCode="0.00%">
                  <c:v>0.706610023975372</c:v>
                </c:pt>
                <c:pt idx="117" formatCode="0.00%">
                  <c:v>0.716409981250763</c:v>
                </c:pt>
                <c:pt idx="118" formatCode="0.00%">
                  <c:v>0.746290028095245</c:v>
                </c:pt>
                <c:pt idx="119" formatCode="0.00%">
                  <c:v>0.750760018825531</c:v>
                </c:pt>
                <c:pt idx="120" formatCode="0.00%">
                  <c:v>0.757369995117187</c:v>
                </c:pt>
                <c:pt idx="121" formatCode="0.00%">
                  <c:v>0.759769976139069</c:v>
                </c:pt>
                <c:pt idx="122" formatCode="0.00%">
                  <c:v>0.772400021553039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D7-4BF3-9230-AB505AD7E958}"/>
            </c:ext>
          </c:extLst>
        </c:ser>
        <c:ser>
          <c:idx val="0"/>
          <c:order val="1"/>
          <c:tx>
            <c:v>Britain</c:v>
          </c:tx>
          <c:spPr>
            <a:ln w="25400">
              <a:solidFill>
                <a:schemeClr val="tx2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Data5!$A$17:$A$142</c:f>
              <c:numCache>
                <c:formatCode>General</c:formatCode>
                <c:ptCount val="126"/>
                <c:pt idx="0">
                  <c:v>1890.0</c:v>
                </c:pt>
                <c:pt idx="1">
                  <c:v>1891.0</c:v>
                </c:pt>
                <c:pt idx="2">
                  <c:v>1892.0</c:v>
                </c:pt>
                <c:pt idx="3">
                  <c:v>1893.0</c:v>
                </c:pt>
                <c:pt idx="4">
                  <c:v>1894.0</c:v>
                </c:pt>
                <c:pt idx="5">
                  <c:v>1895.0</c:v>
                </c:pt>
                <c:pt idx="6">
                  <c:v>1896.0</c:v>
                </c:pt>
                <c:pt idx="7">
                  <c:v>1897.0</c:v>
                </c:pt>
                <c:pt idx="8">
                  <c:v>1898.0</c:v>
                </c:pt>
                <c:pt idx="9">
                  <c:v>1899.0</c:v>
                </c:pt>
                <c:pt idx="10">
                  <c:v>1900.0</c:v>
                </c:pt>
                <c:pt idx="11">
                  <c:v>1901.0</c:v>
                </c:pt>
                <c:pt idx="12">
                  <c:v>1902.0</c:v>
                </c:pt>
                <c:pt idx="13">
                  <c:v>1903.0</c:v>
                </c:pt>
                <c:pt idx="14">
                  <c:v>1904.0</c:v>
                </c:pt>
                <c:pt idx="15">
                  <c:v>1905.0</c:v>
                </c:pt>
                <c:pt idx="16">
                  <c:v>1906.0</c:v>
                </c:pt>
                <c:pt idx="17">
                  <c:v>1907.0</c:v>
                </c:pt>
                <c:pt idx="18">
                  <c:v>1908.0</c:v>
                </c:pt>
                <c:pt idx="19">
                  <c:v>1909.0</c:v>
                </c:pt>
                <c:pt idx="20">
                  <c:v>1910.0</c:v>
                </c:pt>
                <c:pt idx="21">
                  <c:v>1911.0</c:v>
                </c:pt>
                <c:pt idx="22">
                  <c:v>1912.0</c:v>
                </c:pt>
                <c:pt idx="23">
                  <c:v>1913.0</c:v>
                </c:pt>
                <c:pt idx="24">
                  <c:v>1914.0</c:v>
                </c:pt>
                <c:pt idx="25">
                  <c:v>1915.0</c:v>
                </c:pt>
                <c:pt idx="26">
                  <c:v>1916.0</c:v>
                </c:pt>
                <c:pt idx="27">
                  <c:v>1917.0</c:v>
                </c:pt>
                <c:pt idx="28">
                  <c:v>1918.0</c:v>
                </c:pt>
                <c:pt idx="29">
                  <c:v>1919.0</c:v>
                </c:pt>
                <c:pt idx="30">
                  <c:v>1920.0</c:v>
                </c:pt>
                <c:pt idx="31">
                  <c:v>1921.0</c:v>
                </c:pt>
                <c:pt idx="32">
                  <c:v>1922.0</c:v>
                </c:pt>
                <c:pt idx="33">
                  <c:v>1923.0</c:v>
                </c:pt>
                <c:pt idx="34">
                  <c:v>1924.0</c:v>
                </c:pt>
                <c:pt idx="35">
                  <c:v>1925.0</c:v>
                </c:pt>
                <c:pt idx="36">
                  <c:v>1926.0</c:v>
                </c:pt>
                <c:pt idx="37">
                  <c:v>1927.0</c:v>
                </c:pt>
                <c:pt idx="38">
                  <c:v>1928.0</c:v>
                </c:pt>
                <c:pt idx="39">
                  <c:v>1929.0</c:v>
                </c:pt>
                <c:pt idx="40">
                  <c:v>1930.0</c:v>
                </c:pt>
                <c:pt idx="41">
                  <c:v>1931.0</c:v>
                </c:pt>
                <c:pt idx="42">
                  <c:v>1932.0</c:v>
                </c:pt>
                <c:pt idx="43">
                  <c:v>1933.0</c:v>
                </c:pt>
                <c:pt idx="44">
                  <c:v>1934.0</c:v>
                </c:pt>
                <c:pt idx="45">
                  <c:v>1935.0</c:v>
                </c:pt>
                <c:pt idx="46">
                  <c:v>1936.0</c:v>
                </c:pt>
                <c:pt idx="47">
                  <c:v>1937.0</c:v>
                </c:pt>
                <c:pt idx="48">
                  <c:v>1938.0</c:v>
                </c:pt>
                <c:pt idx="49">
                  <c:v>1939.0</c:v>
                </c:pt>
                <c:pt idx="50">
                  <c:v>1940.0</c:v>
                </c:pt>
                <c:pt idx="51">
                  <c:v>1941.0</c:v>
                </c:pt>
                <c:pt idx="52">
                  <c:v>1942.0</c:v>
                </c:pt>
                <c:pt idx="53">
                  <c:v>1943.0</c:v>
                </c:pt>
                <c:pt idx="54">
                  <c:v>1944.0</c:v>
                </c:pt>
                <c:pt idx="55">
                  <c:v>1945.0</c:v>
                </c:pt>
                <c:pt idx="56">
                  <c:v>1946.0</c:v>
                </c:pt>
                <c:pt idx="57">
                  <c:v>1947.0</c:v>
                </c:pt>
                <c:pt idx="58">
                  <c:v>1948.0</c:v>
                </c:pt>
                <c:pt idx="59">
                  <c:v>1949.0</c:v>
                </c:pt>
                <c:pt idx="60">
                  <c:v>1950.0</c:v>
                </c:pt>
                <c:pt idx="61">
                  <c:v>1951.0</c:v>
                </c:pt>
                <c:pt idx="62">
                  <c:v>1952.0</c:v>
                </c:pt>
                <c:pt idx="63">
                  <c:v>1953.0</c:v>
                </c:pt>
                <c:pt idx="64">
                  <c:v>1954.0</c:v>
                </c:pt>
                <c:pt idx="65">
                  <c:v>1955.0</c:v>
                </c:pt>
                <c:pt idx="66">
                  <c:v>1956.0</c:v>
                </c:pt>
                <c:pt idx="67">
                  <c:v>1957.0</c:v>
                </c:pt>
                <c:pt idx="68">
                  <c:v>1958.0</c:v>
                </c:pt>
                <c:pt idx="69">
                  <c:v>1959.0</c:v>
                </c:pt>
                <c:pt idx="70">
                  <c:v>1960.0</c:v>
                </c:pt>
                <c:pt idx="71">
                  <c:v>1961.0</c:v>
                </c:pt>
                <c:pt idx="72">
                  <c:v>1962.0</c:v>
                </c:pt>
                <c:pt idx="73">
                  <c:v>1963.0</c:v>
                </c:pt>
                <c:pt idx="74">
                  <c:v>1964.0</c:v>
                </c:pt>
                <c:pt idx="75">
                  <c:v>1965.0</c:v>
                </c:pt>
                <c:pt idx="76">
                  <c:v>1966.0</c:v>
                </c:pt>
                <c:pt idx="77">
                  <c:v>1967.0</c:v>
                </c:pt>
                <c:pt idx="78">
                  <c:v>1968.0</c:v>
                </c:pt>
                <c:pt idx="79">
                  <c:v>1969.0</c:v>
                </c:pt>
                <c:pt idx="80">
                  <c:v>1970.0</c:v>
                </c:pt>
                <c:pt idx="81">
                  <c:v>1971.0</c:v>
                </c:pt>
                <c:pt idx="82">
                  <c:v>1972.0</c:v>
                </c:pt>
                <c:pt idx="83">
                  <c:v>1973.0</c:v>
                </c:pt>
                <c:pt idx="84">
                  <c:v>1974.0</c:v>
                </c:pt>
                <c:pt idx="85">
                  <c:v>1975.0</c:v>
                </c:pt>
                <c:pt idx="86">
                  <c:v>1976.0</c:v>
                </c:pt>
                <c:pt idx="87">
                  <c:v>1977.0</c:v>
                </c:pt>
                <c:pt idx="88">
                  <c:v>1978.0</c:v>
                </c:pt>
                <c:pt idx="89">
                  <c:v>1979.0</c:v>
                </c:pt>
                <c:pt idx="90">
                  <c:v>1980.0</c:v>
                </c:pt>
                <c:pt idx="91">
                  <c:v>1981.0</c:v>
                </c:pt>
                <c:pt idx="92">
                  <c:v>1982.0</c:v>
                </c:pt>
                <c:pt idx="93">
                  <c:v>1983.0</c:v>
                </c:pt>
                <c:pt idx="94">
                  <c:v>1984.0</c:v>
                </c:pt>
                <c:pt idx="95">
                  <c:v>1985.0</c:v>
                </c:pt>
                <c:pt idx="96">
                  <c:v>1986.0</c:v>
                </c:pt>
                <c:pt idx="97">
                  <c:v>1987.0</c:v>
                </c:pt>
                <c:pt idx="98">
                  <c:v>1988.0</c:v>
                </c:pt>
                <c:pt idx="99">
                  <c:v>1989.0</c:v>
                </c:pt>
                <c:pt idx="100">
                  <c:v>1990.0</c:v>
                </c:pt>
                <c:pt idx="101">
                  <c:v>1991.0</c:v>
                </c:pt>
                <c:pt idx="102">
                  <c:v>1992.0</c:v>
                </c:pt>
                <c:pt idx="103">
                  <c:v>1993.0</c:v>
                </c:pt>
                <c:pt idx="104">
                  <c:v>1994.0</c:v>
                </c:pt>
                <c:pt idx="105">
                  <c:v>1995.0</c:v>
                </c:pt>
                <c:pt idx="106">
                  <c:v>1996.0</c:v>
                </c:pt>
                <c:pt idx="107">
                  <c:v>1997.0</c:v>
                </c:pt>
                <c:pt idx="108">
                  <c:v>1998.0</c:v>
                </c:pt>
                <c:pt idx="109">
                  <c:v>1999.0</c:v>
                </c:pt>
                <c:pt idx="110">
                  <c:v>2000.0</c:v>
                </c:pt>
                <c:pt idx="111">
                  <c:v>2001.0</c:v>
                </c:pt>
                <c:pt idx="112">
                  <c:v>2002.0</c:v>
                </c:pt>
                <c:pt idx="113">
                  <c:v>2003.0</c:v>
                </c:pt>
                <c:pt idx="114">
                  <c:v>2004.0</c:v>
                </c:pt>
                <c:pt idx="115">
                  <c:v>2005.0</c:v>
                </c:pt>
                <c:pt idx="116">
                  <c:v>2006.0</c:v>
                </c:pt>
                <c:pt idx="117">
                  <c:v>2007.0</c:v>
                </c:pt>
                <c:pt idx="118">
                  <c:v>2008.0</c:v>
                </c:pt>
                <c:pt idx="119">
                  <c:v>2009.0</c:v>
                </c:pt>
                <c:pt idx="120">
                  <c:v>2010.0</c:v>
                </c:pt>
                <c:pt idx="121">
                  <c:v>2011.0</c:v>
                </c:pt>
                <c:pt idx="122">
                  <c:v>2012.0</c:v>
                </c:pt>
                <c:pt idx="123">
                  <c:v>2013.0</c:v>
                </c:pt>
                <c:pt idx="124">
                  <c:v>2014.0</c:v>
                </c:pt>
                <c:pt idx="125">
                  <c:v>2015.0</c:v>
                </c:pt>
              </c:numCache>
            </c:numRef>
          </c:cat>
          <c:val>
            <c:numRef>
              <c:f>Data5!$B$17:$B$142</c:f>
              <c:numCache>
                <c:formatCode>General</c:formatCode>
                <c:ptCount val="126"/>
                <c:pt idx="5" formatCode="0.00%">
                  <c:v>0.930318756103516</c:v>
                </c:pt>
                <c:pt idx="6" formatCode="0.00%">
                  <c:v>0.929006958007812</c:v>
                </c:pt>
                <c:pt idx="7" formatCode="0.00%">
                  <c:v>0.927882461547852</c:v>
                </c:pt>
                <c:pt idx="8" formatCode="0.00%">
                  <c:v>0.926289520263672</c:v>
                </c:pt>
                <c:pt idx="9" formatCode="0.00%">
                  <c:v>0.925914688110352</c:v>
                </c:pt>
                <c:pt idx="10" formatCode="0.00%">
                  <c:v>0.926570663452148</c:v>
                </c:pt>
                <c:pt idx="11" formatCode="0.00%">
                  <c:v>0.929381790161133</c:v>
                </c:pt>
                <c:pt idx="12" formatCode="0.00%">
                  <c:v>0.92563362121582</c:v>
                </c:pt>
                <c:pt idx="13" formatCode="0.00%">
                  <c:v>0.923946990966797</c:v>
                </c:pt>
                <c:pt idx="14" formatCode="0.00%">
                  <c:v>0.92366584777832</c:v>
                </c:pt>
                <c:pt idx="15" formatCode="0.00%">
                  <c:v>0.925165100097656</c:v>
                </c:pt>
                <c:pt idx="16" formatCode="0.00%">
                  <c:v>0.925446243286133</c:v>
                </c:pt>
                <c:pt idx="17" formatCode="0.00%">
                  <c:v>0.922072906494141</c:v>
                </c:pt>
                <c:pt idx="18" formatCode="0.00%">
                  <c:v>0.920479888916016</c:v>
                </c:pt>
                <c:pt idx="19" formatCode="0.00%">
                  <c:v>0.921604385375977</c:v>
                </c:pt>
                <c:pt idx="20" formatCode="0.00%">
                  <c:v>0.918980712890625</c:v>
                </c:pt>
                <c:pt idx="21" formatCode="0.00%">
                  <c:v>0.926996231079102</c:v>
                </c:pt>
                <c:pt idx="22" formatCode="0.00%">
                  <c:v>0.928451385498047</c:v>
                </c:pt>
                <c:pt idx="23" formatCode="0.00%">
                  <c:v>0.925732574462891</c:v>
                </c:pt>
                <c:pt idx="24" formatCode="0.00%">
                  <c:v>0.929655456542969</c:v>
                </c:pt>
                <c:pt idx="29" formatCode="0.00%">
                  <c:v>0.885341262817383</c:v>
                </c:pt>
                <c:pt idx="30" formatCode="0.00%">
                  <c:v>0.879738464355469</c:v>
                </c:pt>
                <c:pt idx="31" formatCode="0.00%">
                  <c:v>0.881780548095703</c:v>
                </c:pt>
                <c:pt idx="32" formatCode="0.00%">
                  <c:v>0.888246078491211</c:v>
                </c:pt>
                <c:pt idx="33" formatCode="0.00%">
                  <c:v>0.883303756713867</c:v>
                </c:pt>
                <c:pt idx="34" formatCode="0.00%">
                  <c:v>0.879292678833008</c:v>
                </c:pt>
                <c:pt idx="35" formatCode="0.00%">
                  <c:v>0.881647720336914</c:v>
                </c:pt>
                <c:pt idx="36" formatCode="0.00%">
                  <c:v>0.872117156982422</c:v>
                </c:pt>
                <c:pt idx="37" formatCode="0.00%">
                  <c:v>0.879828262329102</c:v>
                </c:pt>
                <c:pt idx="38" formatCode="0.00%">
                  <c:v>0.866827011108398</c:v>
                </c:pt>
                <c:pt idx="39" formatCode="0.00%">
                  <c:v>0.870702285766602</c:v>
                </c:pt>
                <c:pt idx="40" formatCode="0.00%">
                  <c:v>0.861310577392578</c:v>
                </c:pt>
                <c:pt idx="41" formatCode="0.00%">
                  <c:v>0.858073654174805</c:v>
                </c:pt>
                <c:pt idx="42" formatCode="0.00%">
                  <c:v>0.857417755126953</c:v>
                </c:pt>
                <c:pt idx="43" formatCode="0.00%">
                  <c:v>0.864070663452148</c:v>
                </c:pt>
                <c:pt idx="44" formatCode="0.00%">
                  <c:v>0.861165924072266</c:v>
                </c:pt>
                <c:pt idx="45" formatCode="0.00%">
                  <c:v>0.858729629516602</c:v>
                </c:pt>
                <c:pt idx="46" formatCode="0.00%">
                  <c:v>0.85163200378418</c:v>
                </c:pt>
                <c:pt idx="47" formatCode="0.00%">
                  <c:v>0.854700393676758</c:v>
                </c:pt>
                <c:pt idx="48" formatCode="0.00%">
                  <c:v>0.850125350952148</c:v>
                </c:pt>
                <c:pt idx="49" formatCode="0.00%">
                  <c:v>0.842893753051758</c:v>
                </c:pt>
                <c:pt idx="50" formatCode="0.00%">
                  <c:v>0.838114929199219</c:v>
                </c:pt>
                <c:pt idx="51" formatCode="0.00%">
                  <c:v>0.828557205200195</c:v>
                </c:pt>
                <c:pt idx="56" formatCode="0.00%">
                  <c:v>0.835116348266601</c:v>
                </c:pt>
                <c:pt idx="57" formatCode="0.00%">
                  <c:v>0.829775314331055</c:v>
                </c:pt>
                <c:pt idx="58" formatCode="0.00%">
                  <c:v>0.830993499755859</c:v>
                </c:pt>
                <c:pt idx="59" formatCode="0.00%">
                  <c:v>0.817687683105469</c:v>
                </c:pt>
                <c:pt idx="60" formatCode="0.00%">
                  <c:v>0.799415512084961</c:v>
                </c:pt>
                <c:pt idx="61" formatCode="0.00%">
                  <c:v>0.783017425537109</c:v>
                </c:pt>
                <c:pt idx="62" formatCode="0.00%">
                  <c:v>0.774865341186523</c:v>
                </c:pt>
                <c:pt idx="63" formatCode="0.00%">
                  <c:v>0.769336776733398</c:v>
                </c:pt>
                <c:pt idx="64" formatCode="0.00%">
                  <c:v>0.766244583129883</c:v>
                </c:pt>
                <c:pt idx="65" formatCode="0.00%">
                  <c:v>0.753219833374023</c:v>
                </c:pt>
                <c:pt idx="66" formatCode="0.00%">
                  <c:v>0.739539184570312</c:v>
                </c:pt>
                <c:pt idx="67" formatCode="0.00%">
                  <c:v>0.724171905517578</c:v>
                </c:pt>
                <c:pt idx="68" formatCode="0.00%">
                  <c:v>0.720423736572266</c:v>
                </c:pt>
                <c:pt idx="69" formatCode="0.00%">
                  <c:v>0.716394500732422</c:v>
                </c:pt>
                <c:pt idx="70" formatCode="0.00%">
                  <c:v>0.70541389465332</c:v>
                </c:pt>
                <c:pt idx="71" formatCode="0.00%">
                  <c:v>0.693599624633789</c:v>
                </c:pt>
                <c:pt idx="72" formatCode="0.00%">
                  <c:v>0.673496780395508</c:v>
                </c:pt>
                <c:pt idx="73" formatCode="0.00%">
                  <c:v>0.679459762573242</c:v>
                </c:pt>
                <c:pt idx="74" formatCode="0.00%">
                  <c:v>0.684937438964844</c:v>
                </c:pt>
                <c:pt idx="75" formatCode="0.00%">
                  <c:v>0.681592483520508</c:v>
                </c:pt>
                <c:pt idx="76" formatCode="0.00%">
                  <c:v>0.662894897460937</c:v>
                </c:pt>
                <c:pt idx="77" formatCode="0.00%">
                  <c:v>0.667129058837891</c:v>
                </c:pt>
                <c:pt idx="78" formatCode="0.00%">
                  <c:v>0.673585586547852</c:v>
                </c:pt>
                <c:pt idx="79" formatCode="0.00%">
                  <c:v>0.646053848266602</c:v>
                </c:pt>
                <c:pt idx="80" formatCode="0.00%">
                  <c:v>0.644615173339844</c:v>
                </c:pt>
                <c:pt idx="81" formatCode="0.00%">
                  <c:v>0.633988571166992</c:v>
                </c:pt>
                <c:pt idx="82" formatCode="0.00%">
                  <c:v>0.659877777099609</c:v>
                </c:pt>
                <c:pt idx="83" formatCode="0.00%">
                  <c:v>0.63403190612793</c:v>
                </c:pt>
                <c:pt idx="84" formatCode="0.00%">
                  <c:v>0.610411643981934</c:v>
                </c:pt>
                <c:pt idx="85" formatCode="0.00%">
                  <c:v>0.586549034118652</c:v>
                </c:pt>
                <c:pt idx="86" formatCode="0.00%">
                  <c:v>0.609518089294434</c:v>
                </c:pt>
                <c:pt idx="87" formatCode="0.00%">
                  <c:v>0.576655883789063</c:v>
                </c:pt>
                <c:pt idx="88" formatCode="0.00%">
                  <c:v>0.588408813476562</c:v>
                </c:pt>
                <c:pt idx="89" formatCode="0.00%">
                  <c:v>0.540248374938965</c:v>
                </c:pt>
                <c:pt idx="90" formatCode="0.00%">
                  <c:v>0.521030158996582</c:v>
                </c:pt>
                <c:pt idx="91" formatCode="0.00%">
                  <c:v>0.531650886535645</c:v>
                </c:pt>
                <c:pt idx="92" formatCode="0.00%">
                  <c:v>0.512282638549805</c:v>
                </c:pt>
                <c:pt idx="93" formatCode="0.00%">
                  <c:v>0.506638832092285</c:v>
                </c:pt>
                <c:pt idx="94" formatCode="0.00%">
                  <c:v>0.467058448791504</c:v>
                </c:pt>
                <c:pt idx="95" formatCode="0.00%">
                  <c:v>0.486812934875488</c:v>
                </c:pt>
                <c:pt idx="96" formatCode="0.00%">
                  <c:v>0.488240013122559</c:v>
                </c:pt>
                <c:pt idx="97" formatCode="0.00%">
                  <c:v>0.503588180541992</c:v>
                </c:pt>
                <c:pt idx="98" formatCode="0.00%">
                  <c:v>0.48185375213623</c:v>
                </c:pt>
                <c:pt idx="99" formatCode="0.00%">
                  <c:v>0.485264167785644</c:v>
                </c:pt>
                <c:pt idx="100" formatCode="0.00%">
                  <c:v>0.459857292175293</c:v>
                </c:pt>
                <c:pt idx="101" formatCode="0.00%">
                  <c:v>0.455891189575195</c:v>
                </c:pt>
                <c:pt idx="102" formatCode="0.00%">
                  <c:v>0.479958229064941</c:v>
                </c:pt>
                <c:pt idx="103" formatCode="0.00%">
                  <c:v>0.498296165466309</c:v>
                </c:pt>
                <c:pt idx="104" formatCode="0.00%">
                  <c:v>0.49545337677002</c:v>
                </c:pt>
                <c:pt idx="105" formatCode="0.00%">
                  <c:v>0.469169769287109</c:v>
                </c:pt>
                <c:pt idx="106" formatCode="0.00%">
                  <c:v>0.483787956237793</c:v>
                </c:pt>
                <c:pt idx="107" formatCode="0.00%">
                  <c:v>0.515730209350586</c:v>
                </c:pt>
                <c:pt idx="108" formatCode="0.00%">
                  <c:v>0.518868370056152</c:v>
                </c:pt>
                <c:pt idx="109" formatCode="0.00%">
                  <c:v>0.500719718933106</c:v>
                </c:pt>
                <c:pt idx="110" formatCode="0.00%">
                  <c:v>0.505550765991211</c:v>
                </c:pt>
                <c:pt idx="111" formatCode="0.00%">
                  <c:v>0.502399559020996</c:v>
                </c:pt>
                <c:pt idx="112" formatCode="0.00%">
                  <c:v>0.508456230163574</c:v>
                </c:pt>
                <c:pt idx="113" formatCode="0.00%">
                  <c:v>0.50255298614502</c:v>
                </c:pt>
                <c:pt idx="115" formatCode="0.00%">
                  <c:v>0.511891441345215</c:v>
                </c:pt>
                <c:pt idx="116" formatCode="0.00%">
                  <c:v>0.51977294921875</c:v>
                </c:pt>
                <c:pt idx="119" formatCode="0.00%">
                  <c:v>0.540134887695312</c:v>
                </c:pt>
                <c:pt idx="122" formatCode="0.00%">
                  <c:v>0.51916015625</c:v>
                </c:pt>
              </c:numCache>
            </c:numRef>
          </c:val>
          <c:smooth val="0"/>
        </c:ser>
        <c:ser>
          <c:idx val="1"/>
          <c:order val="2"/>
          <c:tx>
            <c:v>France</c:v>
          </c:tx>
          <c:spPr>
            <a:ln w="25400"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Data5!$A$17:$A$142</c:f>
              <c:numCache>
                <c:formatCode>General</c:formatCode>
                <c:ptCount val="126"/>
                <c:pt idx="0">
                  <c:v>1890.0</c:v>
                </c:pt>
                <c:pt idx="1">
                  <c:v>1891.0</c:v>
                </c:pt>
                <c:pt idx="2">
                  <c:v>1892.0</c:v>
                </c:pt>
                <c:pt idx="3">
                  <c:v>1893.0</c:v>
                </c:pt>
                <c:pt idx="4">
                  <c:v>1894.0</c:v>
                </c:pt>
                <c:pt idx="5">
                  <c:v>1895.0</c:v>
                </c:pt>
                <c:pt idx="6">
                  <c:v>1896.0</c:v>
                </c:pt>
                <c:pt idx="7">
                  <c:v>1897.0</c:v>
                </c:pt>
                <c:pt idx="8">
                  <c:v>1898.0</c:v>
                </c:pt>
                <c:pt idx="9">
                  <c:v>1899.0</c:v>
                </c:pt>
                <c:pt idx="10">
                  <c:v>1900.0</c:v>
                </c:pt>
                <c:pt idx="11">
                  <c:v>1901.0</c:v>
                </c:pt>
                <c:pt idx="12">
                  <c:v>1902.0</c:v>
                </c:pt>
                <c:pt idx="13">
                  <c:v>1903.0</c:v>
                </c:pt>
                <c:pt idx="14">
                  <c:v>1904.0</c:v>
                </c:pt>
                <c:pt idx="15">
                  <c:v>1905.0</c:v>
                </c:pt>
                <c:pt idx="16">
                  <c:v>1906.0</c:v>
                </c:pt>
                <c:pt idx="17">
                  <c:v>1907.0</c:v>
                </c:pt>
                <c:pt idx="18">
                  <c:v>1908.0</c:v>
                </c:pt>
                <c:pt idx="19">
                  <c:v>1909.0</c:v>
                </c:pt>
                <c:pt idx="20">
                  <c:v>1910.0</c:v>
                </c:pt>
                <c:pt idx="21">
                  <c:v>1911.0</c:v>
                </c:pt>
                <c:pt idx="22">
                  <c:v>1912.0</c:v>
                </c:pt>
                <c:pt idx="23">
                  <c:v>1913.0</c:v>
                </c:pt>
                <c:pt idx="24">
                  <c:v>1914.0</c:v>
                </c:pt>
                <c:pt idx="25">
                  <c:v>1915.0</c:v>
                </c:pt>
                <c:pt idx="26">
                  <c:v>1916.0</c:v>
                </c:pt>
                <c:pt idx="27">
                  <c:v>1917.0</c:v>
                </c:pt>
                <c:pt idx="28">
                  <c:v>1918.0</c:v>
                </c:pt>
                <c:pt idx="29">
                  <c:v>1919.0</c:v>
                </c:pt>
                <c:pt idx="30">
                  <c:v>1920.0</c:v>
                </c:pt>
                <c:pt idx="31">
                  <c:v>1921.0</c:v>
                </c:pt>
                <c:pt idx="32">
                  <c:v>1922.0</c:v>
                </c:pt>
                <c:pt idx="33">
                  <c:v>1923.0</c:v>
                </c:pt>
                <c:pt idx="34">
                  <c:v>1924.0</c:v>
                </c:pt>
                <c:pt idx="35">
                  <c:v>1925.0</c:v>
                </c:pt>
                <c:pt idx="36">
                  <c:v>1926.0</c:v>
                </c:pt>
                <c:pt idx="37">
                  <c:v>1927.0</c:v>
                </c:pt>
                <c:pt idx="38">
                  <c:v>1928.0</c:v>
                </c:pt>
                <c:pt idx="39">
                  <c:v>1929.0</c:v>
                </c:pt>
                <c:pt idx="40">
                  <c:v>1930.0</c:v>
                </c:pt>
                <c:pt idx="41">
                  <c:v>1931.0</c:v>
                </c:pt>
                <c:pt idx="42">
                  <c:v>1932.0</c:v>
                </c:pt>
                <c:pt idx="43">
                  <c:v>1933.0</c:v>
                </c:pt>
                <c:pt idx="44">
                  <c:v>1934.0</c:v>
                </c:pt>
                <c:pt idx="45">
                  <c:v>1935.0</c:v>
                </c:pt>
                <c:pt idx="46">
                  <c:v>1936.0</c:v>
                </c:pt>
                <c:pt idx="47">
                  <c:v>1937.0</c:v>
                </c:pt>
                <c:pt idx="48">
                  <c:v>1938.0</c:v>
                </c:pt>
                <c:pt idx="49">
                  <c:v>1939.0</c:v>
                </c:pt>
                <c:pt idx="50">
                  <c:v>1940.0</c:v>
                </c:pt>
                <c:pt idx="51">
                  <c:v>1941.0</c:v>
                </c:pt>
                <c:pt idx="52">
                  <c:v>1942.0</c:v>
                </c:pt>
                <c:pt idx="53">
                  <c:v>1943.0</c:v>
                </c:pt>
                <c:pt idx="54">
                  <c:v>1944.0</c:v>
                </c:pt>
                <c:pt idx="55">
                  <c:v>1945.0</c:v>
                </c:pt>
                <c:pt idx="56">
                  <c:v>1946.0</c:v>
                </c:pt>
                <c:pt idx="57">
                  <c:v>1947.0</c:v>
                </c:pt>
                <c:pt idx="58">
                  <c:v>1948.0</c:v>
                </c:pt>
                <c:pt idx="59">
                  <c:v>1949.0</c:v>
                </c:pt>
                <c:pt idx="60">
                  <c:v>1950.0</c:v>
                </c:pt>
                <c:pt idx="61">
                  <c:v>1951.0</c:v>
                </c:pt>
                <c:pt idx="62">
                  <c:v>1952.0</c:v>
                </c:pt>
                <c:pt idx="63">
                  <c:v>1953.0</c:v>
                </c:pt>
                <c:pt idx="64">
                  <c:v>1954.0</c:v>
                </c:pt>
                <c:pt idx="65">
                  <c:v>1955.0</c:v>
                </c:pt>
                <c:pt idx="66">
                  <c:v>1956.0</c:v>
                </c:pt>
                <c:pt idx="67">
                  <c:v>1957.0</c:v>
                </c:pt>
                <c:pt idx="68">
                  <c:v>1958.0</c:v>
                </c:pt>
                <c:pt idx="69">
                  <c:v>1959.0</c:v>
                </c:pt>
                <c:pt idx="70">
                  <c:v>1960.0</c:v>
                </c:pt>
                <c:pt idx="71">
                  <c:v>1961.0</c:v>
                </c:pt>
                <c:pt idx="72">
                  <c:v>1962.0</c:v>
                </c:pt>
                <c:pt idx="73">
                  <c:v>1963.0</c:v>
                </c:pt>
                <c:pt idx="74">
                  <c:v>1964.0</c:v>
                </c:pt>
                <c:pt idx="75">
                  <c:v>1965.0</c:v>
                </c:pt>
                <c:pt idx="76">
                  <c:v>1966.0</c:v>
                </c:pt>
                <c:pt idx="77">
                  <c:v>1967.0</c:v>
                </c:pt>
                <c:pt idx="78">
                  <c:v>1968.0</c:v>
                </c:pt>
                <c:pt idx="79">
                  <c:v>1969.0</c:v>
                </c:pt>
                <c:pt idx="80">
                  <c:v>1970.0</c:v>
                </c:pt>
                <c:pt idx="81">
                  <c:v>1971.0</c:v>
                </c:pt>
                <c:pt idx="82">
                  <c:v>1972.0</c:v>
                </c:pt>
                <c:pt idx="83">
                  <c:v>1973.0</c:v>
                </c:pt>
                <c:pt idx="84">
                  <c:v>1974.0</c:v>
                </c:pt>
                <c:pt idx="85">
                  <c:v>1975.0</c:v>
                </c:pt>
                <c:pt idx="86">
                  <c:v>1976.0</c:v>
                </c:pt>
                <c:pt idx="87">
                  <c:v>1977.0</c:v>
                </c:pt>
                <c:pt idx="88">
                  <c:v>1978.0</c:v>
                </c:pt>
                <c:pt idx="89">
                  <c:v>1979.0</c:v>
                </c:pt>
                <c:pt idx="90">
                  <c:v>1980.0</c:v>
                </c:pt>
                <c:pt idx="91">
                  <c:v>1981.0</c:v>
                </c:pt>
                <c:pt idx="92">
                  <c:v>1982.0</c:v>
                </c:pt>
                <c:pt idx="93">
                  <c:v>1983.0</c:v>
                </c:pt>
                <c:pt idx="94">
                  <c:v>1984.0</c:v>
                </c:pt>
                <c:pt idx="95">
                  <c:v>1985.0</c:v>
                </c:pt>
                <c:pt idx="96">
                  <c:v>1986.0</c:v>
                </c:pt>
                <c:pt idx="97">
                  <c:v>1987.0</c:v>
                </c:pt>
                <c:pt idx="98">
                  <c:v>1988.0</c:v>
                </c:pt>
                <c:pt idx="99">
                  <c:v>1989.0</c:v>
                </c:pt>
                <c:pt idx="100">
                  <c:v>1990.0</c:v>
                </c:pt>
                <c:pt idx="101">
                  <c:v>1991.0</c:v>
                </c:pt>
                <c:pt idx="102">
                  <c:v>1992.0</c:v>
                </c:pt>
                <c:pt idx="103">
                  <c:v>1993.0</c:v>
                </c:pt>
                <c:pt idx="104">
                  <c:v>1994.0</c:v>
                </c:pt>
                <c:pt idx="105">
                  <c:v>1995.0</c:v>
                </c:pt>
                <c:pt idx="106">
                  <c:v>1996.0</c:v>
                </c:pt>
                <c:pt idx="107">
                  <c:v>1997.0</c:v>
                </c:pt>
                <c:pt idx="108">
                  <c:v>1998.0</c:v>
                </c:pt>
                <c:pt idx="109">
                  <c:v>1999.0</c:v>
                </c:pt>
                <c:pt idx="110">
                  <c:v>2000.0</c:v>
                </c:pt>
                <c:pt idx="111">
                  <c:v>2001.0</c:v>
                </c:pt>
                <c:pt idx="112">
                  <c:v>2002.0</c:v>
                </c:pt>
                <c:pt idx="113">
                  <c:v>2003.0</c:v>
                </c:pt>
                <c:pt idx="114">
                  <c:v>2004.0</c:v>
                </c:pt>
                <c:pt idx="115">
                  <c:v>2005.0</c:v>
                </c:pt>
                <c:pt idx="116">
                  <c:v>2006.0</c:v>
                </c:pt>
                <c:pt idx="117">
                  <c:v>2007.0</c:v>
                </c:pt>
                <c:pt idx="118">
                  <c:v>2008.0</c:v>
                </c:pt>
                <c:pt idx="119">
                  <c:v>2009.0</c:v>
                </c:pt>
                <c:pt idx="120">
                  <c:v>2010.0</c:v>
                </c:pt>
                <c:pt idx="121">
                  <c:v>2011.0</c:v>
                </c:pt>
                <c:pt idx="122">
                  <c:v>2012.0</c:v>
                </c:pt>
                <c:pt idx="123">
                  <c:v>2013.0</c:v>
                </c:pt>
                <c:pt idx="124">
                  <c:v>2014.0</c:v>
                </c:pt>
                <c:pt idx="125">
                  <c:v>2015.0</c:v>
                </c:pt>
              </c:numCache>
            </c:numRef>
          </c:cat>
          <c:val>
            <c:numRef>
              <c:f>Data5!$T$17:$T$142</c:f>
              <c:numCache>
                <c:formatCode>General</c:formatCode>
                <c:ptCount val="126"/>
                <c:pt idx="0" formatCode="0.00%">
                  <c:v>0.83345752954483</c:v>
                </c:pt>
                <c:pt idx="12" formatCode="0.00%">
                  <c:v>0.840549290180206</c:v>
                </c:pt>
                <c:pt idx="13" formatCode="0.00%">
                  <c:v>0.850611329078674</c:v>
                </c:pt>
                <c:pt idx="14" formatCode="0.00%">
                  <c:v>0.86332368850708</c:v>
                </c:pt>
                <c:pt idx="15" formatCode="0.00%">
                  <c:v>0.867421805858612</c:v>
                </c:pt>
                <c:pt idx="17" formatCode="0.00%">
                  <c:v>0.849054217338562</c:v>
                </c:pt>
                <c:pt idx="19" formatCode="0.00%">
                  <c:v>0.854041516780853</c:v>
                </c:pt>
                <c:pt idx="20" formatCode="0.00%">
                  <c:v>0.847181916236877</c:v>
                </c:pt>
                <c:pt idx="21" formatCode="0.00%">
                  <c:v>0.859172224998474</c:v>
                </c:pt>
                <c:pt idx="22" formatCode="0.00%">
                  <c:v>0.856637597084045</c:v>
                </c:pt>
                <c:pt idx="23" formatCode="0.00%">
                  <c:v>0.848967492580414</c:v>
                </c:pt>
                <c:pt idx="24" formatCode="0.00%">
                  <c:v>0.849016726016998</c:v>
                </c:pt>
                <c:pt idx="25" formatCode="0.00%">
                  <c:v>0.846223473548889</c:v>
                </c:pt>
                <c:pt idx="26" formatCode="0.00%">
                  <c:v>0.845899879932404</c:v>
                </c:pt>
                <c:pt idx="27" formatCode="0.00%">
                  <c:v>0.845217704772949</c:v>
                </c:pt>
                <c:pt idx="28" formatCode="0.00%">
                  <c:v>0.841568827629089</c:v>
                </c:pt>
                <c:pt idx="29" formatCode="0.00%">
                  <c:v>0.836745381355286</c:v>
                </c:pt>
                <c:pt idx="30" formatCode="0.00%">
                  <c:v>0.82666140794754</c:v>
                </c:pt>
                <c:pt idx="31" formatCode="0.00%">
                  <c:v>0.819737613201141</c:v>
                </c:pt>
                <c:pt idx="32" formatCode="0.00%">
                  <c:v>0.813919484615326</c:v>
                </c:pt>
                <c:pt idx="33" formatCode="0.00%">
                  <c:v>0.809499382972717</c:v>
                </c:pt>
                <c:pt idx="34" formatCode="0.00%">
                  <c:v>0.808301627635956</c:v>
                </c:pt>
                <c:pt idx="35" formatCode="0.00%">
                  <c:v>0.783940315246582</c:v>
                </c:pt>
                <c:pt idx="36" formatCode="0.00%">
                  <c:v>0.784689724445343</c:v>
                </c:pt>
                <c:pt idx="37" formatCode="0.00%">
                  <c:v>0.796285629272461</c:v>
                </c:pt>
                <c:pt idx="39" formatCode="0.00%">
                  <c:v>0.805120825767517</c:v>
                </c:pt>
                <c:pt idx="40" formatCode="0.00%">
                  <c:v>0.80381178855896</c:v>
                </c:pt>
                <c:pt idx="41" formatCode="0.00%">
                  <c:v>0.787341117858887</c:v>
                </c:pt>
                <c:pt idx="42" formatCode="0.00%">
                  <c:v>0.779471516609192</c:v>
                </c:pt>
                <c:pt idx="43" formatCode="0.00%">
                  <c:v>0.780691027641296</c:v>
                </c:pt>
                <c:pt idx="45" formatCode="0.00%">
                  <c:v>0.780064821243286</c:v>
                </c:pt>
                <c:pt idx="46" formatCode="0.00%">
                  <c:v>0.775957584381104</c:v>
                </c:pt>
                <c:pt idx="47" formatCode="0.00%">
                  <c:v>0.763645827770233</c:v>
                </c:pt>
                <c:pt idx="48" formatCode="0.00%">
                  <c:v>0.756130695343018</c:v>
                </c:pt>
                <c:pt idx="49" formatCode="0.00%">
                  <c:v>0.766099214553833</c:v>
                </c:pt>
                <c:pt idx="50" formatCode="0.00%">
                  <c:v>0.724617719650269</c:v>
                </c:pt>
                <c:pt idx="51" formatCode="0.00%">
                  <c:v>0.733007788658142</c:v>
                </c:pt>
                <c:pt idx="52" formatCode="0.00%">
                  <c:v>0.744988322257996</c:v>
                </c:pt>
                <c:pt idx="53" formatCode="0.00%">
                  <c:v>0.763892829418182</c:v>
                </c:pt>
                <c:pt idx="54" formatCode="0.00%">
                  <c:v>0.758516311645508</c:v>
                </c:pt>
                <c:pt idx="55" formatCode="0.00%">
                  <c:v>0.737580478191376</c:v>
                </c:pt>
                <c:pt idx="56" formatCode="0.00%">
                  <c:v>0.697526514530182</c:v>
                </c:pt>
                <c:pt idx="57" formatCode="0.00%">
                  <c:v>0.687928020954132</c:v>
                </c:pt>
                <c:pt idx="58" formatCode="0.00%">
                  <c:v>0.699120998382568</c:v>
                </c:pt>
                <c:pt idx="59" formatCode="0.00%">
                  <c:v>0.715161681175232</c:v>
                </c:pt>
                <c:pt idx="60" formatCode="0.00%">
                  <c:v>0.722411394119263</c:v>
                </c:pt>
                <c:pt idx="61" formatCode="0.00%">
                  <c:v>0.699339270591736</c:v>
                </c:pt>
                <c:pt idx="62" formatCode="0.00%">
                  <c:v>0.723255217075348</c:v>
                </c:pt>
                <c:pt idx="63" formatCode="0.00%">
                  <c:v>0.728438019752502</c:v>
                </c:pt>
                <c:pt idx="64" formatCode="0.00%">
                  <c:v>0.708463490009308</c:v>
                </c:pt>
                <c:pt idx="65" formatCode="0.00%">
                  <c:v>0.705548524856567</c:v>
                </c:pt>
                <c:pt idx="66" formatCode="0.00%">
                  <c:v>0.699267506599426</c:v>
                </c:pt>
                <c:pt idx="67" formatCode="0.00%">
                  <c:v>0.706002295017242</c:v>
                </c:pt>
                <c:pt idx="68" formatCode="0.00%">
                  <c:v>0.691659510135651</c:v>
                </c:pt>
                <c:pt idx="69" formatCode="0.00%">
                  <c:v>0.707155227661133</c:v>
                </c:pt>
                <c:pt idx="70" formatCode="0.00%">
                  <c:v>0.710919320583344</c:v>
                </c:pt>
                <c:pt idx="72" formatCode="0.00%">
                  <c:v>0.704822421073914</c:v>
                </c:pt>
                <c:pt idx="73" formatCode="0.00%">
                  <c:v>0.694441676139832</c:v>
                </c:pt>
                <c:pt idx="75" formatCode="0.00%">
                  <c:v>0.7075275182724</c:v>
                </c:pt>
                <c:pt idx="76" formatCode="0.00%">
                  <c:v>0.681480884552002</c:v>
                </c:pt>
                <c:pt idx="77" formatCode="0.00%">
                  <c:v>0.65924870967865</c:v>
                </c:pt>
                <c:pt idx="78" formatCode="0.00%">
                  <c:v>0.642022311687469</c:v>
                </c:pt>
                <c:pt idx="79" formatCode="0.00%">
                  <c:v>0.609507977962494</c:v>
                </c:pt>
                <c:pt idx="80" formatCode="0.00%">
                  <c:v>0.5903440117836</c:v>
                </c:pt>
                <c:pt idx="85" formatCode="0.00%">
                  <c:v>0.551031887531281</c:v>
                </c:pt>
                <c:pt idx="89" formatCode="0.00%">
                  <c:v>0.520368576049805</c:v>
                </c:pt>
                <c:pt idx="94" formatCode="0.00%">
                  <c:v>0.492383599281311</c:v>
                </c:pt>
                <c:pt idx="98" formatCode="0.00%">
                  <c:v>0.499514609575272</c:v>
                </c:pt>
                <c:pt idx="100" formatCode="0.00%">
                  <c:v>0.500007688999176</c:v>
                </c:pt>
                <c:pt idx="101" formatCode="0.00%">
                  <c:v>0.506147027015686</c:v>
                </c:pt>
                <c:pt idx="102" formatCode="0.00%">
                  <c:v>0.509652614593506</c:v>
                </c:pt>
                <c:pt idx="103" formatCode="0.00%">
                  <c:v>0.511872589588165</c:v>
                </c:pt>
                <c:pt idx="104" formatCode="0.00%">
                  <c:v>0.511993587017059</c:v>
                </c:pt>
                <c:pt idx="105" formatCode="0.00%">
                  <c:v>0.511166572570801</c:v>
                </c:pt>
                <c:pt idx="106" formatCode="0.00%">
                  <c:v>0.540069401264191</c:v>
                </c:pt>
                <c:pt idx="107" formatCode="0.00%">
                  <c:v>0.552384793758392</c:v>
                </c:pt>
                <c:pt idx="108" formatCode="0.00%">
                  <c:v>0.563284277915955</c:v>
                </c:pt>
                <c:pt idx="109" formatCode="0.00%">
                  <c:v>0.568758428096771</c:v>
                </c:pt>
                <c:pt idx="110" formatCode="0.00%">
                  <c:v>0.570562422275543</c:v>
                </c:pt>
                <c:pt idx="111" formatCode="0.00%">
                  <c:v>0.561082482337952</c:v>
                </c:pt>
                <c:pt idx="112" formatCode="0.00%">
                  <c:v>0.546056807041168</c:v>
                </c:pt>
                <c:pt idx="113" formatCode="0.00%">
                  <c:v>0.538408815860748</c:v>
                </c:pt>
                <c:pt idx="114" formatCode="0.00%">
                  <c:v>0.529699087142944</c:v>
                </c:pt>
                <c:pt idx="115" formatCode="0.00%">
                  <c:v>0.523728370666504</c:v>
                </c:pt>
                <c:pt idx="116" formatCode="0.00%">
                  <c:v>0.528146624565125</c:v>
                </c:pt>
                <c:pt idx="117" formatCode="0.00%">
                  <c:v>0.535888314247131</c:v>
                </c:pt>
                <c:pt idx="118" formatCode="0.00%">
                  <c:v>0.532034516334534</c:v>
                </c:pt>
                <c:pt idx="119" formatCode="0.00%">
                  <c:v>0.540525913238525</c:v>
                </c:pt>
                <c:pt idx="120" formatCode="0.00%">
                  <c:v>0.559136271476746</c:v>
                </c:pt>
                <c:pt idx="121" formatCode="0.00%">
                  <c:v>0.550741791725159</c:v>
                </c:pt>
                <c:pt idx="122" formatCode="0.00%">
                  <c:v>0.545121312141418</c:v>
                </c:pt>
              </c:numCache>
            </c:numRef>
          </c:val>
          <c:smooth val="0"/>
        </c:ser>
        <c:ser>
          <c:idx val="2"/>
          <c:order val="3"/>
          <c:tx>
            <c:v>China</c:v>
          </c:tx>
          <c:spPr>
            <a:ln w="28575"/>
          </c:spPr>
          <c:marker>
            <c:symbol val="triangle"/>
            <c:size val="7"/>
          </c:marker>
          <c:cat>
            <c:numRef>
              <c:f>Data5!$A$17:$A$142</c:f>
              <c:numCache>
                <c:formatCode>General</c:formatCode>
                <c:ptCount val="126"/>
                <c:pt idx="0">
                  <c:v>1890.0</c:v>
                </c:pt>
                <c:pt idx="1">
                  <c:v>1891.0</c:v>
                </c:pt>
                <c:pt idx="2">
                  <c:v>1892.0</c:v>
                </c:pt>
                <c:pt idx="3">
                  <c:v>1893.0</c:v>
                </c:pt>
                <c:pt idx="4">
                  <c:v>1894.0</c:v>
                </c:pt>
                <c:pt idx="5">
                  <c:v>1895.0</c:v>
                </c:pt>
                <c:pt idx="6">
                  <c:v>1896.0</c:v>
                </c:pt>
                <c:pt idx="7">
                  <c:v>1897.0</c:v>
                </c:pt>
                <c:pt idx="8">
                  <c:v>1898.0</c:v>
                </c:pt>
                <c:pt idx="9">
                  <c:v>1899.0</c:v>
                </c:pt>
                <c:pt idx="10">
                  <c:v>1900.0</c:v>
                </c:pt>
                <c:pt idx="11">
                  <c:v>1901.0</c:v>
                </c:pt>
                <c:pt idx="12">
                  <c:v>1902.0</c:v>
                </c:pt>
                <c:pt idx="13">
                  <c:v>1903.0</c:v>
                </c:pt>
                <c:pt idx="14">
                  <c:v>1904.0</c:v>
                </c:pt>
                <c:pt idx="15">
                  <c:v>1905.0</c:v>
                </c:pt>
                <c:pt idx="16">
                  <c:v>1906.0</c:v>
                </c:pt>
                <c:pt idx="17">
                  <c:v>1907.0</c:v>
                </c:pt>
                <c:pt idx="18">
                  <c:v>1908.0</c:v>
                </c:pt>
                <c:pt idx="19">
                  <c:v>1909.0</c:v>
                </c:pt>
                <c:pt idx="20">
                  <c:v>1910.0</c:v>
                </c:pt>
                <c:pt idx="21">
                  <c:v>1911.0</c:v>
                </c:pt>
                <c:pt idx="22">
                  <c:v>1912.0</c:v>
                </c:pt>
                <c:pt idx="23">
                  <c:v>1913.0</c:v>
                </c:pt>
                <c:pt idx="24">
                  <c:v>1914.0</c:v>
                </c:pt>
                <c:pt idx="25">
                  <c:v>1915.0</c:v>
                </c:pt>
                <c:pt idx="26">
                  <c:v>1916.0</c:v>
                </c:pt>
                <c:pt idx="27">
                  <c:v>1917.0</c:v>
                </c:pt>
                <c:pt idx="28">
                  <c:v>1918.0</c:v>
                </c:pt>
                <c:pt idx="29">
                  <c:v>1919.0</c:v>
                </c:pt>
                <c:pt idx="30">
                  <c:v>1920.0</c:v>
                </c:pt>
                <c:pt idx="31">
                  <c:v>1921.0</c:v>
                </c:pt>
                <c:pt idx="32">
                  <c:v>1922.0</c:v>
                </c:pt>
                <c:pt idx="33">
                  <c:v>1923.0</c:v>
                </c:pt>
                <c:pt idx="34">
                  <c:v>1924.0</c:v>
                </c:pt>
                <c:pt idx="35">
                  <c:v>1925.0</c:v>
                </c:pt>
                <c:pt idx="36">
                  <c:v>1926.0</c:v>
                </c:pt>
                <c:pt idx="37">
                  <c:v>1927.0</c:v>
                </c:pt>
                <c:pt idx="38">
                  <c:v>1928.0</c:v>
                </c:pt>
                <c:pt idx="39">
                  <c:v>1929.0</c:v>
                </c:pt>
                <c:pt idx="40">
                  <c:v>1930.0</c:v>
                </c:pt>
                <c:pt idx="41">
                  <c:v>1931.0</c:v>
                </c:pt>
                <c:pt idx="42">
                  <c:v>1932.0</c:v>
                </c:pt>
                <c:pt idx="43">
                  <c:v>1933.0</c:v>
                </c:pt>
                <c:pt idx="44">
                  <c:v>1934.0</c:v>
                </c:pt>
                <c:pt idx="45">
                  <c:v>1935.0</c:v>
                </c:pt>
                <c:pt idx="46">
                  <c:v>1936.0</c:v>
                </c:pt>
                <c:pt idx="47">
                  <c:v>1937.0</c:v>
                </c:pt>
                <c:pt idx="48">
                  <c:v>1938.0</c:v>
                </c:pt>
                <c:pt idx="49">
                  <c:v>1939.0</c:v>
                </c:pt>
                <c:pt idx="50">
                  <c:v>1940.0</c:v>
                </c:pt>
                <c:pt idx="51">
                  <c:v>1941.0</c:v>
                </c:pt>
                <c:pt idx="52">
                  <c:v>1942.0</c:v>
                </c:pt>
                <c:pt idx="53">
                  <c:v>1943.0</c:v>
                </c:pt>
                <c:pt idx="54">
                  <c:v>1944.0</c:v>
                </c:pt>
                <c:pt idx="55">
                  <c:v>1945.0</c:v>
                </c:pt>
                <c:pt idx="56">
                  <c:v>1946.0</c:v>
                </c:pt>
                <c:pt idx="57">
                  <c:v>1947.0</c:v>
                </c:pt>
                <c:pt idx="58">
                  <c:v>1948.0</c:v>
                </c:pt>
                <c:pt idx="59">
                  <c:v>1949.0</c:v>
                </c:pt>
                <c:pt idx="60">
                  <c:v>1950.0</c:v>
                </c:pt>
                <c:pt idx="61">
                  <c:v>1951.0</c:v>
                </c:pt>
                <c:pt idx="62">
                  <c:v>1952.0</c:v>
                </c:pt>
                <c:pt idx="63">
                  <c:v>1953.0</c:v>
                </c:pt>
                <c:pt idx="64">
                  <c:v>1954.0</c:v>
                </c:pt>
                <c:pt idx="65">
                  <c:v>1955.0</c:v>
                </c:pt>
                <c:pt idx="66">
                  <c:v>1956.0</c:v>
                </c:pt>
                <c:pt idx="67">
                  <c:v>1957.0</c:v>
                </c:pt>
                <c:pt idx="68">
                  <c:v>1958.0</c:v>
                </c:pt>
                <c:pt idx="69">
                  <c:v>1959.0</c:v>
                </c:pt>
                <c:pt idx="70">
                  <c:v>1960.0</c:v>
                </c:pt>
                <c:pt idx="71">
                  <c:v>1961.0</c:v>
                </c:pt>
                <c:pt idx="72">
                  <c:v>1962.0</c:v>
                </c:pt>
                <c:pt idx="73">
                  <c:v>1963.0</c:v>
                </c:pt>
                <c:pt idx="74">
                  <c:v>1964.0</c:v>
                </c:pt>
                <c:pt idx="75">
                  <c:v>1965.0</c:v>
                </c:pt>
                <c:pt idx="76">
                  <c:v>1966.0</c:v>
                </c:pt>
                <c:pt idx="77">
                  <c:v>1967.0</c:v>
                </c:pt>
                <c:pt idx="78">
                  <c:v>1968.0</c:v>
                </c:pt>
                <c:pt idx="79">
                  <c:v>1969.0</c:v>
                </c:pt>
                <c:pt idx="80">
                  <c:v>1970.0</c:v>
                </c:pt>
                <c:pt idx="81">
                  <c:v>1971.0</c:v>
                </c:pt>
                <c:pt idx="82">
                  <c:v>1972.0</c:v>
                </c:pt>
                <c:pt idx="83">
                  <c:v>1973.0</c:v>
                </c:pt>
                <c:pt idx="84">
                  <c:v>1974.0</c:v>
                </c:pt>
                <c:pt idx="85">
                  <c:v>1975.0</c:v>
                </c:pt>
                <c:pt idx="86">
                  <c:v>1976.0</c:v>
                </c:pt>
                <c:pt idx="87">
                  <c:v>1977.0</c:v>
                </c:pt>
                <c:pt idx="88">
                  <c:v>1978.0</c:v>
                </c:pt>
                <c:pt idx="89">
                  <c:v>1979.0</c:v>
                </c:pt>
                <c:pt idx="90">
                  <c:v>1980.0</c:v>
                </c:pt>
                <c:pt idx="91">
                  <c:v>1981.0</c:v>
                </c:pt>
                <c:pt idx="92">
                  <c:v>1982.0</c:v>
                </c:pt>
                <c:pt idx="93">
                  <c:v>1983.0</c:v>
                </c:pt>
                <c:pt idx="94">
                  <c:v>1984.0</c:v>
                </c:pt>
                <c:pt idx="95">
                  <c:v>1985.0</c:v>
                </c:pt>
                <c:pt idx="96">
                  <c:v>1986.0</c:v>
                </c:pt>
                <c:pt idx="97">
                  <c:v>1987.0</c:v>
                </c:pt>
                <c:pt idx="98">
                  <c:v>1988.0</c:v>
                </c:pt>
                <c:pt idx="99">
                  <c:v>1989.0</c:v>
                </c:pt>
                <c:pt idx="100">
                  <c:v>1990.0</c:v>
                </c:pt>
                <c:pt idx="101">
                  <c:v>1991.0</c:v>
                </c:pt>
                <c:pt idx="102">
                  <c:v>1992.0</c:v>
                </c:pt>
                <c:pt idx="103">
                  <c:v>1993.0</c:v>
                </c:pt>
                <c:pt idx="104">
                  <c:v>1994.0</c:v>
                </c:pt>
                <c:pt idx="105">
                  <c:v>1995.0</c:v>
                </c:pt>
                <c:pt idx="106">
                  <c:v>1996.0</c:v>
                </c:pt>
                <c:pt idx="107">
                  <c:v>1997.0</c:v>
                </c:pt>
                <c:pt idx="108">
                  <c:v>1998.0</c:v>
                </c:pt>
                <c:pt idx="109">
                  <c:v>1999.0</c:v>
                </c:pt>
                <c:pt idx="110">
                  <c:v>2000.0</c:v>
                </c:pt>
                <c:pt idx="111">
                  <c:v>2001.0</c:v>
                </c:pt>
                <c:pt idx="112">
                  <c:v>2002.0</c:v>
                </c:pt>
                <c:pt idx="113">
                  <c:v>2003.0</c:v>
                </c:pt>
                <c:pt idx="114">
                  <c:v>2004.0</c:v>
                </c:pt>
                <c:pt idx="115">
                  <c:v>2005.0</c:v>
                </c:pt>
                <c:pt idx="116">
                  <c:v>2006.0</c:v>
                </c:pt>
                <c:pt idx="117">
                  <c:v>2007.0</c:v>
                </c:pt>
                <c:pt idx="118">
                  <c:v>2008.0</c:v>
                </c:pt>
                <c:pt idx="119">
                  <c:v>2009.0</c:v>
                </c:pt>
                <c:pt idx="120">
                  <c:v>2010.0</c:v>
                </c:pt>
                <c:pt idx="121">
                  <c:v>2011.0</c:v>
                </c:pt>
                <c:pt idx="122">
                  <c:v>2012.0</c:v>
                </c:pt>
                <c:pt idx="123">
                  <c:v>2013.0</c:v>
                </c:pt>
                <c:pt idx="124">
                  <c:v>2014.0</c:v>
                </c:pt>
                <c:pt idx="125">
                  <c:v>2015.0</c:v>
                </c:pt>
              </c:numCache>
            </c:numRef>
          </c:cat>
          <c:val>
            <c:numRef>
              <c:f>Data5!$V$17:$V$142</c:f>
              <c:numCache>
                <c:formatCode>General</c:formatCode>
                <c:ptCount val="126"/>
                <c:pt idx="105" formatCode="0.00%">
                  <c:v>0.408106237649918</c:v>
                </c:pt>
                <c:pt idx="112" formatCode="0.00%">
                  <c:v>0.490193605422974</c:v>
                </c:pt>
                <c:pt idx="113" formatCode="0.00%">
                  <c:v>0.49029666185379</c:v>
                </c:pt>
                <c:pt idx="114" formatCode="0.00%">
                  <c:v>0.506144762039185</c:v>
                </c:pt>
                <c:pt idx="115" formatCode="0.00%">
                  <c:v>0.522943258285522</c:v>
                </c:pt>
                <c:pt idx="116" formatCode="0.00%">
                  <c:v>0.539352834224701</c:v>
                </c:pt>
                <c:pt idx="117" formatCode="0.00%">
                  <c:v>0.558197617530823</c:v>
                </c:pt>
                <c:pt idx="118" formatCode="0.00%">
                  <c:v>0.569170117378235</c:v>
                </c:pt>
                <c:pt idx="119" formatCode="0.00%">
                  <c:v>0.582027196884155</c:v>
                </c:pt>
                <c:pt idx="120" formatCode="0.00%">
                  <c:v>0.627582252025604</c:v>
                </c:pt>
                <c:pt idx="121" formatCode="0.00%">
                  <c:v>0.667127013206482</c:v>
                </c:pt>
                <c:pt idx="122" formatCode="0.00%">
                  <c:v>0.665247917175293</c:v>
                </c:pt>
                <c:pt idx="123" formatCode="0.00%">
                  <c:v>0.66562420129776</c:v>
                </c:pt>
                <c:pt idx="124" formatCode="0.00%">
                  <c:v>0.667395412921905</c:v>
                </c:pt>
                <c:pt idx="125" formatCode="0.00%">
                  <c:v>0.674085736274719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134504"/>
        <c:axId val="2120127256"/>
      </c:lineChart>
      <c:catAx>
        <c:axId val="21201345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127256"/>
        <c:crossesAt val="0.0"/>
        <c:auto val="1"/>
        <c:lblAlgn val="ctr"/>
        <c:lblOffset val="100"/>
        <c:tickLblSkip val="10"/>
        <c:tickMarkSkip val="10"/>
        <c:noMultiLvlLbl val="0"/>
      </c:catAx>
      <c:valAx>
        <c:axId val="2120127256"/>
        <c:scaling>
          <c:orientation val="minMax"/>
          <c:max val="1.0"/>
          <c:min val="0.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134504"/>
        <c:crosses val="autoZero"/>
        <c:crossBetween val="midCat"/>
        <c:majorUnit val="0.1"/>
        <c:minorUnit val="0.001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174057195975503"/>
          <c:y val="0.413677555508264"/>
          <c:w val="0.158085679298449"/>
          <c:h val="0.25252526869100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fr-FR">
                <a:latin typeface="Arial" panose="020B0604020202020204" pitchFamily="34" charset="0"/>
                <a:cs typeface="Arial" panose="020B0604020202020204" pitchFamily="34" charset="0"/>
              </a:rPr>
              <a:t>Figure</a:t>
            </a:r>
            <a:r>
              <a:rPr lang="fr-FR" baseline="0">
                <a:latin typeface="Arial" panose="020B0604020202020204" pitchFamily="34" charset="0"/>
                <a:cs typeface="Arial" panose="020B0604020202020204" pitchFamily="34" charset="0"/>
              </a:rPr>
              <a:t> 1c: Rising inequality and income growth</a:t>
            </a:r>
            <a:endParaRPr lang="fr-FR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90908592922222"/>
          <c:y val="0.0871880300088756"/>
          <c:w val="0.949539676819462"/>
          <c:h val="0.888164261901007"/>
        </c:manualLayout>
      </c:layout>
      <c:barChart>
        <c:barDir val="col"/>
        <c:grouping val="clustered"/>
        <c:varyColors val="0"/>
        <c:ser>
          <c:idx val="0"/>
          <c:order val="0"/>
          <c:tx>
            <c:v>Full population</c:v>
          </c:tx>
          <c:spPr>
            <a:ln>
              <a:solidFill>
                <a:srgbClr val="000000"/>
              </a:solidFill>
            </a:ln>
          </c:spPr>
          <c:invertIfNegative val="0"/>
          <c:dLbls>
            <c:numFmt formatCode="0.0%" sourceLinked="0"/>
            <c:txPr>
              <a:bodyPr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(T1bSlides!$B$7,T1bSlides!$D$7,T1bSlides!$F$7)</c:f>
              <c:numCache>
                <c:formatCode>0.0%</c:formatCode>
                <c:ptCount val="3"/>
                <c:pt idx="0">
                  <c:v>0.0615161908722173</c:v>
                </c:pt>
                <c:pt idx="1">
                  <c:v>0.0125654398499306</c:v>
                </c:pt>
                <c:pt idx="2">
                  <c:v>0.00887317100884321</c:v>
                </c:pt>
              </c:numCache>
            </c:numRef>
          </c:val>
        </c:ser>
        <c:ser>
          <c:idx val="1"/>
          <c:order val="1"/>
          <c:tx>
            <c:v>Bottom 50%</c:v>
          </c:tx>
          <c:invertIfNegative val="0"/>
          <c:dLbls>
            <c:numFmt formatCode="0.0%" sourceLinked="0"/>
            <c:txPr>
              <a:bodyPr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(T1bSlides!$B$8,T1bSlides!$D$8,T1bSlides!$F$8)</c:f>
              <c:numCache>
                <c:formatCode>0.0%</c:formatCode>
                <c:ptCount val="3"/>
                <c:pt idx="0">
                  <c:v>0.0445112121327844</c:v>
                </c:pt>
                <c:pt idx="1">
                  <c:v>-0.000137289964259102</c:v>
                </c:pt>
                <c:pt idx="2">
                  <c:v>0.00903746538209149</c:v>
                </c:pt>
              </c:numCache>
            </c:numRef>
          </c:val>
        </c:ser>
        <c:ser>
          <c:idx val="2"/>
          <c:order val="2"/>
          <c:tx>
            <c:v>Middle 40%</c:v>
          </c:tx>
          <c:invertIfNegative val="0"/>
          <c:dLbls>
            <c:numFmt formatCode="0.0%" sourceLinked="0"/>
            <c:txPr>
              <a:bodyPr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(T1bSlides!$B$9,T1bSlides!$D$9,T1bSlides!$F$9)</c:f>
              <c:numCache>
                <c:formatCode>0.0%</c:formatCode>
                <c:ptCount val="3"/>
                <c:pt idx="0">
                  <c:v>0.0605154788722104</c:v>
                </c:pt>
                <c:pt idx="1">
                  <c:v>0.0094700983122804</c:v>
                </c:pt>
                <c:pt idx="2">
                  <c:v>0.00810701380344891</c:v>
                </c:pt>
              </c:numCache>
            </c:numRef>
          </c:val>
        </c:ser>
        <c:ser>
          <c:idx val="3"/>
          <c:order val="3"/>
          <c:tx>
            <c:v>Top 10%</c:v>
          </c:tx>
          <c:invertIfNegative val="0"/>
          <c:dLbls>
            <c:numFmt formatCode="0.0%" sourceLinked="0"/>
            <c:txPr>
              <a:bodyPr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(T1bSlides!$B$10,T1bSlides!$D$10,T1bSlides!$F$10)</c:f>
              <c:numCache>
                <c:formatCode>0.0%</c:formatCode>
                <c:ptCount val="3"/>
                <c:pt idx="0">
                  <c:v>0.0738136974556858</c:v>
                </c:pt>
                <c:pt idx="1">
                  <c:v>0.020913644257313</c:v>
                </c:pt>
                <c:pt idx="2">
                  <c:v>0.00986526703766754</c:v>
                </c:pt>
              </c:numCache>
            </c:numRef>
          </c:val>
        </c:ser>
        <c:ser>
          <c:idx val="4"/>
          <c:order val="4"/>
          <c:tx>
            <c:v>Top 1%</c:v>
          </c:tx>
          <c:spPr>
            <a:solidFill>
              <a:srgbClr val="FFFF00"/>
            </a:solidFill>
          </c:spPr>
          <c:invertIfNegative val="0"/>
          <c:dLbls>
            <c:numFmt formatCode="0.0%" sourceLinked="0"/>
            <c:txPr>
              <a:bodyPr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(T1bSlides!$B$11,T1bSlides!$D$11,T1bSlides!$F$11)</c:f>
              <c:numCache>
                <c:formatCode>0.0%</c:formatCode>
                <c:ptCount val="3"/>
                <c:pt idx="0">
                  <c:v>0.0843026600088181</c:v>
                </c:pt>
                <c:pt idx="1">
                  <c:v>0.0299445504505469</c:v>
                </c:pt>
                <c:pt idx="2">
                  <c:v>0.0139864357165786</c:v>
                </c:pt>
              </c:numCache>
            </c:numRef>
          </c:val>
        </c:ser>
        <c:ser>
          <c:idx val="5"/>
          <c:order val="5"/>
          <c:tx>
            <c:v>Top 0.001%</c:v>
          </c:tx>
          <c:invertIfNegative val="0"/>
          <c:dLbls>
            <c:numFmt formatCode="0.0%" sourceLinked="0"/>
            <c:txPr>
              <a:bodyPr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(T1bSlides!$B$14,T1bSlides!$D$14,T1bSlides!$F$14)</c:f>
              <c:numCache>
                <c:formatCode>0.0%</c:formatCode>
                <c:ptCount val="3"/>
                <c:pt idx="0">
                  <c:v>0.0982989420866191</c:v>
                </c:pt>
                <c:pt idx="1">
                  <c:v>0.05728041130002</c:v>
                </c:pt>
                <c:pt idx="2">
                  <c:v>0.0259359104487509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axId val="2118971592"/>
        <c:axId val="2145617064"/>
      </c:barChart>
      <c:catAx>
        <c:axId val="2118971592"/>
        <c:scaling>
          <c:orientation val="minMax"/>
        </c:scaling>
        <c:delete val="0"/>
        <c:axPos val="b"/>
        <c:majorTickMark val="none"/>
        <c:minorTickMark val="none"/>
        <c:tickLblPos val="none"/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45617064"/>
        <c:crosses val="autoZero"/>
        <c:auto val="1"/>
        <c:lblAlgn val="ctr"/>
        <c:lblOffset val="100"/>
        <c:noMultiLvlLbl val="0"/>
      </c:catAx>
      <c:valAx>
        <c:axId val="2145617064"/>
        <c:scaling>
          <c:orientation val="minMax"/>
          <c:max val="0.11"/>
          <c:min val="-0.01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18971592"/>
        <c:crosses val="autoZero"/>
        <c:crossBetween val="between"/>
        <c:majorUnit val="0.01"/>
        <c:minorUnit val="0.001"/>
      </c:valAx>
    </c:plotArea>
    <c:legend>
      <c:legendPos val="b"/>
      <c:layout>
        <c:manualLayout>
          <c:xMode val="edge"/>
          <c:yMode val="edge"/>
          <c:x val="0.417860526465051"/>
          <c:y val="0.224915020338579"/>
          <c:w val="0.547728835798261"/>
          <c:h val="0.177056312155445"/>
        </c:manualLayout>
      </c:layout>
      <c:overlay val="1"/>
      <c:spPr>
        <a:solidFill>
          <a:schemeClr val="bg1"/>
        </a:solidFill>
        <a:ln w="25400">
          <a:solidFill>
            <a:srgbClr val="000000"/>
          </a:solidFill>
        </a:ln>
      </c:spPr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 baseline="0"/>
              <a:t>Figure 2d: The rise of wealth-income ratios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200" b="0" baseline="0"/>
              <a:t>(private wealth (households) vs public wealth (government), in % national income) </a:t>
            </a:r>
            <a:endParaRPr lang="fr-FR" sz="1200" b="0" baseline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10213177784215"/>
          <c:y val="0.002227948132499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35251582264591"/>
          <c:y val="0.0971592727738301"/>
          <c:w val="0.900932460783539"/>
          <c:h val="0.839425484534325"/>
        </c:manualLayout>
      </c:layout>
      <c:lineChart>
        <c:grouping val="standard"/>
        <c:varyColors val="0"/>
        <c:ser>
          <c:idx val="2"/>
          <c:order val="0"/>
          <c:tx>
            <c:v>China</c:v>
          </c:tx>
          <c:spPr>
            <a:ln w="34925">
              <a:solidFill>
                <a:srgbClr val="FF0000"/>
              </a:solidFill>
            </a:ln>
          </c:spPr>
          <c:marker>
            <c:symbol val="triang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Data1!$A$6:$A$43</c:f>
              <c:numCache>
                <c:formatCode>0</c:formatCode>
                <c:ptCount val="38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</c:numCache>
            </c:numRef>
          </c:cat>
          <c:val>
            <c:numRef>
              <c:f>Data2!$H$8:$H$45</c:f>
              <c:numCache>
                <c:formatCode>0%</c:formatCode>
                <c:ptCount val="38"/>
                <c:pt idx="0">
                  <c:v>1.147663054981747</c:v>
                </c:pt>
                <c:pt idx="1">
                  <c:v>1.164561703145518</c:v>
                </c:pt>
                <c:pt idx="2">
                  <c:v>1.198117989589892</c:v>
                </c:pt>
                <c:pt idx="3">
                  <c:v>1.267361152104379</c:v>
                </c:pt>
                <c:pt idx="4">
                  <c:v>1.453276924499747</c:v>
                </c:pt>
                <c:pt idx="5">
                  <c:v>1.612886645444852</c:v>
                </c:pt>
                <c:pt idx="6">
                  <c:v>1.572939973880604</c:v>
                </c:pt>
                <c:pt idx="7">
                  <c:v>1.537269074325137</c:v>
                </c:pt>
                <c:pt idx="8">
                  <c:v>1.64534654281104</c:v>
                </c:pt>
                <c:pt idx="9">
                  <c:v>1.664647375694881</c:v>
                </c:pt>
                <c:pt idx="10">
                  <c:v>1.64303133741518</c:v>
                </c:pt>
                <c:pt idx="11">
                  <c:v>1.784284760846579</c:v>
                </c:pt>
                <c:pt idx="12">
                  <c:v>1.924830392932243</c:v>
                </c:pt>
                <c:pt idx="13">
                  <c:v>1.935382773911694</c:v>
                </c:pt>
                <c:pt idx="14">
                  <c:v>2.07082731384943</c:v>
                </c:pt>
                <c:pt idx="15">
                  <c:v>2.292025066016903</c:v>
                </c:pt>
                <c:pt idx="16">
                  <c:v>2.258067621475316</c:v>
                </c:pt>
                <c:pt idx="17">
                  <c:v>2.325984130173163</c:v>
                </c:pt>
                <c:pt idx="18">
                  <c:v>2.47878911905009</c:v>
                </c:pt>
                <c:pt idx="19">
                  <c:v>2.79464652531473</c:v>
                </c:pt>
                <c:pt idx="20">
                  <c:v>3.094260609667495</c:v>
                </c:pt>
                <c:pt idx="21">
                  <c:v>3.336119652439529</c:v>
                </c:pt>
                <c:pt idx="22">
                  <c:v>3.586981313531866</c:v>
                </c:pt>
                <c:pt idx="23">
                  <c:v>3.623537447377441</c:v>
                </c:pt>
                <c:pt idx="24">
                  <c:v>3.771172354587389</c:v>
                </c:pt>
                <c:pt idx="25">
                  <c:v>3.945004555367486</c:v>
                </c:pt>
                <c:pt idx="26">
                  <c:v>4.009558651320997</c:v>
                </c:pt>
                <c:pt idx="27">
                  <c:v>4.216123377937944</c:v>
                </c:pt>
                <c:pt idx="28">
                  <c:v>4.20881771571885</c:v>
                </c:pt>
                <c:pt idx="29">
                  <c:v>4.256494360170184</c:v>
                </c:pt>
                <c:pt idx="30">
                  <c:v>4.26995762959606</c:v>
                </c:pt>
                <c:pt idx="31">
                  <c:v>4.426477622002662</c:v>
                </c:pt>
                <c:pt idx="32">
                  <c:v>4.674343034219053</c:v>
                </c:pt>
                <c:pt idx="33">
                  <c:v>4.596471089322501</c:v>
                </c:pt>
                <c:pt idx="34">
                  <c:v>4.627431669162539</c:v>
                </c:pt>
                <c:pt idx="35">
                  <c:v>4.711735871352666</c:v>
                </c:pt>
                <c:pt idx="36">
                  <c:v>4.702601964803058</c:v>
                </c:pt>
                <c:pt idx="37">
                  <c:v>4.873453917540144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738-48BC-B683-41116F16D2EC}"/>
            </c:ext>
          </c:extLst>
        </c:ser>
        <c:ser>
          <c:idx val="3"/>
          <c:order val="1"/>
          <c:tx>
            <c:v>USA</c:v>
          </c:tx>
          <c:spPr>
            <a:ln w="25400">
              <a:solidFill>
                <a:schemeClr val="accent3"/>
              </a:solidFill>
            </a:ln>
          </c:spPr>
          <c:marker>
            <c:symbol val="triangle"/>
            <c:size val="1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Data2!$CE$8:$CE$45</c:f>
              <c:numCache>
                <c:formatCode>0%</c:formatCode>
                <c:ptCount val="38"/>
                <c:pt idx="0">
                  <c:v>3.052024639476152</c:v>
                </c:pt>
                <c:pt idx="1">
                  <c:v>3.15254942625976</c:v>
                </c:pt>
                <c:pt idx="2">
                  <c:v>3.372153492165706</c:v>
                </c:pt>
                <c:pt idx="3">
                  <c:v>3.348486779490265</c:v>
                </c:pt>
                <c:pt idx="4">
                  <c:v>3.460663276659901</c:v>
                </c:pt>
                <c:pt idx="5">
                  <c:v>3.458577801216644</c:v>
                </c:pt>
                <c:pt idx="6">
                  <c:v>3.309500159270496</c:v>
                </c:pt>
                <c:pt idx="7">
                  <c:v>3.410515946970643</c:v>
                </c:pt>
                <c:pt idx="8">
                  <c:v>3.636204452104825</c:v>
                </c:pt>
                <c:pt idx="9">
                  <c:v>3.679319018644272</c:v>
                </c:pt>
                <c:pt idx="10">
                  <c:v>3.647155041404806</c:v>
                </c:pt>
                <c:pt idx="11">
                  <c:v>3.75719621465763</c:v>
                </c:pt>
                <c:pt idx="12">
                  <c:v>3.763597067203842</c:v>
                </c:pt>
                <c:pt idx="13">
                  <c:v>3.829902389710603</c:v>
                </c:pt>
                <c:pt idx="14">
                  <c:v>3.818649692458917</c:v>
                </c:pt>
                <c:pt idx="15">
                  <c:v>3.835537539328232</c:v>
                </c:pt>
                <c:pt idx="16">
                  <c:v>3.76956415535061</c:v>
                </c:pt>
                <c:pt idx="17">
                  <c:v>3.832285878953241</c:v>
                </c:pt>
                <c:pt idx="18">
                  <c:v>3.918067466006363</c:v>
                </c:pt>
                <c:pt idx="19">
                  <c:v>4.034191010711312</c:v>
                </c:pt>
                <c:pt idx="20">
                  <c:v>4.267037735103263</c:v>
                </c:pt>
                <c:pt idx="21">
                  <c:v>4.548237232351985</c:v>
                </c:pt>
                <c:pt idx="22">
                  <c:v>4.526270514945102</c:v>
                </c:pt>
                <c:pt idx="23">
                  <c:v>4.379706265445437</c:v>
                </c:pt>
                <c:pt idx="24">
                  <c:v>4.179527645353168</c:v>
                </c:pt>
                <c:pt idx="25">
                  <c:v>4.223732333203005</c:v>
                </c:pt>
                <c:pt idx="26">
                  <c:v>4.547026353906719</c:v>
                </c:pt>
                <c:pt idx="27">
                  <c:v>4.82935516057509</c:v>
                </c:pt>
                <c:pt idx="28">
                  <c:v>4.944101101476686</c:v>
                </c:pt>
                <c:pt idx="29">
                  <c:v>4.989007662332754</c:v>
                </c:pt>
                <c:pt idx="30">
                  <c:v>4.435968438396904</c:v>
                </c:pt>
                <c:pt idx="31">
                  <c:v>4.113334717465266</c:v>
                </c:pt>
                <c:pt idx="32">
                  <c:v>4.160133580161083</c:v>
                </c:pt>
                <c:pt idx="33">
                  <c:v>4.159718773621655</c:v>
                </c:pt>
                <c:pt idx="34">
                  <c:v>4.198228103862763</c:v>
                </c:pt>
                <c:pt idx="35">
                  <c:v>4.641081471211299</c:v>
                </c:pt>
                <c:pt idx="36">
                  <c:v>4.917652184440306</c:v>
                </c:pt>
                <c:pt idx="37">
                  <c:v>4.995276952876828</c:v>
                </c:pt>
              </c:numCache>
            </c:numRef>
          </c:val>
          <c:smooth val="1"/>
        </c:ser>
        <c:ser>
          <c:idx val="4"/>
          <c:order val="2"/>
          <c:tx>
            <c:v>France</c:v>
          </c:tx>
          <c:spPr>
            <a:ln w="28575">
              <a:solidFill>
                <a:schemeClr val="accent6"/>
              </a:solidFill>
            </a:ln>
          </c:spPr>
          <c:marker>
            <c:symbol val="triangle"/>
            <c:size val="1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Data2!$DX$8:$DX$45</c:f>
              <c:numCache>
                <c:formatCode>0%</c:formatCode>
                <c:ptCount val="38"/>
                <c:pt idx="0">
                  <c:v>3.198514509168145</c:v>
                </c:pt>
                <c:pt idx="1">
                  <c:v>3.298197737067676</c:v>
                </c:pt>
                <c:pt idx="2">
                  <c:v>3.330797622272627</c:v>
                </c:pt>
                <c:pt idx="3">
                  <c:v>3.331577425509557</c:v>
                </c:pt>
                <c:pt idx="4">
                  <c:v>3.247050102151732</c:v>
                </c:pt>
                <c:pt idx="5">
                  <c:v>3.261662899380157</c:v>
                </c:pt>
                <c:pt idx="6">
                  <c:v>3.259002275763926</c:v>
                </c:pt>
                <c:pt idx="7">
                  <c:v>3.21260713729437</c:v>
                </c:pt>
                <c:pt idx="8">
                  <c:v>3.211417076423192</c:v>
                </c:pt>
                <c:pt idx="9">
                  <c:v>3.252658108485026</c:v>
                </c:pt>
                <c:pt idx="10">
                  <c:v>3.222583631063562</c:v>
                </c:pt>
                <c:pt idx="11">
                  <c:v>3.313649690902981</c:v>
                </c:pt>
                <c:pt idx="12">
                  <c:v>3.344449442913863</c:v>
                </c:pt>
                <c:pt idx="13">
                  <c:v>3.337078384219271</c:v>
                </c:pt>
                <c:pt idx="14">
                  <c:v>3.273783700798976</c:v>
                </c:pt>
                <c:pt idx="15">
                  <c:v>3.31173101569258</c:v>
                </c:pt>
                <c:pt idx="16">
                  <c:v>3.265474116037535</c:v>
                </c:pt>
                <c:pt idx="17">
                  <c:v>3.246592164422902</c:v>
                </c:pt>
                <c:pt idx="18">
                  <c:v>3.292757982647165</c:v>
                </c:pt>
                <c:pt idx="19">
                  <c:v>3.322375884315406</c:v>
                </c:pt>
                <c:pt idx="20">
                  <c:v>3.356911078024792</c:v>
                </c:pt>
                <c:pt idx="21">
                  <c:v>3.54894216934255</c:v>
                </c:pt>
                <c:pt idx="22">
                  <c:v>3.727886888699801</c:v>
                </c:pt>
                <c:pt idx="23">
                  <c:v>3.80481830633744</c:v>
                </c:pt>
                <c:pt idx="24">
                  <c:v>3.941870584279179</c:v>
                </c:pt>
                <c:pt idx="25">
                  <c:v>4.22083501607171</c:v>
                </c:pt>
                <c:pt idx="26">
                  <c:v>4.568466015309999</c:v>
                </c:pt>
                <c:pt idx="27">
                  <c:v>5.015602674933663</c:v>
                </c:pt>
                <c:pt idx="28">
                  <c:v>5.385181507459039</c:v>
                </c:pt>
                <c:pt idx="29">
                  <c:v>5.567329594610249</c:v>
                </c:pt>
                <c:pt idx="30">
                  <c:v>5.440032352200857</c:v>
                </c:pt>
                <c:pt idx="31">
                  <c:v>5.524378588318467</c:v>
                </c:pt>
                <c:pt idx="32">
                  <c:v>5.59125308077583</c:v>
                </c:pt>
                <c:pt idx="33">
                  <c:v>5.701253643377041</c:v>
                </c:pt>
                <c:pt idx="34">
                  <c:v>5.82092010671768</c:v>
                </c:pt>
                <c:pt idx="35">
                  <c:v>5.800879540022947</c:v>
                </c:pt>
                <c:pt idx="36">
                  <c:v>5.771642218988126</c:v>
                </c:pt>
                <c:pt idx="37">
                  <c:v>5.771642218988126</c:v>
                </c:pt>
              </c:numCache>
            </c:numRef>
          </c:val>
          <c:smooth val="0"/>
        </c:ser>
        <c:ser>
          <c:idx val="6"/>
          <c:order val="3"/>
          <c:tx>
            <c:v>Britain</c:v>
          </c:tx>
          <c:spPr>
            <a:ln w="28575">
              <a:solidFill>
                <a:schemeClr val="accent1"/>
              </a:solidFill>
            </a:ln>
          </c:spPr>
          <c:marker>
            <c:symbol val="triang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Data2!$FA$8:$FA$45</c:f>
              <c:numCache>
                <c:formatCode>0%</c:formatCode>
                <c:ptCount val="38"/>
                <c:pt idx="0">
                  <c:v>2.8132</c:v>
                </c:pt>
                <c:pt idx="1">
                  <c:v>2.9414</c:v>
                </c:pt>
                <c:pt idx="2">
                  <c:v>2.9115</c:v>
                </c:pt>
                <c:pt idx="3">
                  <c:v>2.9209</c:v>
                </c:pt>
                <c:pt idx="4">
                  <c:v>2.9609</c:v>
                </c:pt>
                <c:pt idx="5">
                  <c:v>3.0168</c:v>
                </c:pt>
                <c:pt idx="6">
                  <c:v>3.1124</c:v>
                </c:pt>
                <c:pt idx="7">
                  <c:v>3.1572</c:v>
                </c:pt>
                <c:pt idx="8">
                  <c:v>3.3692</c:v>
                </c:pt>
                <c:pt idx="9">
                  <c:v>3.4999</c:v>
                </c:pt>
                <c:pt idx="10">
                  <c:v>3.7004</c:v>
                </c:pt>
                <c:pt idx="11">
                  <c:v>3.9619</c:v>
                </c:pt>
                <c:pt idx="12">
                  <c:v>3.8919</c:v>
                </c:pt>
                <c:pt idx="13">
                  <c:v>3.7895</c:v>
                </c:pt>
                <c:pt idx="14">
                  <c:v>3.73</c:v>
                </c:pt>
                <c:pt idx="15">
                  <c:v>3.8128</c:v>
                </c:pt>
                <c:pt idx="16">
                  <c:v>3.7716</c:v>
                </c:pt>
                <c:pt idx="17">
                  <c:v>3.717799999999999</c:v>
                </c:pt>
                <c:pt idx="18">
                  <c:v>3.7799</c:v>
                </c:pt>
                <c:pt idx="19">
                  <c:v>4.2697</c:v>
                </c:pt>
                <c:pt idx="20">
                  <c:v>4.6742</c:v>
                </c:pt>
                <c:pt idx="21">
                  <c:v>5.127000000000001</c:v>
                </c:pt>
                <c:pt idx="22">
                  <c:v>5.2027</c:v>
                </c:pt>
                <c:pt idx="23">
                  <c:v>5.184</c:v>
                </c:pt>
                <c:pt idx="24">
                  <c:v>5.0617</c:v>
                </c:pt>
                <c:pt idx="25">
                  <c:v>5.0693</c:v>
                </c:pt>
                <c:pt idx="26">
                  <c:v>5.1841</c:v>
                </c:pt>
                <c:pt idx="27">
                  <c:v>5.2358</c:v>
                </c:pt>
                <c:pt idx="28">
                  <c:v>5.3662</c:v>
                </c:pt>
                <c:pt idx="29">
                  <c:v>5.4066</c:v>
                </c:pt>
                <c:pt idx="30">
                  <c:v>5.212899999999999</c:v>
                </c:pt>
                <c:pt idx="31">
                  <c:v>5.284800000000001</c:v>
                </c:pt>
                <c:pt idx="32">
                  <c:v>5.2942</c:v>
                </c:pt>
                <c:pt idx="33">
                  <c:v>5.4177</c:v>
                </c:pt>
                <c:pt idx="34">
                  <c:v>5.64</c:v>
                </c:pt>
                <c:pt idx="35">
                  <c:v>5.6701</c:v>
                </c:pt>
                <c:pt idx="36">
                  <c:v>5.6701</c:v>
                </c:pt>
                <c:pt idx="37">
                  <c:v>5.6701</c:v>
                </c:pt>
              </c:numCache>
            </c:numRef>
          </c:val>
          <c:smooth val="0"/>
        </c:ser>
        <c:ser>
          <c:idx val="0"/>
          <c:order val="4"/>
          <c:tx>
            <c:v>Net public wealth (China)</c:v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Data2!$O$8:$O$45</c:f>
              <c:numCache>
                <c:formatCode>0%</c:formatCode>
                <c:ptCount val="38"/>
                <c:pt idx="0">
                  <c:v>2.574567672616404</c:v>
                </c:pt>
                <c:pt idx="1">
                  <c:v>2.531415057032508</c:v>
                </c:pt>
                <c:pt idx="2">
                  <c:v>2.418576219791198</c:v>
                </c:pt>
                <c:pt idx="3">
                  <c:v>2.418952068301717</c:v>
                </c:pt>
                <c:pt idx="4">
                  <c:v>2.389603321426215</c:v>
                </c:pt>
                <c:pt idx="5">
                  <c:v>2.324519470930471</c:v>
                </c:pt>
                <c:pt idx="6">
                  <c:v>2.169895922163713</c:v>
                </c:pt>
                <c:pt idx="7">
                  <c:v>2.021684507561315</c:v>
                </c:pt>
                <c:pt idx="8">
                  <c:v>2.125215372381092</c:v>
                </c:pt>
                <c:pt idx="9">
                  <c:v>2.104658351441849</c:v>
                </c:pt>
                <c:pt idx="10">
                  <c:v>2.042039173161925</c:v>
                </c:pt>
                <c:pt idx="11">
                  <c:v>2.237108126230375</c:v>
                </c:pt>
                <c:pt idx="12">
                  <c:v>2.393424057922303</c:v>
                </c:pt>
                <c:pt idx="13">
                  <c:v>2.405982612137343</c:v>
                </c:pt>
                <c:pt idx="14">
                  <c:v>2.46860670725329</c:v>
                </c:pt>
                <c:pt idx="15">
                  <c:v>2.583538772263486</c:v>
                </c:pt>
                <c:pt idx="16">
                  <c:v>2.412454987065758</c:v>
                </c:pt>
                <c:pt idx="17">
                  <c:v>2.320158014201786</c:v>
                </c:pt>
                <c:pt idx="18">
                  <c:v>2.31566015197772</c:v>
                </c:pt>
                <c:pt idx="19">
                  <c:v>2.396044722117701</c:v>
                </c:pt>
                <c:pt idx="20">
                  <c:v>2.457733265216601</c:v>
                </c:pt>
                <c:pt idx="21">
                  <c:v>2.494659508606822</c:v>
                </c:pt>
                <c:pt idx="22">
                  <c:v>2.533718534103688</c:v>
                </c:pt>
                <c:pt idx="23">
                  <c:v>2.410661510874363</c:v>
                </c:pt>
                <c:pt idx="24">
                  <c:v>2.185180862966213</c:v>
                </c:pt>
                <c:pt idx="25">
                  <c:v>2.032909270616962</c:v>
                </c:pt>
                <c:pt idx="26">
                  <c:v>2.00426556490927</c:v>
                </c:pt>
                <c:pt idx="27">
                  <c:v>1.950783999513434</c:v>
                </c:pt>
                <c:pt idx="28">
                  <c:v>1.895583272995276</c:v>
                </c:pt>
                <c:pt idx="29">
                  <c:v>2.189010011090038</c:v>
                </c:pt>
                <c:pt idx="30">
                  <c:v>2.082841800730308</c:v>
                </c:pt>
                <c:pt idx="31">
                  <c:v>1.89262767567421</c:v>
                </c:pt>
                <c:pt idx="32">
                  <c:v>2.11783386431894</c:v>
                </c:pt>
                <c:pt idx="33">
                  <c:v>2.118973608798048</c:v>
                </c:pt>
                <c:pt idx="34">
                  <c:v>2.098906708120196</c:v>
                </c:pt>
                <c:pt idx="35">
                  <c:v>2.20564047183295</c:v>
                </c:pt>
                <c:pt idx="36">
                  <c:v>2.23796937336283</c:v>
                </c:pt>
                <c:pt idx="37">
                  <c:v>2.257859755764982</c:v>
                </c:pt>
              </c:numCache>
            </c:numRef>
          </c:val>
          <c:smooth val="0"/>
        </c:ser>
        <c:ser>
          <c:idx val="1"/>
          <c:order val="5"/>
          <c:tx>
            <c:v>Net public wealth (USA)</c:v>
          </c:tx>
          <c:spPr>
            <a:ln w="28575">
              <a:solidFill>
                <a:schemeClr val="accent3"/>
              </a:solidFill>
            </a:ln>
          </c:spPr>
          <c:marker>
            <c:symbol val="circ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Data2!$CZ$8:$CZ$45</c:f>
              <c:numCache>
                <c:formatCode>0%</c:formatCode>
                <c:ptCount val="38"/>
                <c:pt idx="0">
                  <c:v>0.472830886768162</c:v>
                </c:pt>
                <c:pt idx="1">
                  <c:v>0.518140926435442</c:v>
                </c:pt>
                <c:pt idx="2">
                  <c:v>0.615951628663212</c:v>
                </c:pt>
                <c:pt idx="3">
                  <c:v>0.63743480767891</c:v>
                </c:pt>
                <c:pt idx="4">
                  <c:v>0.630806908349242</c:v>
                </c:pt>
                <c:pt idx="5">
                  <c:v>0.567902638318485</c:v>
                </c:pt>
                <c:pt idx="6">
                  <c:v>0.479771010677079</c:v>
                </c:pt>
                <c:pt idx="7">
                  <c:v>0.432324354641163</c:v>
                </c:pt>
                <c:pt idx="8">
                  <c:v>0.400073765871022</c:v>
                </c:pt>
                <c:pt idx="9">
                  <c:v>0.367189162331181</c:v>
                </c:pt>
                <c:pt idx="10">
                  <c:v>0.332831003054332</c:v>
                </c:pt>
                <c:pt idx="11">
                  <c:v>0.310298829152705</c:v>
                </c:pt>
                <c:pt idx="12">
                  <c:v>0.287999700646096</c:v>
                </c:pt>
                <c:pt idx="13">
                  <c:v>0.257554887729776</c:v>
                </c:pt>
                <c:pt idx="14">
                  <c:v>0.191597704105468</c:v>
                </c:pt>
                <c:pt idx="15">
                  <c:v>0.132337767304214</c:v>
                </c:pt>
                <c:pt idx="16">
                  <c:v>0.104531590712965</c:v>
                </c:pt>
                <c:pt idx="17">
                  <c:v>0.104080386342958</c:v>
                </c:pt>
                <c:pt idx="18">
                  <c:v>0.129702797969396</c:v>
                </c:pt>
                <c:pt idx="19">
                  <c:v>0.178468001232766</c:v>
                </c:pt>
                <c:pt idx="20">
                  <c:v>0.236464305586723</c:v>
                </c:pt>
                <c:pt idx="21">
                  <c:v>0.304004822002164</c:v>
                </c:pt>
                <c:pt idx="22">
                  <c:v>0.355203266224663</c:v>
                </c:pt>
                <c:pt idx="23">
                  <c:v>0.385984911044644</c:v>
                </c:pt>
                <c:pt idx="24">
                  <c:v>0.375728457255376</c:v>
                </c:pt>
                <c:pt idx="25">
                  <c:v>0.357354331509338</c:v>
                </c:pt>
                <c:pt idx="26">
                  <c:v>0.331050706137171</c:v>
                </c:pt>
                <c:pt idx="27">
                  <c:v>0.326925317155838</c:v>
                </c:pt>
                <c:pt idx="28">
                  <c:v>0.374720657815815</c:v>
                </c:pt>
                <c:pt idx="29">
                  <c:v>0.418248112094128</c:v>
                </c:pt>
                <c:pt idx="30">
                  <c:v>0.327514448055754</c:v>
                </c:pt>
                <c:pt idx="31">
                  <c:v>0.145817464258894</c:v>
                </c:pt>
                <c:pt idx="32">
                  <c:v>-0.00182333657969057</c:v>
                </c:pt>
                <c:pt idx="33">
                  <c:v>-0.0954527366180238</c:v>
                </c:pt>
                <c:pt idx="34">
                  <c:v>-0.150187178041522</c:v>
                </c:pt>
                <c:pt idx="35">
                  <c:v>-0.162290785116249</c:v>
                </c:pt>
                <c:pt idx="36">
                  <c:v>-0.153506241263935</c:v>
                </c:pt>
                <c:pt idx="37">
                  <c:v>-0.170592867098876</c:v>
                </c:pt>
              </c:numCache>
            </c:numRef>
          </c:val>
          <c:smooth val="0"/>
        </c:ser>
        <c:ser>
          <c:idx val="5"/>
          <c:order val="6"/>
          <c:tx>
            <c:v>Net public wealth (France)</c:v>
          </c:tx>
          <c:spPr>
            <a:ln w="28575"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Data2!$EG$8:$EG$45</c:f>
              <c:numCache>
                <c:formatCode>0%</c:formatCode>
                <c:ptCount val="38"/>
                <c:pt idx="0">
                  <c:v>0.58008802527685</c:v>
                </c:pt>
                <c:pt idx="1">
                  <c:v>0.624189840984573</c:v>
                </c:pt>
                <c:pt idx="2">
                  <c:v>0.685872478319629</c:v>
                </c:pt>
                <c:pt idx="3">
                  <c:v>0.71383594215491</c:v>
                </c:pt>
                <c:pt idx="4">
                  <c:v>0.694296731181607</c:v>
                </c:pt>
                <c:pt idx="5">
                  <c:v>0.688927666529343</c:v>
                </c:pt>
                <c:pt idx="6">
                  <c:v>0.672720663711316</c:v>
                </c:pt>
                <c:pt idx="7">
                  <c:v>0.636569784349412</c:v>
                </c:pt>
                <c:pt idx="8">
                  <c:v>0.586539372446532</c:v>
                </c:pt>
                <c:pt idx="9">
                  <c:v>0.568097832703001</c:v>
                </c:pt>
                <c:pt idx="10">
                  <c:v>0.54981955476115</c:v>
                </c:pt>
                <c:pt idx="11">
                  <c:v>0.537096068111368</c:v>
                </c:pt>
                <c:pt idx="12">
                  <c:v>0.528981579231666</c:v>
                </c:pt>
                <c:pt idx="13">
                  <c:v>0.521129874592216</c:v>
                </c:pt>
                <c:pt idx="14">
                  <c:v>0.493628559268148</c:v>
                </c:pt>
                <c:pt idx="15">
                  <c:v>0.44042081234363</c:v>
                </c:pt>
                <c:pt idx="16">
                  <c:v>0.384484243319441</c:v>
                </c:pt>
                <c:pt idx="17">
                  <c:v>0.349516781790349</c:v>
                </c:pt>
                <c:pt idx="18">
                  <c:v>0.295813182335121</c:v>
                </c:pt>
                <c:pt idx="19">
                  <c:v>0.257242967499009</c:v>
                </c:pt>
                <c:pt idx="20">
                  <c:v>0.234535857435974</c:v>
                </c:pt>
                <c:pt idx="21">
                  <c:v>0.280363427542601</c:v>
                </c:pt>
                <c:pt idx="22">
                  <c:v>0.3302576970542</c:v>
                </c:pt>
                <c:pt idx="23">
                  <c:v>0.326674259324186</c:v>
                </c:pt>
                <c:pt idx="24">
                  <c:v>0.320914373282113</c:v>
                </c:pt>
                <c:pt idx="25">
                  <c:v>0.333520683744529</c:v>
                </c:pt>
                <c:pt idx="26">
                  <c:v>0.376557602407581</c:v>
                </c:pt>
                <c:pt idx="27">
                  <c:v>0.458003580968371</c:v>
                </c:pt>
                <c:pt idx="28">
                  <c:v>0.561949544678048</c:v>
                </c:pt>
                <c:pt idx="29">
                  <c:v>0.637120764135457</c:v>
                </c:pt>
                <c:pt idx="30">
                  <c:v>0.584791643455845</c:v>
                </c:pt>
                <c:pt idx="31">
                  <c:v>0.50237617896174</c:v>
                </c:pt>
                <c:pt idx="32">
                  <c:v>0.469971438934267</c:v>
                </c:pt>
                <c:pt idx="33">
                  <c:v>0.447232109243333</c:v>
                </c:pt>
                <c:pt idx="34">
                  <c:v>0.379274372007636</c:v>
                </c:pt>
                <c:pt idx="35">
                  <c:v>0.320802908768091</c:v>
                </c:pt>
                <c:pt idx="36">
                  <c:v>0.257513000910028</c:v>
                </c:pt>
                <c:pt idx="37">
                  <c:v>0.257513000910028</c:v>
                </c:pt>
              </c:numCache>
            </c:numRef>
          </c:val>
          <c:smooth val="0"/>
        </c:ser>
        <c:ser>
          <c:idx val="7"/>
          <c:order val="7"/>
          <c:tx>
            <c:v>Net public wealth (Britain)</c:v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Data2!$FB$8:$FB$45</c:f>
              <c:numCache>
                <c:formatCode>0%</c:formatCode>
                <c:ptCount val="38"/>
                <c:pt idx="0">
                  <c:v>0.8532</c:v>
                </c:pt>
                <c:pt idx="1">
                  <c:v>0.9344</c:v>
                </c:pt>
                <c:pt idx="2">
                  <c:v>1.0018</c:v>
                </c:pt>
                <c:pt idx="3">
                  <c:v>1.0523</c:v>
                </c:pt>
                <c:pt idx="4">
                  <c:v>0.9854</c:v>
                </c:pt>
                <c:pt idx="5">
                  <c:v>0.9029</c:v>
                </c:pt>
                <c:pt idx="6">
                  <c:v>0.8762</c:v>
                </c:pt>
                <c:pt idx="7">
                  <c:v>0.851</c:v>
                </c:pt>
                <c:pt idx="8">
                  <c:v>0.8282</c:v>
                </c:pt>
                <c:pt idx="9">
                  <c:v>0.7989</c:v>
                </c:pt>
                <c:pt idx="10">
                  <c:v>0.8179</c:v>
                </c:pt>
                <c:pt idx="11">
                  <c:v>0.7943</c:v>
                </c:pt>
                <c:pt idx="12">
                  <c:v>0.6925</c:v>
                </c:pt>
                <c:pt idx="13">
                  <c:v>0.6018</c:v>
                </c:pt>
                <c:pt idx="14">
                  <c:v>0.4925</c:v>
                </c:pt>
                <c:pt idx="15">
                  <c:v>0.3676</c:v>
                </c:pt>
                <c:pt idx="16">
                  <c:v>0.3091</c:v>
                </c:pt>
                <c:pt idx="17">
                  <c:v>0.267</c:v>
                </c:pt>
                <c:pt idx="18">
                  <c:v>0.2064</c:v>
                </c:pt>
                <c:pt idx="19">
                  <c:v>0.2116</c:v>
                </c:pt>
                <c:pt idx="20">
                  <c:v>0.2166</c:v>
                </c:pt>
                <c:pt idx="21">
                  <c:v>0.2347</c:v>
                </c:pt>
                <c:pt idx="22">
                  <c:v>0.2703</c:v>
                </c:pt>
                <c:pt idx="23">
                  <c:v>0.3309</c:v>
                </c:pt>
                <c:pt idx="24">
                  <c:v>0.3428</c:v>
                </c:pt>
                <c:pt idx="25">
                  <c:v>0.3278</c:v>
                </c:pt>
                <c:pt idx="26">
                  <c:v>0.3446</c:v>
                </c:pt>
                <c:pt idx="27">
                  <c:v>0.352</c:v>
                </c:pt>
                <c:pt idx="28">
                  <c:v>0.3612</c:v>
                </c:pt>
                <c:pt idx="29">
                  <c:v>0.3646</c:v>
                </c:pt>
                <c:pt idx="30">
                  <c:v>0.3194</c:v>
                </c:pt>
                <c:pt idx="31">
                  <c:v>0.2162</c:v>
                </c:pt>
                <c:pt idx="32">
                  <c:v>0.1215</c:v>
                </c:pt>
                <c:pt idx="33">
                  <c:v>0.0166</c:v>
                </c:pt>
                <c:pt idx="34">
                  <c:v>-0.074</c:v>
                </c:pt>
                <c:pt idx="35">
                  <c:v>-0.079</c:v>
                </c:pt>
                <c:pt idx="36">
                  <c:v>-0.079</c:v>
                </c:pt>
                <c:pt idx="37">
                  <c:v>-0.079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045544"/>
        <c:axId val="2120050712"/>
      </c:lineChart>
      <c:catAx>
        <c:axId val="2120045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050712"/>
        <c:crossesAt val="0.0"/>
        <c:auto val="1"/>
        <c:lblAlgn val="ctr"/>
        <c:lblOffset val="100"/>
        <c:tickLblSkip val="4"/>
        <c:tickMarkSkip val="4"/>
        <c:noMultiLvlLbl val="0"/>
      </c:catAx>
      <c:valAx>
        <c:axId val="2120050712"/>
        <c:scaling>
          <c:orientation val="minMax"/>
          <c:max val="6.0"/>
          <c:min val="-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045544"/>
        <c:crosses val="autoZero"/>
        <c:crossBetween val="midCat"/>
        <c:majorUnit val="0.5"/>
        <c:minorUnit val="0.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600"/>
            </a:pPr>
            <a:endParaRPr lang="en-US"/>
          </a:p>
        </c:txPr>
      </c:legendEntry>
      <c:layout>
        <c:manualLayout>
          <c:xMode val="edge"/>
          <c:yMode val="edge"/>
          <c:x val="0.108842247561864"/>
          <c:y val="0.14272293707189"/>
          <c:w val="0.306682489312582"/>
          <c:h val="0.157999558998215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 baseline="0"/>
              <a:t>Figure 2e: The rise of wealth-income ratios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200" b="0" baseline="0"/>
              <a:t>(national wealth (public + private) vs net foreign wealth, in % national income) </a:t>
            </a:r>
            <a:endParaRPr lang="fr-FR" sz="1200" b="0" baseline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51684785228224"/>
          <c:y val="0.0022279522231574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35251582264591"/>
          <c:y val="0.0903842050231526"/>
          <c:w val="0.900932460783539"/>
          <c:h val="0.847932804131191"/>
        </c:manualLayout>
      </c:layout>
      <c:lineChart>
        <c:grouping val="standard"/>
        <c:varyColors val="0"/>
        <c:ser>
          <c:idx val="2"/>
          <c:order val="0"/>
          <c:tx>
            <c:v>China</c:v>
          </c:tx>
          <c:spPr>
            <a:ln w="34925">
              <a:solidFill>
                <a:srgbClr val="FF0000"/>
              </a:solidFill>
            </a:ln>
          </c:spPr>
          <c:marker>
            <c:symbol val="triang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Data1!$A$6:$A$43</c:f>
              <c:numCache>
                <c:formatCode>0</c:formatCode>
                <c:ptCount val="38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</c:numCache>
            </c:numRef>
          </c:cat>
          <c:val>
            <c:numRef>
              <c:f>Data2!$B$8:$B$45</c:f>
              <c:numCache>
                <c:formatCode>0%</c:formatCode>
                <c:ptCount val="38"/>
                <c:pt idx="0">
                  <c:v>3.722230727598151</c:v>
                </c:pt>
                <c:pt idx="1">
                  <c:v>3.695976760178026</c:v>
                </c:pt>
                <c:pt idx="2">
                  <c:v>3.61669420938109</c:v>
                </c:pt>
                <c:pt idx="3">
                  <c:v>3.686313220406096</c:v>
                </c:pt>
                <c:pt idx="4">
                  <c:v>3.842880245925962</c:v>
                </c:pt>
                <c:pt idx="5">
                  <c:v>3.937406116375323</c:v>
                </c:pt>
                <c:pt idx="6">
                  <c:v>3.742835896044317</c:v>
                </c:pt>
                <c:pt idx="7">
                  <c:v>3.558953581886453</c:v>
                </c:pt>
                <c:pt idx="8">
                  <c:v>3.770561915192131</c:v>
                </c:pt>
                <c:pt idx="9">
                  <c:v>3.76930572713673</c:v>
                </c:pt>
                <c:pt idx="10">
                  <c:v>3.685070510577105</c:v>
                </c:pt>
                <c:pt idx="11">
                  <c:v>4.021392887076955</c:v>
                </c:pt>
                <c:pt idx="12">
                  <c:v>4.318254450854546</c:v>
                </c:pt>
                <c:pt idx="13">
                  <c:v>4.341365386049036</c:v>
                </c:pt>
                <c:pt idx="14">
                  <c:v>4.53943402110272</c:v>
                </c:pt>
                <c:pt idx="15">
                  <c:v>4.875563838280389</c:v>
                </c:pt>
                <c:pt idx="16">
                  <c:v>4.670522608541073</c:v>
                </c:pt>
                <c:pt idx="17">
                  <c:v>4.646142144374948</c:v>
                </c:pt>
                <c:pt idx="18">
                  <c:v>4.79444927102781</c:v>
                </c:pt>
                <c:pt idx="19">
                  <c:v>5.190691247432432</c:v>
                </c:pt>
                <c:pt idx="20">
                  <c:v>5.551993874884095</c:v>
                </c:pt>
                <c:pt idx="21">
                  <c:v>5.830779161046351</c:v>
                </c:pt>
                <c:pt idx="22">
                  <c:v>6.120699847635555</c:v>
                </c:pt>
                <c:pt idx="23">
                  <c:v>6.034198958251805</c:v>
                </c:pt>
                <c:pt idx="24">
                  <c:v>5.956353217553601</c:v>
                </c:pt>
                <c:pt idx="25">
                  <c:v>5.977913825984448</c:v>
                </c:pt>
                <c:pt idx="26">
                  <c:v>6.013824216230267</c:v>
                </c:pt>
                <c:pt idx="27">
                  <c:v>6.166907377451377</c:v>
                </c:pt>
                <c:pt idx="28">
                  <c:v>6.104400988714126</c:v>
                </c:pt>
                <c:pt idx="29">
                  <c:v>6.445504371260222</c:v>
                </c:pt>
                <c:pt idx="30">
                  <c:v>6.352799430326368</c:v>
                </c:pt>
                <c:pt idx="31">
                  <c:v>6.319105297676871</c:v>
                </c:pt>
                <c:pt idx="32">
                  <c:v>6.792176898537993</c:v>
                </c:pt>
                <c:pt idx="33">
                  <c:v>6.715444698120549</c:v>
                </c:pt>
                <c:pt idx="34">
                  <c:v>6.726338377282735</c:v>
                </c:pt>
                <c:pt idx="35">
                  <c:v>6.917376343185617</c:v>
                </c:pt>
                <c:pt idx="36">
                  <c:v>6.940571338165888</c:v>
                </c:pt>
                <c:pt idx="37">
                  <c:v>7.131313673305125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738-48BC-B683-41116F16D2EC}"/>
            </c:ext>
          </c:extLst>
        </c:ser>
        <c:ser>
          <c:idx val="3"/>
          <c:order val="1"/>
          <c:tx>
            <c:v>USA</c:v>
          </c:tx>
          <c:spPr>
            <a:ln w="25400">
              <a:solidFill>
                <a:schemeClr val="accent3"/>
              </a:solidFill>
            </a:ln>
          </c:spPr>
          <c:marker>
            <c:symbol val="triangle"/>
            <c:size val="1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Data2!$CC$8:$CC$45</c:f>
              <c:numCache>
                <c:formatCode>0%</c:formatCode>
                <c:ptCount val="38"/>
                <c:pt idx="0">
                  <c:v>3.524855526244314</c:v>
                </c:pt>
                <c:pt idx="1">
                  <c:v>3.670690352695202</c:v>
                </c:pt>
                <c:pt idx="2">
                  <c:v>3.988105120828918</c:v>
                </c:pt>
                <c:pt idx="3">
                  <c:v>3.985921587169175</c:v>
                </c:pt>
                <c:pt idx="4">
                  <c:v>4.091470185009143</c:v>
                </c:pt>
                <c:pt idx="5">
                  <c:v>4.026480439535129</c:v>
                </c:pt>
                <c:pt idx="6">
                  <c:v>3.789271169947574</c:v>
                </c:pt>
                <c:pt idx="7">
                  <c:v>3.842840301611806</c:v>
                </c:pt>
                <c:pt idx="8">
                  <c:v>4.036278217975847</c:v>
                </c:pt>
                <c:pt idx="9">
                  <c:v>4.046508180975453</c:v>
                </c:pt>
                <c:pt idx="10">
                  <c:v>3.979986044459137</c:v>
                </c:pt>
                <c:pt idx="11">
                  <c:v>4.067495043810333</c:v>
                </c:pt>
                <c:pt idx="12">
                  <c:v>4.051596767849937</c:v>
                </c:pt>
                <c:pt idx="13">
                  <c:v>4.087457277440381</c:v>
                </c:pt>
                <c:pt idx="14">
                  <c:v>4.010247396564387</c:v>
                </c:pt>
                <c:pt idx="15">
                  <c:v>3.967875306632446</c:v>
                </c:pt>
                <c:pt idx="16">
                  <c:v>3.874095746063574</c:v>
                </c:pt>
                <c:pt idx="17">
                  <c:v>3.936366265296198</c:v>
                </c:pt>
                <c:pt idx="18">
                  <c:v>4.047770263975759</c:v>
                </c:pt>
                <c:pt idx="19">
                  <c:v>4.212659011944078</c:v>
                </c:pt>
                <c:pt idx="20">
                  <c:v>4.503502040689986</c:v>
                </c:pt>
                <c:pt idx="21">
                  <c:v>4.85224205435415</c:v>
                </c:pt>
                <c:pt idx="22">
                  <c:v>4.881473781169764</c:v>
                </c:pt>
                <c:pt idx="23">
                  <c:v>4.765691176490082</c:v>
                </c:pt>
                <c:pt idx="24">
                  <c:v>4.555256102608545</c:v>
                </c:pt>
                <c:pt idx="25">
                  <c:v>4.581086664712344</c:v>
                </c:pt>
                <c:pt idx="26">
                  <c:v>4.878077060043888</c:v>
                </c:pt>
                <c:pt idx="27">
                  <c:v>5.156280477730927</c:v>
                </c:pt>
                <c:pt idx="28">
                  <c:v>5.318821759292501</c:v>
                </c:pt>
                <c:pt idx="29">
                  <c:v>5.407255774426883</c:v>
                </c:pt>
                <c:pt idx="30">
                  <c:v>4.763482886452659</c:v>
                </c:pt>
                <c:pt idx="31">
                  <c:v>4.25915218172416</c:v>
                </c:pt>
                <c:pt idx="32">
                  <c:v>4.158310243581392</c:v>
                </c:pt>
                <c:pt idx="33">
                  <c:v>4.06426603700363</c:v>
                </c:pt>
                <c:pt idx="34">
                  <c:v>4.048040925821241</c:v>
                </c:pt>
                <c:pt idx="35">
                  <c:v>4.478790686095052</c:v>
                </c:pt>
                <c:pt idx="36">
                  <c:v>4.764145943176371</c:v>
                </c:pt>
                <c:pt idx="37">
                  <c:v>4.824684085777951</c:v>
                </c:pt>
              </c:numCache>
            </c:numRef>
          </c:val>
          <c:smooth val="1"/>
        </c:ser>
        <c:ser>
          <c:idx val="6"/>
          <c:order val="2"/>
          <c:tx>
            <c:v>Japan</c:v>
          </c:tx>
          <c:spPr>
            <a:ln w="28575">
              <a:solidFill>
                <a:schemeClr val="accent2"/>
              </a:solidFill>
            </a:ln>
          </c:spPr>
          <c:marker>
            <c:symbol val="triangle"/>
            <c:size val="9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Data2!$FI$8:$FI$45</c:f>
              <c:numCache>
                <c:formatCode>0%</c:formatCode>
                <c:ptCount val="38"/>
                <c:pt idx="0">
                  <c:v>4.5066</c:v>
                </c:pt>
                <c:pt idx="1">
                  <c:v>4.7929</c:v>
                </c:pt>
                <c:pt idx="2">
                  <c:v>5.1066</c:v>
                </c:pt>
                <c:pt idx="3">
                  <c:v>5.354500000000001</c:v>
                </c:pt>
                <c:pt idx="4">
                  <c:v>5.5034</c:v>
                </c:pt>
                <c:pt idx="5">
                  <c:v>5.607200000000001</c:v>
                </c:pt>
                <c:pt idx="6">
                  <c:v>5.5269</c:v>
                </c:pt>
                <c:pt idx="7">
                  <c:v>5.4996</c:v>
                </c:pt>
                <c:pt idx="8">
                  <c:v>5.9271</c:v>
                </c:pt>
                <c:pt idx="9">
                  <c:v>6.8163</c:v>
                </c:pt>
                <c:pt idx="10">
                  <c:v>7.3725</c:v>
                </c:pt>
                <c:pt idx="11">
                  <c:v>7.861000000000001</c:v>
                </c:pt>
                <c:pt idx="12">
                  <c:v>8.018800000000001</c:v>
                </c:pt>
                <c:pt idx="13">
                  <c:v>7.6607</c:v>
                </c:pt>
                <c:pt idx="14">
                  <c:v>7.3036</c:v>
                </c:pt>
                <c:pt idx="15">
                  <c:v>7.12</c:v>
                </c:pt>
                <c:pt idx="16">
                  <c:v>7.1114</c:v>
                </c:pt>
                <c:pt idx="17">
                  <c:v>7.0117</c:v>
                </c:pt>
                <c:pt idx="18">
                  <c:v>6.790800000000001</c:v>
                </c:pt>
                <c:pt idx="19">
                  <c:v>6.653300000000001</c:v>
                </c:pt>
                <c:pt idx="20">
                  <c:v>6.7439</c:v>
                </c:pt>
                <c:pt idx="21">
                  <c:v>6.7432</c:v>
                </c:pt>
                <c:pt idx="22">
                  <c:v>6.5998</c:v>
                </c:pt>
                <c:pt idx="23">
                  <c:v>6.462899999999999</c:v>
                </c:pt>
                <c:pt idx="24">
                  <c:v>6.3147</c:v>
                </c:pt>
                <c:pt idx="25">
                  <c:v>6.2176</c:v>
                </c:pt>
                <c:pt idx="26">
                  <c:v>6.0746</c:v>
                </c:pt>
                <c:pt idx="27">
                  <c:v>6.0827</c:v>
                </c:pt>
                <c:pt idx="28">
                  <c:v>6.1966</c:v>
                </c:pt>
                <c:pt idx="29">
                  <c:v>6.1709</c:v>
                </c:pt>
                <c:pt idx="30">
                  <c:v>6.2104</c:v>
                </c:pt>
                <c:pt idx="31">
                  <c:v>6.4313</c:v>
                </c:pt>
                <c:pt idx="32">
                  <c:v>6.0448</c:v>
                </c:pt>
                <c:pt idx="33">
                  <c:v>5.9391</c:v>
                </c:pt>
                <c:pt idx="34">
                  <c:v>5.762</c:v>
                </c:pt>
                <c:pt idx="35">
                  <c:v>5.880599999999999</c:v>
                </c:pt>
                <c:pt idx="36">
                  <c:v>5.880599999999999</c:v>
                </c:pt>
                <c:pt idx="37">
                  <c:v>5.880599999999999</c:v>
                </c:pt>
              </c:numCache>
            </c:numRef>
          </c:val>
          <c:smooth val="0"/>
        </c:ser>
        <c:ser>
          <c:idx val="4"/>
          <c:order val="3"/>
          <c:tx>
            <c:v>France</c:v>
          </c:tx>
          <c:spPr>
            <a:ln w="28575">
              <a:solidFill>
                <a:schemeClr val="accent6"/>
              </a:solidFill>
            </a:ln>
          </c:spPr>
          <c:marker>
            <c:symbol val="triangle"/>
            <c:size val="1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Data2!$DV$8:$DV$45</c:f>
              <c:numCache>
                <c:formatCode>0%</c:formatCode>
                <c:ptCount val="38"/>
                <c:pt idx="0">
                  <c:v>3.778602534444995</c:v>
                </c:pt>
                <c:pt idx="1">
                  <c:v>3.92238757805225</c:v>
                </c:pt>
                <c:pt idx="2">
                  <c:v>4.016670100592256</c:v>
                </c:pt>
                <c:pt idx="3">
                  <c:v>4.045413367664467</c:v>
                </c:pt>
                <c:pt idx="4">
                  <c:v>3.941346833333339</c:v>
                </c:pt>
                <c:pt idx="5">
                  <c:v>3.950590565909501</c:v>
                </c:pt>
                <c:pt idx="6">
                  <c:v>3.931722939475242</c:v>
                </c:pt>
                <c:pt idx="7">
                  <c:v>3.849176921643782</c:v>
                </c:pt>
                <c:pt idx="8">
                  <c:v>3.797956448869724</c:v>
                </c:pt>
                <c:pt idx="9">
                  <c:v>3.820755941188026</c:v>
                </c:pt>
                <c:pt idx="10">
                  <c:v>3.772403185824712</c:v>
                </c:pt>
                <c:pt idx="11">
                  <c:v>3.850745759014349</c:v>
                </c:pt>
                <c:pt idx="12">
                  <c:v>3.873431022145529</c:v>
                </c:pt>
                <c:pt idx="13">
                  <c:v>3.858208258811487</c:v>
                </c:pt>
                <c:pt idx="14">
                  <c:v>3.767412260067125</c:v>
                </c:pt>
                <c:pt idx="15">
                  <c:v>3.752151828036209</c:v>
                </c:pt>
                <c:pt idx="16">
                  <c:v>3.649958359356976</c:v>
                </c:pt>
                <c:pt idx="17">
                  <c:v>3.596108946213252</c:v>
                </c:pt>
                <c:pt idx="18">
                  <c:v>3.588571164982286</c:v>
                </c:pt>
                <c:pt idx="19">
                  <c:v>3.579618851814415</c:v>
                </c:pt>
                <c:pt idx="20">
                  <c:v>3.591446935460766</c:v>
                </c:pt>
                <c:pt idx="21">
                  <c:v>3.829305596885151</c:v>
                </c:pt>
                <c:pt idx="22">
                  <c:v>4.058144585754002</c:v>
                </c:pt>
                <c:pt idx="23">
                  <c:v>4.131492565661625</c:v>
                </c:pt>
                <c:pt idx="24">
                  <c:v>4.262784957561292</c:v>
                </c:pt>
                <c:pt idx="25">
                  <c:v>4.55435569981624</c:v>
                </c:pt>
                <c:pt idx="26">
                  <c:v>4.94502361771758</c:v>
                </c:pt>
                <c:pt idx="27">
                  <c:v>5.473606255902033</c:v>
                </c:pt>
                <c:pt idx="28">
                  <c:v>5.947131052137088</c:v>
                </c:pt>
                <c:pt idx="29">
                  <c:v>6.204450358745706</c:v>
                </c:pt>
                <c:pt idx="30">
                  <c:v>6.024823995656702</c:v>
                </c:pt>
                <c:pt idx="31">
                  <c:v>6.026754767280208</c:v>
                </c:pt>
                <c:pt idx="32">
                  <c:v>6.061224519710098</c:v>
                </c:pt>
                <c:pt idx="33">
                  <c:v>6.148485752620375</c:v>
                </c:pt>
                <c:pt idx="34">
                  <c:v>6.200194478725316</c:v>
                </c:pt>
                <c:pt idx="35">
                  <c:v>6.121682448791038</c:v>
                </c:pt>
                <c:pt idx="36">
                  <c:v>6.029155219898155</c:v>
                </c:pt>
                <c:pt idx="37">
                  <c:v>6.029155219898155</c:v>
                </c:pt>
              </c:numCache>
            </c:numRef>
          </c:val>
          <c:smooth val="0"/>
        </c:ser>
        <c:ser>
          <c:idx val="7"/>
          <c:order val="4"/>
          <c:tx>
            <c:v>Germany</c:v>
          </c:tx>
          <c:spPr>
            <a:ln w="28575">
              <a:solidFill>
                <a:schemeClr val="accent4"/>
              </a:solidFill>
            </a:ln>
          </c:spPr>
          <c:marker>
            <c:symbol val="triangle"/>
            <c:size val="9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Data2!$FV$8:$FV$45</c:f>
              <c:numCache>
                <c:formatCode>0%</c:formatCode>
                <c:ptCount val="38"/>
                <c:pt idx="0">
                  <c:v>3.2442</c:v>
                </c:pt>
                <c:pt idx="1">
                  <c:v>3.2676</c:v>
                </c:pt>
                <c:pt idx="2">
                  <c:v>3.3187</c:v>
                </c:pt>
                <c:pt idx="3">
                  <c:v>3.4061</c:v>
                </c:pt>
                <c:pt idx="4">
                  <c:v>3.4819</c:v>
                </c:pt>
                <c:pt idx="5">
                  <c:v>3.5122</c:v>
                </c:pt>
                <c:pt idx="6">
                  <c:v>3.5225</c:v>
                </c:pt>
                <c:pt idx="7">
                  <c:v>3.5677</c:v>
                </c:pt>
                <c:pt idx="8">
                  <c:v>3.5889</c:v>
                </c:pt>
                <c:pt idx="9">
                  <c:v>3.6812</c:v>
                </c:pt>
                <c:pt idx="10">
                  <c:v>3.6441</c:v>
                </c:pt>
                <c:pt idx="11">
                  <c:v>3.6116</c:v>
                </c:pt>
                <c:pt idx="12">
                  <c:v>3.7035</c:v>
                </c:pt>
                <c:pt idx="13">
                  <c:v>3.5088</c:v>
                </c:pt>
                <c:pt idx="14">
                  <c:v>3.486</c:v>
                </c:pt>
                <c:pt idx="15">
                  <c:v>3.581</c:v>
                </c:pt>
                <c:pt idx="16">
                  <c:v>3.5886</c:v>
                </c:pt>
                <c:pt idx="17">
                  <c:v>3.5422</c:v>
                </c:pt>
                <c:pt idx="18">
                  <c:v>3.5687</c:v>
                </c:pt>
                <c:pt idx="19">
                  <c:v>3.6369</c:v>
                </c:pt>
                <c:pt idx="20">
                  <c:v>3.6945</c:v>
                </c:pt>
                <c:pt idx="21">
                  <c:v>3.7565</c:v>
                </c:pt>
                <c:pt idx="22">
                  <c:v>3.8095</c:v>
                </c:pt>
                <c:pt idx="23">
                  <c:v>3.8069</c:v>
                </c:pt>
                <c:pt idx="24">
                  <c:v>3.8101</c:v>
                </c:pt>
                <c:pt idx="25">
                  <c:v>3.8486</c:v>
                </c:pt>
                <c:pt idx="26">
                  <c:v>3.817</c:v>
                </c:pt>
                <c:pt idx="27">
                  <c:v>3.8921</c:v>
                </c:pt>
                <c:pt idx="28">
                  <c:v>3.8143</c:v>
                </c:pt>
                <c:pt idx="29">
                  <c:v>3.8337</c:v>
                </c:pt>
                <c:pt idx="30">
                  <c:v>3.9335</c:v>
                </c:pt>
                <c:pt idx="31">
                  <c:v>4.1329</c:v>
                </c:pt>
                <c:pt idx="32">
                  <c:v>4.0325</c:v>
                </c:pt>
                <c:pt idx="33">
                  <c:v>3.9111</c:v>
                </c:pt>
                <c:pt idx="34">
                  <c:v>3.9786</c:v>
                </c:pt>
                <c:pt idx="35">
                  <c:v>4.097</c:v>
                </c:pt>
                <c:pt idx="36">
                  <c:v>4.097</c:v>
                </c:pt>
                <c:pt idx="37">
                  <c:v>4.097</c:v>
                </c:pt>
              </c:numCache>
            </c:numRef>
          </c:val>
          <c:smooth val="0"/>
        </c:ser>
        <c:ser>
          <c:idx val="8"/>
          <c:order val="5"/>
          <c:tx>
            <c:v>Britain</c:v>
          </c:tx>
          <c:spPr>
            <a:ln w="28575">
              <a:solidFill>
                <a:schemeClr val="accent1"/>
              </a:solidFill>
            </a:ln>
          </c:spPr>
          <c:marker>
            <c:symbol val="triang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Data2!$FC$8:$FC$45</c:f>
              <c:numCache>
                <c:formatCode>0%</c:formatCode>
                <c:ptCount val="38"/>
                <c:pt idx="0">
                  <c:v>3.6664</c:v>
                </c:pt>
                <c:pt idx="1">
                  <c:v>3.8758</c:v>
                </c:pt>
                <c:pt idx="2">
                  <c:v>3.9133</c:v>
                </c:pt>
                <c:pt idx="3">
                  <c:v>3.9733</c:v>
                </c:pt>
                <c:pt idx="4">
                  <c:v>3.9462</c:v>
                </c:pt>
                <c:pt idx="5">
                  <c:v>3.9197</c:v>
                </c:pt>
                <c:pt idx="6">
                  <c:v>3.9885</c:v>
                </c:pt>
                <c:pt idx="7">
                  <c:v>4.0082</c:v>
                </c:pt>
                <c:pt idx="8">
                  <c:v>4.1974</c:v>
                </c:pt>
                <c:pt idx="9">
                  <c:v>4.2988</c:v>
                </c:pt>
                <c:pt idx="10">
                  <c:v>4.5183</c:v>
                </c:pt>
                <c:pt idx="11">
                  <c:v>4.7562</c:v>
                </c:pt>
                <c:pt idx="12">
                  <c:v>4.5843</c:v>
                </c:pt>
                <c:pt idx="13">
                  <c:v>4.3913</c:v>
                </c:pt>
                <c:pt idx="14">
                  <c:v>4.2225</c:v>
                </c:pt>
                <c:pt idx="15">
                  <c:v>4.180400000000001</c:v>
                </c:pt>
                <c:pt idx="16">
                  <c:v>4.0807</c:v>
                </c:pt>
                <c:pt idx="17">
                  <c:v>3.9848</c:v>
                </c:pt>
                <c:pt idx="18">
                  <c:v>3.9863</c:v>
                </c:pt>
                <c:pt idx="19">
                  <c:v>4.4813</c:v>
                </c:pt>
                <c:pt idx="20">
                  <c:v>4.8907</c:v>
                </c:pt>
                <c:pt idx="21">
                  <c:v>5.3617</c:v>
                </c:pt>
                <c:pt idx="22">
                  <c:v>5.473</c:v>
                </c:pt>
                <c:pt idx="23">
                  <c:v>5.5149</c:v>
                </c:pt>
                <c:pt idx="24">
                  <c:v>5.404500000000001</c:v>
                </c:pt>
                <c:pt idx="25">
                  <c:v>5.397200000000001</c:v>
                </c:pt>
                <c:pt idx="26">
                  <c:v>5.5288</c:v>
                </c:pt>
                <c:pt idx="27">
                  <c:v>5.587899999999999</c:v>
                </c:pt>
                <c:pt idx="28">
                  <c:v>5.7273</c:v>
                </c:pt>
                <c:pt idx="29">
                  <c:v>5.7712</c:v>
                </c:pt>
                <c:pt idx="30">
                  <c:v>5.5323</c:v>
                </c:pt>
                <c:pt idx="31">
                  <c:v>5.501</c:v>
                </c:pt>
                <c:pt idx="32">
                  <c:v>5.4157</c:v>
                </c:pt>
                <c:pt idx="33">
                  <c:v>5.4344</c:v>
                </c:pt>
                <c:pt idx="34">
                  <c:v>5.566</c:v>
                </c:pt>
                <c:pt idx="35">
                  <c:v>5.5912</c:v>
                </c:pt>
                <c:pt idx="36">
                  <c:v>5.5912</c:v>
                </c:pt>
                <c:pt idx="37">
                  <c:v>5.5912</c:v>
                </c:pt>
              </c:numCache>
            </c:numRef>
          </c:val>
          <c:smooth val="0"/>
        </c:ser>
        <c:ser>
          <c:idx val="0"/>
          <c:order val="6"/>
          <c:tx>
            <c:v>Net foreign wealth (China)</c:v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Data2!$G$8:$G$45</c:f>
              <c:numCache>
                <c:formatCode>0%</c:formatCode>
                <c:ptCount val="38"/>
                <c:pt idx="0">
                  <c:v>0.0419727407676585</c:v>
                </c:pt>
                <c:pt idx="1">
                  <c:v>0.0428150505808661</c:v>
                </c:pt>
                <c:pt idx="2">
                  <c:v>0.0434992861127123</c:v>
                </c:pt>
                <c:pt idx="3">
                  <c:v>0.0439968111122296</c:v>
                </c:pt>
                <c:pt idx="4">
                  <c:v>0.0526571844457584</c:v>
                </c:pt>
                <c:pt idx="5">
                  <c:v>0.0632642956671965</c:v>
                </c:pt>
                <c:pt idx="6">
                  <c:v>0.0641648327942294</c:v>
                </c:pt>
                <c:pt idx="7">
                  <c:v>0.0462967768876448</c:v>
                </c:pt>
                <c:pt idx="8">
                  <c:v>0.0152136002038748</c:v>
                </c:pt>
                <c:pt idx="9">
                  <c:v>-0.0136157070958441</c:v>
                </c:pt>
                <c:pt idx="10">
                  <c:v>-0.0255016055347612</c:v>
                </c:pt>
                <c:pt idx="11">
                  <c:v>-0.0288816685758728</c:v>
                </c:pt>
                <c:pt idx="12">
                  <c:v>-0.0056136784391583</c:v>
                </c:pt>
                <c:pt idx="13">
                  <c:v>0.0355745834728916</c:v>
                </c:pt>
                <c:pt idx="14">
                  <c:v>0.00939482477905073</c:v>
                </c:pt>
                <c:pt idx="15">
                  <c:v>-0.0502929902685054</c:v>
                </c:pt>
                <c:pt idx="16">
                  <c:v>-0.0733828851134819</c:v>
                </c:pt>
                <c:pt idx="17">
                  <c:v>-0.0868469288649738</c:v>
                </c:pt>
                <c:pt idx="18">
                  <c:v>-0.0924531008784777</c:v>
                </c:pt>
                <c:pt idx="19">
                  <c:v>-0.0711640288096563</c:v>
                </c:pt>
                <c:pt idx="20">
                  <c:v>-0.0337536687041329</c:v>
                </c:pt>
                <c:pt idx="21">
                  <c:v>-0.00768937184744078</c:v>
                </c:pt>
                <c:pt idx="22">
                  <c:v>0.0204509557391039</c:v>
                </c:pt>
                <c:pt idx="23">
                  <c:v>0.0330131679457821</c:v>
                </c:pt>
                <c:pt idx="24">
                  <c:v>0.0506330096157814</c:v>
                </c:pt>
                <c:pt idx="25">
                  <c:v>0.0827761408686794</c:v>
                </c:pt>
                <c:pt idx="26">
                  <c:v>0.120801768451098</c:v>
                </c:pt>
                <c:pt idx="27">
                  <c:v>0.16283060921498</c:v>
                </c:pt>
                <c:pt idx="28">
                  <c:v>0.180542799006448</c:v>
                </c:pt>
                <c:pt idx="29">
                  <c:v>0.220376566527405</c:v>
                </c:pt>
                <c:pt idx="30">
                  <c:v>0.300026788487901</c:v>
                </c:pt>
                <c:pt idx="31">
                  <c:v>0.303729694438167</c:v>
                </c:pt>
                <c:pt idx="32">
                  <c:v>0.270225848381038</c:v>
                </c:pt>
                <c:pt idx="33">
                  <c:v>0.245364393865841</c:v>
                </c:pt>
                <c:pt idx="34">
                  <c:v>0.227771897829588</c:v>
                </c:pt>
                <c:pt idx="35">
                  <c:v>0.223329084460936</c:v>
                </c:pt>
                <c:pt idx="36">
                  <c:v>0.185204092409546</c:v>
                </c:pt>
                <c:pt idx="37">
                  <c:v>0.153153830780075</c:v>
                </c:pt>
              </c:numCache>
            </c:numRef>
          </c:val>
          <c:smooth val="0"/>
        </c:ser>
        <c:ser>
          <c:idx val="1"/>
          <c:order val="7"/>
          <c:tx>
            <c:v>Net foreign wealth (USA)</c:v>
          </c:tx>
          <c:spPr>
            <a:ln w="28575">
              <a:solidFill>
                <a:schemeClr val="accent3"/>
              </a:solidFill>
            </a:ln>
          </c:spPr>
          <c:marker>
            <c:symbol val="circ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Data2!$DO$8:$DO$45</c:f>
              <c:numCache>
                <c:formatCode>0%</c:formatCode>
                <c:ptCount val="38"/>
                <c:pt idx="0">
                  <c:v>0.0629050692152322</c:v>
                </c:pt>
                <c:pt idx="1">
                  <c:v>0.0704147762654568</c:v>
                </c:pt>
                <c:pt idx="2">
                  <c:v>0.0809597000164825</c:v>
                </c:pt>
                <c:pt idx="3">
                  <c:v>0.0835768340619374</c:v>
                </c:pt>
                <c:pt idx="4">
                  <c:v>0.0691747641177299</c:v>
                </c:pt>
                <c:pt idx="5">
                  <c:v>0.0561168109785982</c:v>
                </c:pt>
                <c:pt idx="6">
                  <c:v>0.0384757549361208</c:v>
                </c:pt>
                <c:pt idx="7">
                  <c:v>0.0213101894576841</c:v>
                </c:pt>
                <c:pt idx="8">
                  <c:v>0.00822358505275189</c:v>
                </c:pt>
                <c:pt idx="9">
                  <c:v>-0.00699747523791033</c:v>
                </c:pt>
                <c:pt idx="10">
                  <c:v>-0.0184361507989496</c:v>
                </c:pt>
                <c:pt idx="11">
                  <c:v>-0.0351156371544477</c:v>
                </c:pt>
                <c:pt idx="12">
                  <c:v>-0.0397905124997518</c:v>
                </c:pt>
                <c:pt idx="13">
                  <c:v>-0.0399075413123542</c:v>
                </c:pt>
                <c:pt idx="14">
                  <c:v>-0.0600051821008418</c:v>
                </c:pt>
                <c:pt idx="15">
                  <c:v>-0.0671241398484743</c:v>
                </c:pt>
                <c:pt idx="16">
                  <c:v>-0.0530196084818084</c:v>
                </c:pt>
                <c:pt idx="17">
                  <c:v>-0.0579001466162512</c:v>
                </c:pt>
                <c:pt idx="18">
                  <c:v>-0.0628202452387164</c:v>
                </c:pt>
                <c:pt idx="19">
                  <c:v>-0.0733949379437429</c:v>
                </c:pt>
                <c:pt idx="20">
                  <c:v>-0.088947093785397</c:v>
                </c:pt>
                <c:pt idx="21">
                  <c:v>-0.0788155903128153</c:v>
                </c:pt>
                <c:pt idx="22">
                  <c:v>-0.0890856068260918</c:v>
                </c:pt>
                <c:pt idx="23">
                  <c:v>-0.133552631578947</c:v>
                </c:pt>
                <c:pt idx="24">
                  <c:v>-0.158298628772465</c:v>
                </c:pt>
                <c:pt idx="25">
                  <c:v>-0.15919233186675</c:v>
                </c:pt>
                <c:pt idx="26">
                  <c:v>-0.153992495896935</c:v>
                </c:pt>
                <c:pt idx="27">
                  <c:v>-0.147440523852738</c:v>
                </c:pt>
                <c:pt idx="28">
                  <c:v>-0.141485114287618</c:v>
                </c:pt>
                <c:pt idx="29">
                  <c:v>-0.118126633337121</c:v>
                </c:pt>
                <c:pt idx="30">
                  <c:v>-0.17058843882264</c:v>
                </c:pt>
                <c:pt idx="31">
                  <c:v>-0.218243870659157</c:v>
                </c:pt>
                <c:pt idx="32">
                  <c:v>-0.176962204168138</c:v>
                </c:pt>
                <c:pt idx="33">
                  <c:v>-0.219865116871251</c:v>
                </c:pt>
                <c:pt idx="34">
                  <c:v>-0.257812386661831</c:v>
                </c:pt>
                <c:pt idx="35">
                  <c:v>-0.281501474579087</c:v>
                </c:pt>
                <c:pt idx="36">
                  <c:v>-0.334887058776949</c:v>
                </c:pt>
                <c:pt idx="37">
                  <c:v>-0.358315544547503</c:v>
                </c:pt>
              </c:numCache>
            </c:numRef>
          </c:val>
          <c:smooth val="0"/>
        </c:ser>
        <c:ser>
          <c:idx val="5"/>
          <c:order val="8"/>
          <c:tx>
            <c:v>Net foreign wealth (France)</c:v>
          </c:tx>
          <c:spPr>
            <a:ln w="28575">
              <a:solidFill>
                <a:schemeClr val="accent6"/>
              </a:solidFill>
            </a:ln>
          </c:spPr>
          <c:marker>
            <c:symbol val="circle"/>
            <c:size val="9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Data2!$EK$8:$EK$45</c:f>
              <c:numCache>
                <c:formatCode>0%</c:formatCode>
                <c:ptCount val="38"/>
                <c:pt idx="0">
                  <c:v>0.144313601823643</c:v>
                </c:pt>
                <c:pt idx="1">
                  <c:v>0.144565281099633</c:v>
                </c:pt>
                <c:pt idx="2">
                  <c:v>0.181754747660523</c:v>
                </c:pt>
                <c:pt idx="3">
                  <c:v>0.192717368001481</c:v>
                </c:pt>
                <c:pt idx="4">
                  <c:v>0.182307493967668</c:v>
                </c:pt>
                <c:pt idx="5">
                  <c:v>0.188450673049486</c:v>
                </c:pt>
                <c:pt idx="6">
                  <c:v>0.157064210424319</c:v>
                </c:pt>
                <c:pt idx="7">
                  <c:v>0.0989707618627617</c:v>
                </c:pt>
                <c:pt idx="8">
                  <c:v>0.0633377436725414</c:v>
                </c:pt>
                <c:pt idx="9">
                  <c:v>0.062725804098662</c:v>
                </c:pt>
                <c:pt idx="10">
                  <c:v>0.0440203501478188</c:v>
                </c:pt>
                <c:pt idx="11">
                  <c:v>-0.00824279094167046</c:v>
                </c:pt>
                <c:pt idx="12">
                  <c:v>-0.0245837280713929</c:v>
                </c:pt>
                <c:pt idx="13">
                  <c:v>-0.0260409457816343</c:v>
                </c:pt>
                <c:pt idx="14">
                  <c:v>-0.0218226832723219</c:v>
                </c:pt>
                <c:pt idx="15">
                  <c:v>-0.0096349093006145</c:v>
                </c:pt>
                <c:pt idx="16">
                  <c:v>0.0249888748037679</c:v>
                </c:pt>
                <c:pt idx="17">
                  <c:v>0.087434749056225</c:v>
                </c:pt>
                <c:pt idx="18">
                  <c:v>0.117829142977803</c:v>
                </c:pt>
                <c:pt idx="19">
                  <c:v>0.138976923147081</c:v>
                </c:pt>
                <c:pt idx="20">
                  <c:v>0.167817150405007</c:v>
                </c:pt>
                <c:pt idx="21">
                  <c:v>0.140893808117282</c:v>
                </c:pt>
                <c:pt idx="22">
                  <c:v>0.146039443185965</c:v>
                </c:pt>
                <c:pt idx="23">
                  <c:v>0.173342132388088</c:v>
                </c:pt>
                <c:pt idx="24">
                  <c:v>0.0786508223620905</c:v>
                </c:pt>
                <c:pt idx="25">
                  <c:v>0.00130781386841394</c:v>
                </c:pt>
                <c:pt idx="26">
                  <c:v>-0.00791646333162399</c:v>
                </c:pt>
                <c:pt idx="27">
                  <c:v>-0.00561017468452496</c:v>
                </c:pt>
                <c:pt idx="28">
                  <c:v>-0.00206735228458044</c:v>
                </c:pt>
                <c:pt idx="29">
                  <c:v>-0.0210004401166364</c:v>
                </c:pt>
                <c:pt idx="30">
                  <c:v>-0.0695263577667386</c:v>
                </c:pt>
                <c:pt idx="31">
                  <c:v>-0.0991256693713502</c:v>
                </c:pt>
                <c:pt idx="32">
                  <c:v>-0.0895297989033583</c:v>
                </c:pt>
                <c:pt idx="33">
                  <c:v>-0.109354158148905</c:v>
                </c:pt>
                <c:pt idx="34">
                  <c:v>-0.118977621943882</c:v>
                </c:pt>
                <c:pt idx="35">
                  <c:v>-0.117012519600748</c:v>
                </c:pt>
                <c:pt idx="36">
                  <c:v>-0.156270576383999</c:v>
                </c:pt>
                <c:pt idx="37">
                  <c:v>-0.156270576383999</c:v>
                </c:pt>
              </c:numCache>
            </c:numRef>
          </c:val>
          <c:smooth val="0"/>
        </c:ser>
        <c:ser>
          <c:idx val="9"/>
          <c:order val="9"/>
          <c:tx>
            <c:v>Foreign wealth (Japan)</c:v>
          </c:tx>
          <c:spPr>
            <a:ln w="28575">
              <a:solidFill>
                <a:schemeClr val="accent2"/>
              </a:solidFill>
            </a:ln>
          </c:spPr>
          <c:marker>
            <c:symbol val="circle"/>
            <c:size val="9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Data2!$FK$8:$FK$45</c:f>
              <c:numCache>
                <c:formatCode>0%</c:formatCode>
                <c:ptCount val="38"/>
                <c:pt idx="0">
                  <c:v>0.0582</c:v>
                </c:pt>
                <c:pt idx="1">
                  <c:v>0.053</c:v>
                </c:pt>
                <c:pt idx="2">
                  <c:v>0.0413</c:v>
                </c:pt>
                <c:pt idx="3">
                  <c:v>0.0405</c:v>
                </c:pt>
                <c:pt idx="4">
                  <c:v>0.0433</c:v>
                </c:pt>
                <c:pt idx="5">
                  <c:v>0.0489</c:v>
                </c:pt>
                <c:pt idx="6">
                  <c:v>0.0651</c:v>
                </c:pt>
                <c:pt idx="7">
                  <c:v>0.0831</c:v>
                </c:pt>
                <c:pt idx="8">
                  <c:v>0.1134</c:v>
                </c:pt>
                <c:pt idx="9">
                  <c:v>0.1511</c:v>
                </c:pt>
                <c:pt idx="10">
                  <c:v>0.1905</c:v>
                </c:pt>
                <c:pt idx="11">
                  <c:v>0.1728</c:v>
                </c:pt>
                <c:pt idx="12">
                  <c:v>0.1302</c:v>
                </c:pt>
                <c:pt idx="13">
                  <c:v>0.1313</c:v>
                </c:pt>
                <c:pt idx="14">
                  <c:v>0.1571</c:v>
                </c:pt>
                <c:pt idx="15">
                  <c:v>0.1857</c:v>
                </c:pt>
                <c:pt idx="16">
                  <c:v>0.1923</c:v>
                </c:pt>
                <c:pt idx="17">
                  <c:v>0.1986</c:v>
                </c:pt>
                <c:pt idx="18">
                  <c:v>0.2233</c:v>
                </c:pt>
                <c:pt idx="19">
                  <c:v>0.266</c:v>
                </c:pt>
                <c:pt idx="20">
                  <c:v>0.3097</c:v>
                </c:pt>
                <c:pt idx="21">
                  <c:v>0.2649</c:v>
                </c:pt>
                <c:pt idx="22">
                  <c:v>0.2628</c:v>
                </c:pt>
                <c:pt idx="23">
                  <c:v>0.3837</c:v>
                </c:pt>
                <c:pt idx="24">
                  <c:v>0.4403</c:v>
                </c:pt>
                <c:pt idx="25">
                  <c:v>0.4313</c:v>
                </c:pt>
                <c:pt idx="26">
                  <c:v>0.4382</c:v>
                </c:pt>
                <c:pt idx="27">
                  <c:v>0.4438</c:v>
                </c:pt>
                <c:pt idx="28">
                  <c:v>0.4754</c:v>
                </c:pt>
                <c:pt idx="29">
                  <c:v>0.5503</c:v>
                </c:pt>
                <c:pt idx="30">
                  <c:v>0.5848</c:v>
                </c:pt>
                <c:pt idx="31">
                  <c:v>0.6583</c:v>
                </c:pt>
                <c:pt idx="32">
                  <c:v>0.6716</c:v>
                </c:pt>
                <c:pt idx="33">
                  <c:v>0.6774</c:v>
                </c:pt>
                <c:pt idx="34">
                  <c:v>0.7199</c:v>
                </c:pt>
                <c:pt idx="35">
                  <c:v>0.7846</c:v>
                </c:pt>
                <c:pt idx="36">
                  <c:v>0.7846</c:v>
                </c:pt>
                <c:pt idx="37">
                  <c:v>0.7846</c:v>
                </c:pt>
              </c:numCache>
            </c:numRef>
          </c:val>
          <c:smooth val="0"/>
        </c:ser>
        <c:ser>
          <c:idx val="10"/>
          <c:order val="10"/>
          <c:tx>
            <c:v>Net foreign wealth (Britain)</c:v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Data2!$FE$8:$FE$45</c:f>
              <c:numCache>
                <c:formatCode>0%</c:formatCode>
                <c:ptCount val="38"/>
                <c:pt idx="0">
                  <c:v>0.0391</c:v>
                </c:pt>
                <c:pt idx="1">
                  <c:v>0.0382</c:v>
                </c:pt>
                <c:pt idx="2">
                  <c:v>0.0396</c:v>
                </c:pt>
                <c:pt idx="3">
                  <c:v>0.0541</c:v>
                </c:pt>
                <c:pt idx="4">
                  <c:v>0.0657</c:v>
                </c:pt>
                <c:pt idx="5">
                  <c:v>0.0683</c:v>
                </c:pt>
                <c:pt idx="6">
                  <c:v>0.067</c:v>
                </c:pt>
                <c:pt idx="7">
                  <c:v>0.0613</c:v>
                </c:pt>
                <c:pt idx="8">
                  <c:v>0.0529</c:v>
                </c:pt>
                <c:pt idx="9">
                  <c:v>0.0808</c:v>
                </c:pt>
                <c:pt idx="10">
                  <c:v>0.1039</c:v>
                </c:pt>
                <c:pt idx="11">
                  <c:v>0.1036</c:v>
                </c:pt>
                <c:pt idx="12">
                  <c:v>0.0421</c:v>
                </c:pt>
                <c:pt idx="13">
                  <c:v>-0.0118</c:v>
                </c:pt>
                <c:pt idx="14">
                  <c:v>0.0034</c:v>
                </c:pt>
                <c:pt idx="15">
                  <c:v>0.0237</c:v>
                </c:pt>
                <c:pt idx="16">
                  <c:v>0.0272</c:v>
                </c:pt>
                <c:pt idx="17">
                  <c:v>-0.006</c:v>
                </c:pt>
                <c:pt idx="18">
                  <c:v>-0.0567</c:v>
                </c:pt>
                <c:pt idx="19">
                  <c:v>-0.0847</c:v>
                </c:pt>
                <c:pt idx="20">
                  <c:v>-0.1492</c:v>
                </c:pt>
                <c:pt idx="21">
                  <c:v>-0.2226</c:v>
                </c:pt>
                <c:pt idx="22">
                  <c:v>-0.1567</c:v>
                </c:pt>
                <c:pt idx="23">
                  <c:v>-0.1189</c:v>
                </c:pt>
                <c:pt idx="24">
                  <c:v>-0.1166</c:v>
                </c:pt>
                <c:pt idx="25">
                  <c:v>-0.0765</c:v>
                </c:pt>
                <c:pt idx="26">
                  <c:v>-0.0926</c:v>
                </c:pt>
                <c:pt idx="27">
                  <c:v>-0.1051</c:v>
                </c:pt>
                <c:pt idx="28">
                  <c:v>-0.1176</c:v>
                </c:pt>
                <c:pt idx="29">
                  <c:v>-0.1357</c:v>
                </c:pt>
                <c:pt idx="30">
                  <c:v>-0.0296</c:v>
                </c:pt>
                <c:pt idx="31">
                  <c:v>-0.0429</c:v>
                </c:pt>
                <c:pt idx="32">
                  <c:v>-0.1071</c:v>
                </c:pt>
                <c:pt idx="33">
                  <c:v>-0.0582</c:v>
                </c:pt>
                <c:pt idx="34">
                  <c:v>-0.1113</c:v>
                </c:pt>
                <c:pt idx="35">
                  <c:v>-0.1744</c:v>
                </c:pt>
                <c:pt idx="36">
                  <c:v>-0.1744</c:v>
                </c:pt>
                <c:pt idx="37">
                  <c:v>-0.1744</c:v>
                </c:pt>
              </c:numCache>
            </c:numRef>
          </c:val>
          <c:smooth val="0"/>
        </c:ser>
        <c:ser>
          <c:idx val="11"/>
          <c:order val="11"/>
          <c:tx>
            <c:v>Net foreign wealth (Germany)</c:v>
          </c:tx>
          <c:spPr>
            <a:ln w="28575">
              <a:solidFill>
                <a:schemeClr val="accent4"/>
              </a:solidFill>
            </a:ln>
          </c:spPr>
          <c:marker>
            <c:symbol val="circle"/>
            <c:size val="9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Data2!$FX$8:$FX$45</c:f>
              <c:numCache>
                <c:formatCode>0%</c:formatCode>
                <c:ptCount val="38"/>
                <c:pt idx="0">
                  <c:v>0.0228</c:v>
                </c:pt>
                <c:pt idx="1">
                  <c:v>0.0126</c:v>
                </c:pt>
                <c:pt idx="2">
                  <c:v>0.0038</c:v>
                </c:pt>
                <c:pt idx="3">
                  <c:v>0.0008</c:v>
                </c:pt>
                <c:pt idx="4">
                  <c:v>0.0027</c:v>
                </c:pt>
                <c:pt idx="5">
                  <c:v>0.0044</c:v>
                </c:pt>
                <c:pt idx="6">
                  <c:v>0.006</c:v>
                </c:pt>
                <c:pt idx="7">
                  <c:v>0.0074</c:v>
                </c:pt>
                <c:pt idx="8">
                  <c:v>0.0256</c:v>
                </c:pt>
                <c:pt idx="9">
                  <c:v>0.0598</c:v>
                </c:pt>
                <c:pt idx="10">
                  <c:v>0.089</c:v>
                </c:pt>
                <c:pt idx="11">
                  <c:v>0.1136</c:v>
                </c:pt>
                <c:pt idx="12">
                  <c:v>0.1338</c:v>
                </c:pt>
                <c:pt idx="13">
                  <c:v>0.1286</c:v>
                </c:pt>
                <c:pt idx="14">
                  <c:v>0.1148</c:v>
                </c:pt>
                <c:pt idx="15">
                  <c:v>0.0947</c:v>
                </c:pt>
                <c:pt idx="16">
                  <c:v>0.0744</c:v>
                </c:pt>
                <c:pt idx="17">
                  <c:v>0.0461</c:v>
                </c:pt>
                <c:pt idx="18">
                  <c:v>0.0221</c:v>
                </c:pt>
                <c:pt idx="19">
                  <c:v>0.0132</c:v>
                </c:pt>
                <c:pt idx="20">
                  <c:v>-0.0078</c:v>
                </c:pt>
                <c:pt idx="21">
                  <c:v>-0.0244</c:v>
                </c:pt>
                <c:pt idx="22">
                  <c:v>-0.027</c:v>
                </c:pt>
                <c:pt idx="23">
                  <c:v>-0.0031</c:v>
                </c:pt>
                <c:pt idx="24">
                  <c:v>-0.013</c:v>
                </c:pt>
                <c:pt idx="25">
                  <c:v>-0.053</c:v>
                </c:pt>
                <c:pt idx="26">
                  <c:v>-0.0345</c:v>
                </c:pt>
                <c:pt idx="27">
                  <c:v>0.0498</c:v>
                </c:pt>
                <c:pt idx="28">
                  <c:v>0.0315</c:v>
                </c:pt>
                <c:pt idx="29">
                  <c:v>-0.0226</c:v>
                </c:pt>
                <c:pt idx="30">
                  <c:v>0.1014</c:v>
                </c:pt>
                <c:pt idx="31">
                  <c:v>0.225</c:v>
                </c:pt>
                <c:pt idx="32">
                  <c:v>0.2245</c:v>
                </c:pt>
                <c:pt idx="33">
                  <c:v>0.2397</c:v>
                </c:pt>
                <c:pt idx="34">
                  <c:v>0.3054</c:v>
                </c:pt>
                <c:pt idx="35">
                  <c:v>0.3547</c:v>
                </c:pt>
                <c:pt idx="36">
                  <c:v>0.3547</c:v>
                </c:pt>
                <c:pt idx="37">
                  <c:v>0.3547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822824"/>
        <c:axId val="2138740552"/>
      </c:lineChart>
      <c:catAx>
        <c:axId val="20208228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740552"/>
        <c:crossesAt val="0.0"/>
        <c:auto val="1"/>
        <c:lblAlgn val="ctr"/>
        <c:lblOffset val="100"/>
        <c:tickLblSkip val="4"/>
        <c:tickMarkSkip val="4"/>
        <c:noMultiLvlLbl val="0"/>
      </c:catAx>
      <c:valAx>
        <c:axId val="2138740552"/>
        <c:scaling>
          <c:orientation val="minMax"/>
          <c:max val="8.1"/>
          <c:min val="-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0822824"/>
        <c:crosses val="autoZero"/>
        <c:crossBetween val="midCat"/>
        <c:majorUnit val="0.5"/>
        <c:minorUnit val="0.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6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7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8"/>
        <c:txPr>
          <a:bodyPr/>
          <a:lstStyle/>
          <a:p>
            <a:pPr>
              <a:defRPr sz="1600"/>
            </a:pPr>
            <a:endParaRPr lang="en-US"/>
          </a:p>
        </c:txPr>
      </c:legendEntry>
      <c:layout>
        <c:manualLayout>
          <c:xMode val="edge"/>
          <c:yMode val="edge"/>
          <c:x val="0.157615937639902"/>
          <c:y val="0.576327273115251"/>
          <c:w val="0.36633978967512"/>
          <c:h val="0.242244770216731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2000"/>
              <a:t>Panel</a:t>
            </a:r>
            <a:r>
              <a:rPr lang="fr-FR" sz="2000" baseline="0"/>
              <a:t> B</a:t>
            </a:r>
            <a:r>
              <a:rPr lang="fr-FR" sz="2000"/>
              <a:t>.</a:t>
            </a:r>
            <a:r>
              <a:rPr lang="fr-FR" sz="2000" baseline="0"/>
              <a:t> Bottom 50% income share</a:t>
            </a:r>
          </a:p>
        </c:rich>
      </c:tx>
      <c:layout>
        <c:manualLayout>
          <c:xMode val="edge"/>
          <c:yMode val="edge"/>
          <c:x val="0.213507639760001"/>
          <c:y val="0.004504504504504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0316760154145"/>
          <c:y val="0.0724056536851813"/>
          <c:w val="0.90330212694985"/>
          <c:h val="0.809935624600979"/>
        </c:manualLayout>
      </c:layout>
      <c:lineChart>
        <c:grouping val="standard"/>
        <c:varyColors val="0"/>
        <c:ser>
          <c:idx val="2"/>
          <c:order val="0"/>
          <c:tx>
            <c:v>China</c:v>
          </c:tx>
          <c:spPr>
            <a:ln w="34925">
              <a:solidFill>
                <a:schemeClr val="accent2"/>
              </a:solidFill>
            </a:ln>
          </c:spPr>
          <c:marker>
            <c:symbol val="triang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Lit>
              <c:formatCode>General</c:formatCode>
              <c:ptCount val="38"/>
              <c:pt idx="0">
                <c:v>1978.0</c:v>
              </c:pt>
              <c:pt idx="1">
                <c:v>1979.0</c:v>
              </c:pt>
              <c:pt idx="2">
                <c:v>1980.0</c:v>
              </c:pt>
              <c:pt idx="3">
                <c:v>1981.0</c:v>
              </c:pt>
              <c:pt idx="4">
                <c:v>1982.0</c:v>
              </c:pt>
              <c:pt idx="5">
                <c:v>1983.0</c:v>
              </c:pt>
              <c:pt idx="6">
                <c:v>1984.0</c:v>
              </c:pt>
              <c:pt idx="7">
                <c:v>1985.0</c:v>
              </c:pt>
              <c:pt idx="8">
                <c:v>1986.0</c:v>
              </c:pt>
              <c:pt idx="9">
                <c:v>1987.0</c:v>
              </c:pt>
              <c:pt idx="10">
                <c:v>1988.0</c:v>
              </c:pt>
              <c:pt idx="11">
                <c:v>1989.0</c:v>
              </c:pt>
              <c:pt idx="12">
                <c:v>1990.0</c:v>
              </c:pt>
              <c:pt idx="13">
                <c:v>1991.0</c:v>
              </c:pt>
              <c:pt idx="14">
                <c:v>1992.0</c:v>
              </c:pt>
              <c:pt idx="15">
                <c:v>1993.0</c:v>
              </c:pt>
              <c:pt idx="16">
                <c:v>1994.0</c:v>
              </c:pt>
              <c:pt idx="17">
                <c:v>1995.0</c:v>
              </c:pt>
              <c:pt idx="18">
                <c:v>1996.0</c:v>
              </c:pt>
              <c:pt idx="19">
                <c:v>1997.0</c:v>
              </c:pt>
              <c:pt idx="20">
                <c:v>1998.0</c:v>
              </c:pt>
              <c:pt idx="21">
                <c:v>1999.0</c:v>
              </c:pt>
              <c:pt idx="22">
                <c:v>2000.0</c:v>
              </c:pt>
              <c:pt idx="23">
                <c:v>2001.0</c:v>
              </c:pt>
              <c:pt idx="24">
                <c:v>2002.0</c:v>
              </c:pt>
              <c:pt idx="25">
                <c:v>2003.0</c:v>
              </c:pt>
              <c:pt idx="26">
                <c:v>2004.0</c:v>
              </c:pt>
              <c:pt idx="27">
                <c:v>2005.0</c:v>
              </c:pt>
              <c:pt idx="28">
                <c:v>2006.0</c:v>
              </c:pt>
              <c:pt idx="29">
                <c:v>2007.0</c:v>
              </c:pt>
              <c:pt idx="30">
                <c:v>2008.0</c:v>
              </c:pt>
              <c:pt idx="31">
                <c:v>2009.0</c:v>
              </c:pt>
              <c:pt idx="32">
                <c:v>2010.0</c:v>
              </c:pt>
              <c:pt idx="33">
                <c:v>2011.0</c:v>
              </c:pt>
              <c:pt idx="34">
                <c:v>2012.0</c:v>
              </c:pt>
              <c:pt idx="35">
                <c:v>2013.0</c:v>
              </c:pt>
              <c:pt idx="36">
                <c:v>2014.0</c:v>
              </c:pt>
              <c:pt idx="37">
                <c:v>2015.0</c:v>
              </c:pt>
            </c:numLit>
          </c:cat>
          <c:val>
            <c:numRef>
              <c:f>Data3!$B$6:$B$43</c:f>
              <c:numCache>
                <c:formatCode>0%</c:formatCode>
                <c:ptCount val="38"/>
                <c:pt idx="0">
                  <c:v>0.274979501962662</c:v>
                </c:pt>
                <c:pt idx="1">
                  <c:v>0.274142503738403</c:v>
                </c:pt>
                <c:pt idx="2">
                  <c:v>0.273498237133026</c:v>
                </c:pt>
                <c:pt idx="3">
                  <c:v>0.270198315382004</c:v>
                </c:pt>
                <c:pt idx="4">
                  <c:v>0.264434009790421</c:v>
                </c:pt>
                <c:pt idx="5">
                  <c:v>0.266848474740982</c:v>
                </c:pt>
                <c:pt idx="6">
                  <c:v>0.264341235160828</c:v>
                </c:pt>
                <c:pt idx="7">
                  <c:v>0.260674864053726</c:v>
                </c:pt>
                <c:pt idx="8">
                  <c:v>0.243835628032684</c:v>
                </c:pt>
                <c:pt idx="9">
                  <c:v>0.238950967788696</c:v>
                </c:pt>
                <c:pt idx="10">
                  <c:v>0.236319854855537</c:v>
                </c:pt>
                <c:pt idx="11">
                  <c:v>0.229375451803207</c:v>
                </c:pt>
                <c:pt idx="12">
                  <c:v>0.231370896100998</c:v>
                </c:pt>
                <c:pt idx="13">
                  <c:v>0.217459365725517</c:v>
                </c:pt>
                <c:pt idx="14">
                  <c:v>0.206808641552925</c:v>
                </c:pt>
                <c:pt idx="15">
                  <c:v>0.196733087301254</c:v>
                </c:pt>
                <c:pt idx="16">
                  <c:v>0.193164572119713</c:v>
                </c:pt>
                <c:pt idx="17">
                  <c:v>0.19665752351284</c:v>
                </c:pt>
                <c:pt idx="18">
                  <c:v>0.204715326428413</c:v>
                </c:pt>
                <c:pt idx="19">
                  <c:v>0.205296352505684</c:v>
                </c:pt>
                <c:pt idx="20">
                  <c:v>0.206338077783585</c:v>
                </c:pt>
                <c:pt idx="21">
                  <c:v>0.199103102087975</c:v>
                </c:pt>
                <c:pt idx="22">
                  <c:v>0.185480192303658</c:v>
                </c:pt>
                <c:pt idx="23">
                  <c:v>0.180988252162933</c:v>
                </c:pt>
                <c:pt idx="24">
                  <c:v>0.167756959795952</c:v>
                </c:pt>
                <c:pt idx="25">
                  <c:v>0.159167230129242</c:v>
                </c:pt>
                <c:pt idx="26">
                  <c:v>0.158232048153877</c:v>
                </c:pt>
                <c:pt idx="27">
                  <c:v>0.149122595787048</c:v>
                </c:pt>
                <c:pt idx="28">
                  <c:v>0.148366808891296</c:v>
                </c:pt>
                <c:pt idx="29">
                  <c:v>0.146709054708481</c:v>
                </c:pt>
                <c:pt idx="30">
                  <c:v>0.145587787032127</c:v>
                </c:pt>
                <c:pt idx="31">
                  <c:v>0.144556939601898</c:v>
                </c:pt>
                <c:pt idx="32">
                  <c:v>0.147080466151237</c:v>
                </c:pt>
                <c:pt idx="33">
                  <c:v>0.150576129555702</c:v>
                </c:pt>
                <c:pt idx="34">
                  <c:v>0.15384529531002</c:v>
                </c:pt>
                <c:pt idx="35">
                  <c:v>0.14761708676815</c:v>
                </c:pt>
                <c:pt idx="36">
                  <c:v>0.151978120207787</c:v>
                </c:pt>
                <c:pt idx="37">
                  <c:v>0.151286512613296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D7-4BF3-9230-AB505AD7E958}"/>
            </c:ext>
          </c:extLst>
        </c:ser>
        <c:ser>
          <c:idx val="3"/>
          <c:order val="1"/>
          <c:tx>
            <c:v>US</c:v>
          </c:tx>
          <c:spPr>
            <a:ln w="34925">
              <a:solidFill>
                <a:schemeClr val="accent5"/>
              </a:solidFill>
            </a:ln>
          </c:spPr>
          <c:marker>
            <c:symbol val="square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Lit>
              <c:formatCode>General</c:formatCode>
              <c:ptCount val="38"/>
              <c:pt idx="0">
                <c:v>1978.0</c:v>
              </c:pt>
              <c:pt idx="1">
                <c:v>1979.0</c:v>
              </c:pt>
              <c:pt idx="2">
                <c:v>1980.0</c:v>
              </c:pt>
              <c:pt idx="3">
                <c:v>1981.0</c:v>
              </c:pt>
              <c:pt idx="4">
                <c:v>1982.0</c:v>
              </c:pt>
              <c:pt idx="5">
                <c:v>1983.0</c:v>
              </c:pt>
              <c:pt idx="6">
                <c:v>1984.0</c:v>
              </c:pt>
              <c:pt idx="7">
                <c:v>1985.0</c:v>
              </c:pt>
              <c:pt idx="8">
                <c:v>1986.0</c:v>
              </c:pt>
              <c:pt idx="9">
                <c:v>1987.0</c:v>
              </c:pt>
              <c:pt idx="10">
                <c:v>1988.0</c:v>
              </c:pt>
              <c:pt idx="11">
                <c:v>1989.0</c:v>
              </c:pt>
              <c:pt idx="12">
                <c:v>1990.0</c:v>
              </c:pt>
              <c:pt idx="13">
                <c:v>1991.0</c:v>
              </c:pt>
              <c:pt idx="14">
                <c:v>1992.0</c:v>
              </c:pt>
              <c:pt idx="15">
                <c:v>1993.0</c:v>
              </c:pt>
              <c:pt idx="16">
                <c:v>1994.0</c:v>
              </c:pt>
              <c:pt idx="17">
                <c:v>1995.0</c:v>
              </c:pt>
              <c:pt idx="18">
                <c:v>1996.0</c:v>
              </c:pt>
              <c:pt idx="19">
                <c:v>1997.0</c:v>
              </c:pt>
              <c:pt idx="20">
                <c:v>1998.0</c:v>
              </c:pt>
              <c:pt idx="21">
                <c:v>1999.0</c:v>
              </c:pt>
              <c:pt idx="22">
                <c:v>2000.0</c:v>
              </c:pt>
              <c:pt idx="23">
                <c:v>2001.0</c:v>
              </c:pt>
              <c:pt idx="24">
                <c:v>2002.0</c:v>
              </c:pt>
              <c:pt idx="25">
                <c:v>2003.0</c:v>
              </c:pt>
              <c:pt idx="26">
                <c:v>2004.0</c:v>
              </c:pt>
              <c:pt idx="27">
                <c:v>2005.0</c:v>
              </c:pt>
              <c:pt idx="28">
                <c:v>2006.0</c:v>
              </c:pt>
              <c:pt idx="29">
                <c:v>2007.0</c:v>
              </c:pt>
              <c:pt idx="30">
                <c:v>2008.0</c:v>
              </c:pt>
              <c:pt idx="31">
                <c:v>2009.0</c:v>
              </c:pt>
              <c:pt idx="32">
                <c:v>2010.0</c:v>
              </c:pt>
              <c:pt idx="33">
                <c:v>2011.0</c:v>
              </c:pt>
              <c:pt idx="34">
                <c:v>2012.0</c:v>
              </c:pt>
              <c:pt idx="35">
                <c:v>2013.0</c:v>
              </c:pt>
              <c:pt idx="36">
                <c:v>2014.0</c:v>
              </c:pt>
              <c:pt idx="37">
                <c:v>2015.0</c:v>
              </c:pt>
            </c:numLit>
          </c:cat>
          <c:val>
            <c:numRef>
              <c:f>Data3!$AA$6:$AA$43</c:f>
              <c:numCache>
                <c:formatCode>0%</c:formatCode>
                <c:ptCount val="38"/>
                <c:pt idx="0">
                  <c:v>0.199908286347544</c:v>
                </c:pt>
                <c:pt idx="1">
                  <c:v>0.200930118560791</c:v>
                </c:pt>
                <c:pt idx="2">
                  <c:v>0.199073731899261</c:v>
                </c:pt>
                <c:pt idx="3">
                  <c:v>0.195153176784515</c:v>
                </c:pt>
                <c:pt idx="4">
                  <c:v>0.189620614051819</c:v>
                </c:pt>
                <c:pt idx="5">
                  <c:v>0.183056473731995</c:v>
                </c:pt>
                <c:pt idx="6">
                  <c:v>0.178882420063019</c:v>
                </c:pt>
                <c:pt idx="7">
                  <c:v>0.178912281990051</c:v>
                </c:pt>
                <c:pt idx="8">
                  <c:v>0.176829397678375</c:v>
                </c:pt>
                <c:pt idx="9">
                  <c:v>0.172243177890778</c:v>
                </c:pt>
                <c:pt idx="10">
                  <c:v>0.169145584106445</c:v>
                </c:pt>
                <c:pt idx="11">
                  <c:v>0.168982207775116</c:v>
                </c:pt>
                <c:pt idx="12">
                  <c:v>0.167851686477661</c:v>
                </c:pt>
                <c:pt idx="13">
                  <c:v>0.166060745716095</c:v>
                </c:pt>
                <c:pt idx="14">
                  <c:v>0.158198058605194</c:v>
                </c:pt>
                <c:pt idx="15">
                  <c:v>0.15885192155838</c:v>
                </c:pt>
                <c:pt idx="16">
                  <c:v>0.157686948776245</c:v>
                </c:pt>
                <c:pt idx="17">
                  <c:v>0.15365332365036</c:v>
                </c:pt>
                <c:pt idx="18">
                  <c:v>0.150680661201477</c:v>
                </c:pt>
                <c:pt idx="19">
                  <c:v>0.148490190505981</c:v>
                </c:pt>
                <c:pt idx="20">
                  <c:v>0.148978114128113</c:v>
                </c:pt>
                <c:pt idx="21">
                  <c:v>0.14764267206192</c:v>
                </c:pt>
                <c:pt idx="22">
                  <c:v>0.146123170852661</c:v>
                </c:pt>
                <c:pt idx="23">
                  <c:v>0.149464726448059</c:v>
                </c:pt>
                <c:pt idx="24">
                  <c:v>0.148192822933197</c:v>
                </c:pt>
                <c:pt idx="25">
                  <c:v>0.145128190517426</c:v>
                </c:pt>
                <c:pt idx="26">
                  <c:v>0.141871690750122</c:v>
                </c:pt>
                <c:pt idx="27">
                  <c:v>0.138291418552399</c:v>
                </c:pt>
                <c:pt idx="28">
                  <c:v>0.135279953479767</c:v>
                </c:pt>
                <c:pt idx="29">
                  <c:v>0.137281239032745</c:v>
                </c:pt>
                <c:pt idx="30">
                  <c:v>0.13698399066925</c:v>
                </c:pt>
                <c:pt idx="31">
                  <c:v>0.135693073272705</c:v>
                </c:pt>
                <c:pt idx="32">
                  <c:v>0.130128562450409</c:v>
                </c:pt>
                <c:pt idx="33">
                  <c:v>0.127060174942017</c:v>
                </c:pt>
                <c:pt idx="34">
                  <c:v>0.123485147953033</c:v>
                </c:pt>
                <c:pt idx="35">
                  <c:v>0.127467930316925</c:v>
                </c:pt>
                <c:pt idx="36">
                  <c:v>0.125305414199829</c:v>
                </c:pt>
                <c:pt idx="37">
                  <c:v>0.125305414199829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D7-4BF3-9230-AB505AD7E958}"/>
            </c:ext>
          </c:extLst>
        </c:ser>
        <c:ser>
          <c:idx val="4"/>
          <c:order val="2"/>
          <c:tx>
            <c:v>France</c:v>
          </c:tx>
          <c:spPr>
            <a:ln w="34925"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Lit>
              <c:formatCode>General</c:formatCode>
              <c:ptCount val="38"/>
              <c:pt idx="0">
                <c:v>1978.0</c:v>
              </c:pt>
              <c:pt idx="1">
                <c:v>1979.0</c:v>
              </c:pt>
              <c:pt idx="2">
                <c:v>1980.0</c:v>
              </c:pt>
              <c:pt idx="3">
                <c:v>1981.0</c:v>
              </c:pt>
              <c:pt idx="4">
                <c:v>1982.0</c:v>
              </c:pt>
              <c:pt idx="5">
                <c:v>1983.0</c:v>
              </c:pt>
              <c:pt idx="6">
                <c:v>1984.0</c:v>
              </c:pt>
              <c:pt idx="7">
                <c:v>1985.0</c:v>
              </c:pt>
              <c:pt idx="8">
                <c:v>1986.0</c:v>
              </c:pt>
              <c:pt idx="9">
                <c:v>1987.0</c:v>
              </c:pt>
              <c:pt idx="10">
                <c:v>1988.0</c:v>
              </c:pt>
              <c:pt idx="11">
                <c:v>1989.0</c:v>
              </c:pt>
              <c:pt idx="12">
                <c:v>1990.0</c:v>
              </c:pt>
              <c:pt idx="13">
                <c:v>1991.0</c:v>
              </c:pt>
              <c:pt idx="14">
                <c:v>1992.0</c:v>
              </c:pt>
              <c:pt idx="15">
                <c:v>1993.0</c:v>
              </c:pt>
              <c:pt idx="16">
                <c:v>1994.0</c:v>
              </c:pt>
              <c:pt idx="17">
                <c:v>1995.0</c:v>
              </c:pt>
              <c:pt idx="18">
                <c:v>1996.0</c:v>
              </c:pt>
              <c:pt idx="19">
                <c:v>1997.0</c:v>
              </c:pt>
              <c:pt idx="20">
                <c:v>1998.0</c:v>
              </c:pt>
              <c:pt idx="21">
                <c:v>1999.0</c:v>
              </c:pt>
              <c:pt idx="22">
                <c:v>2000.0</c:v>
              </c:pt>
              <c:pt idx="23">
                <c:v>2001.0</c:v>
              </c:pt>
              <c:pt idx="24">
                <c:v>2002.0</c:v>
              </c:pt>
              <c:pt idx="25">
                <c:v>2003.0</c:v>
              </c:pt>
              <c:pt idx="26">
                <c:v>2004.0</c:v>
              </c:pt>
              <c:pt idx="27">
                <c:v>2005.0</c:v>
              </c:pt>
              <c:pt idx="28">
                <c:v>2006.0</c:v>
              </c:pt>
              <c:pt idx="29">
                <c:v>2007.0</c:v>
              </c:pt>
              <c:pt idx="30">
                <c:v>2008.0</c:v>
              </c:pt>
              <c:pt idx="31">
                <c:v>2009.0</c:v>
              </c:pt>
              <c:pt idx="32">
                <c:v>2010.0</c:v>
              </c:pt>
              <c:pt idx="33">
                <c:v>2011.0</c:v>
              </c:pt>
              <c:pt idx="34">
                <c:v>2012.0</c:v>
              </c:pt>
              <c:pt idx="35">
                <c:v>2013.0</c:v>
              </c:pt>
              <c:pt idx="36">
                <c:v>2014.0</c:v>
              </c:pt>
              <c:pt idx="37">
                <c:v>2015.0</c:v>
              </c:pt>
            </c:numLit>
          </c:cat>
          <c:val>
            <c:numRef>
              <c:f>Data3!$W$6:$W$43</c:f>
              <c:numCache>
                <c:formatCode>0%</c:formatCode>
                <c:ptCount val="38"/>
                <c:pt idx="0">
                  <c:v>0.223742187023163</c:v>
                </c:pt>
                <c:pt idx="1">
                  <c:v>0.223852768540382</c:v>
                </c:pt>
                <c:pt idx="2">
                  <c:v>0.227084815502167</c:v>
                </c:pt>
                <c:pt idx="3">
                  <c:v>0.227731391787529</c:v>
                </c:pt>
                <c:pt idx="4">
                  <c:v>0.230251982808113</c:v>
                </c:pt>
                <c:pt idx="5">
                  <c:v>0.223132595419884</c:v>
                </c:pt>
                <c:pt idx="6">
                  <c:v>0.225306257605553</c:v>
                </c:pt>
                <c:pt idx="7">
                  <c:v>0.220682516694069</c:v>
                </c:pt>
                <c:pt idx="8">
                  <c:v>0.216851279139519</c:v>
                </c:pt>
                <c:pt idx="9">
                  <c:v>0.213715746998787</c:v>
                </c:pt>
                <c:pt idx="10">
                  <c:v>0.209298565983772</c:v>
                </c:pt>
                <c:pt idx="11">
                  <c:v>0.207264885306358</c:v>
                </c:pt>
                <c:pt idx="12">
                  <c:v>0.206840589642525</c:v>
                </c:pt>
                <c:pt idx="13">
                  <c:v>0.209810063242912</c:v>
                </c:pt>
                <c:pt idx="14">
                  <c:v>0.210045352578163</c:v>
                </c:pt>
                <c:pt idx="15">
                  <c:v>0.205831110477447</c:v>
                </c:pt>
                <c:pt idx="16">
                  <c:v>0.205380812287331</c:v>
                </c:pt>
                <c:pt idx="17">
                  <c:v>0.203574135899544</c:v>
                </c:pt>
                <c:pt idx="18">
                  <c:v>0.208144336938858</c:v>
                </c:pt>
                <c:pt idx="19">
                  <c:v>0.207519456744194</c:v>
                </c:pt>
                <c:pt idx="20">
                  <c:v>0.208456039428711</c:v>
                </c:pt>
                <c:pt idx="21">
                  <c:v>0.209477186203003</c:v>
                </c:pt>
                <c:pt idx="22">
                  <c:v>0.211380571126938</c:v>
                </c:pt>
                <c:pt idx="23">
                  <c:v>0.211585283279419</c:v>
                </c:pt>
                <c:pt idx="24">
                  <c:v>0.218027368187904</c:v>
                </c:pt>
                <c:pt idx="25">
                  <c:v>0.21966078877449</c:v>
                </c:pt>
                <c:pt idx="26">
                  <c:v>0.218175694346428</c:v>
                </c:pt>
                <c:pt idx="27">
                  <c:v>0.219263881444931</c:v>
                </c:pt>
                <c:pt idx="28">
                  <c:v>0.219520092010498</c:v>
                </c:pt>
                <c:pt idx="29">
                  <c:v>0.216888383030891</c:v>
                </c:pt>
                <c:pt idx="30">
                  <c:v>0.218744054436684</c:v>
                </c:pt>
                <c:pt idx="31">
                  <c:v>0.226781979203224</c:v>
                </c:pt>
                <c:pt idx="32">
                  <c:v>0.222243696451187</c:v>
                </c:pt>
                <c:pt idx="33">
                  <c:v>0.218334332108498</c:v>
                </c:pt>
                <c:pt idx="34">
                  <c:v>0.222012132406235</c:v>
                </c:pt>
                <c:pt idx="35">
                  <c:v>0.22509428858757</c:v>
                </c:pt>
                <c:pt idx="36">
                  <c:v>0.22509428858757</c:v>
                </c:pt>
                <c:pt idx="37">
                  <c:v>0.22509428858757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D7-4BF3-9230-AB505AD7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97720"/>
        <c:axId val="2135106168"/>
      </c:lineChart>
      <c:catAx>
        <c:axId val="2146097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106168"/>
        <c:crossesAt val="0.0"/>
        <c:auto val="1"/>
        <c:lblAlgn val="ctr"/>
        <c:lblOffset val="100"/>
        <c:tickLblSkip val="4"/>
        <c:tickMarkSkip val="4"/>
        <c:noMultiLvlLbl val="0"/>
      </c:catAx>
      <c:valAx>
        <c:axId val="2135106168"/>
        <c:scaling>
          <c:orientation val="minMax"/>
          <c:max val="0.28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097720"/>
        <c:crosses val="autoZero"/>
        <c:crossBetween val="midCat"/>
        <c:majorUnit val="0.02"/>
        <c:minorUnit val="0.00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437551347348376"/>
          <c:y val="0.0915627438462084"/>
          <c:w val="0.166290682414698"/>
          <c:h val="0.24601284595523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88638418525444"/>
          <c:y val="0.052129531105909"/>
          <c:w val="0.900932460783539"/>
          <c:h val="0.857245158544371"/>
        </c:manualLayout>
      </c:layout>
      <c:lineChart>
        <c:grouping val="standard"/>
        <c:varyColors val="0"/>
        <c:ser>
          <c:idx val="2"/>
          <c:order val="0"/>
          <c:tx>
            <c:v>China</c:v>
          </c:tx>
          <c:spPr>
            <a:ln w="34925">
              <a:solidFill>
                <a:schemeClr val="accent2"/>
              </a:solidFill>
            </a:ln>
          </c:spPr>
          <c:marker>
            <c:symbol val="triangle"/>
            <c:size val="9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Data1!$A$6:$A$43</c:f>
              <c:numCache>
                <c:formatCode>0</c:formatCode>
                <c:ptCount val="38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</c:numCache>
            </c:numRef>
          </c:cat>
          <c:val>
            <c:numRef>
              <c:f>Data2!$W$8:$W$45</c:f>
              <c:numCache>
                <c:formatCode>0%</c:formatCode>
                <c:ptCount val="38"/>
                <c:pt idx="0">
                  <c:v>0.691673316629058</c:v>
                </c:pt>
                <c:pt idx="1">
                  <c:v>0.684910977879248</c:v>
                </c:pt>
                <c:pt idx="2">
                  <c:v>0.668725659337696</c:v>
                </c:pt>
                <c:pt idx="3">
                  <c:v>0.656198191437253</c:v>
                </c:pt>
                <c:pt idx="4">
                  <c:v>0.621826122206009</c:v>
                </c:pt>
                <c:pt idx="5">
                  <c:v>0.590368227768784</c:v>
                </c:pt>
                <c:pt idx="6">
                  <c:v>0.579746476316797</c:v>
                </c:pt>
                <c:pt idx="7">
                  <c:v>0.568055879641371</c:v>
                </c:pt>
                <c:pt idx="8">
                  <c:v>0.563633596313137</c:v>
                </c:pt>
                <c:pt idx="9">
                  <c:v>0.558367642160087</c:v>
                </c:pt>
                <c:pt idx="10">
                  <c:v>0.554138426198561</c:v>
                </c:pt>
                <c:pt idx="11">
                  <c:v>0.556301806127794</c:v>
                </c:pt>
                <c:pt idx="12">
                  <c:v>0.554257301222411</c:v>
                </c:pt>
                <c:pt idx="13">
                  <c:v>0.554199519779874</c:v>
                </c:pt>
                <c:pt idx="14">
                  <c:v>0.543813765279403</c:v>
                </c:pt>
                <c:pt idx="15">
                  <c:v>0.52989538399208</c:v>
                </c:pt>
                <c:pt idx="16">
                  <c:v>0.516527846938168</c:v>
                </c:pt>
                <c:pt idx="17">
                  <c:v>0.499373015741842</c:v>
                </c:pt>
                <c:pt idx="18">
                  <c:v>0.482987726238117</c:v>
                </c:pt>
                <c:pt idx="19">
                  <c:v>0.461604169445236</c:v>
                </c:pt>
                <c:pt idx="20">
                  <c:v>0.442675788302794</c:v>
                </c:pt>
                <c:pt idx="21">
                  <c:v>0.427843250396598</c:v>
                </c:pt>
                <c:pt idx="22">
                  <c:v>0.413958958481271</c:v>
                </c:pt>
                <c:pt idx="23">
                  <c:v>0.399499838761161</c:v>
                </c:pt>
                <c:pt idx="24">
                  <c:v>0.366865560713626</c:v>
                </c:pt>
                <c:pt idx="25">
                  <c:v>0.34007001937372</c:v>
                </c:pt>
                <c:pt idx="26">
                  <c:v>0.333276380027887</c:v>
                </c:pt>
                <c:pt idx="27">
                  <c:v>0.316331003550704</c:v>
                </c:pt>
                <c:pt idx="28">
                  <c:v>0.310527318978528</c:v>
                </c:pt>
                <c:pt idx="29">
                  <c:v>0.339618109771298</c:v>
                </c:pt>
                <c:pt idx="30">
                  <c:v>0.327862043115582</c:v>
                </c:pt>
                <c:pt idx="31">
                  <c:v>0.299508804888883</c:v>
                </c:pt>
                <c:pt idx="32">
                  <c:v>0.311804874336356</c:v>
                </c:pt>
                <c:pt idx="33">
                  <c:v>0.315537347718921</c:v>
                </c:pt>
                <c:pt idx="34">
                  <c:v>0.312042985409262</c:v>
                </c:pt>
                <c:pt idx="35">
                  <c:v>0.318855063308179</c:v>
                </c:pt>
                <c:pt idx="36">
                  <c:v>0.322447427498704</c:v>
                </c:pt>
                <c:pt idx="37">
                  <c:v>0.316612038005971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738-48BC-B683-41116F16D2EC}"/>
            </c:ext>
          </c:extLst>
        </c:ser>
        <c:ser>
          <c:idx val="0"/>
          <c:order val="1"/>
          <c:tx>
            <c:v>US</c:v>
          </c:tx>
          <c:spPr>
            <a:ln w="31750">
              <a:solidFill>
                <a:schemeClr val="accent5"/>
              </a:solidFill>
            </a:ln>
          </c:spPr>
          <c:marker>
            <c:symbol val="square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val>
            <c:numRef>
              <c:f>Data2!$CD$8:$CD$45</c:f>
              <c:numCache>
                <c:formatCode>0%</c:formatCode>
                <c:ptCount val="38"/>
                <c:pt idx="0">
                  <c:v>0.134141919646833</c:v>
                </c:pt>
                <c:pt idx="1">
                  <c:v>0.14115626126159</c:v>
                </c:pt>
                <c:pt idx="2">
                  <c:v>0.154447189831142</c:v>
                </c:pt>
                <c:pt idx="3">
                  <c:v>0.159921562363604</c:v>
                </c:pt>
                <c:pt idx="4">
                  <c:v>0.154176098034509</c:v>
                </c:pt>
                <c:pt idx="5">
                  <c:v>0.141041946396256</c:v>
                </c:pt>
                <c:pt idx="6">
                  <c:v>0.126613005287694</c:v>
                </c:pt>
                <c:pt idx="7">
                  <c:v>0.112501254465306</c:v>
                </c:pt>
                <c:pt idx="8">
                  <c:v>0.0991194720149036</c:v>
                </c:pt>
                <c:pt idx="9">
                  <c:v>0.0907422266084894</c:v>
                </c:pt>
                <c:pt idx="10">
                  <c:v>0.0836261733926662</c:v>
                </c:pt>
                <c:pt idx="11">
                  <c:v>0.076287451075054</c:v>
                </c:pt>
                <c:pt idx="12">
                  <c:v>0.0710830117477185</c:v>
                </c:pt>
                <c:pt idx="13">
                  <c:v>0.0630110286782155</c:v>
                </c:pt>
                <c:pt idx="14">
                  <c:v>0.0477770284869736</c:v>
                </c:pt>
                <c:pt idx="15">
                  <c:v>0.033352299928127</c:v>
                </c:pt>
                <c:pt idx="16">
                  <c:v>0.0269821908297383</c:v>
                </c:pt>
                <c:pt idx="17">
                  <c:v>0.0264407271397866</c:v>
                </c:pt>
                <c:pt idx="18">
                  <c:v>0.0320430235687339</c:v>
                </c:pt>
                <c:pt idx="19">
                  <c:v>0.0423646919265857</c:v>
                </c:pt>
                <c:pt idx="20">
                  <c:v>0.0525067610606643</c:v>
                </c:pt>
                <c:pt idx="21">
                  <c:v>0.06265244367382</c:v>
                </c:pt>
                <c:pt idx="22">
                  <c:v>0.0727655790337041</c:v>
                </c:pt>
                <c:pt idx="23">
                  <c:v>0.0809924304262034</c:v>
                </c:pt>
                <c:pt idx="24">
                  <c:v>0.0824824002848526</c:v>
                </c:pt>
                <c:pt idx="25">
                  <c:v>0.0780064551631392</c:v>
                </c:pt>
                <c:pt idx="26">
                  <c:v>0.0678650013237373</c:v>
                </c:pt>
                <c:pt idx="27">
                  <c:v>0.0634033231062141</c:v>
                </c:pt>
                <c:pt idx="28">
                  <c:v>0.0704518171080166</c:v>
                </c:pt>
                <c:pt idx="29">
                  <c:v>0.0773494226169574</c:v>
                </c:pt>
                <c:pt idx="30">
                  <c:v>0.0687552481792691</c:v>
                </c:pt>
                <c:pt idx="31">
                  <c:v>0.0342362653498483</c:v>
                </c:pt>
                <c:pt idx="32">
                  <c:v>-0.000438480169319978</c:v>
                </c:pt>
                <c:pt idx="33">
                  <c:v>-0.0234858485514881</c:v>
                </c:pt>
                <c:pt idx="34">
                  <c:v>-0.0371012005050451</c:v>
                </c:pt>
                <c:pt idx="35">
                  <c:v>-0.0362354029225121</c:v>
                </c:pt>
                <c:pt idx="36">
                  <c:v>-0.0322211458454165</c:v>
                </c:pt>
                <c:pt idx="37">
                  <c:v>-0.0353583497003968</c:v>
                </c:pt>
              </c:numCache>
            </c:numRef>
          </c:val>
          <c:smooth val="0"/>
        </c:ser>
        <c:ser>
          <c:idx val="4"/>
          <c:order val="2"/>
          <c:tx>
            <c:v>Japan</c:v>
          </c:tx>
          <c:spPr>
            <a:ln w="28575">
              <a:solidFill>
                <a:schemeClr val="tx1"/>
              </a:solidFill>
              <a:prstDash val="sysDot"/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Data2!$FJ$8:$FJ$45</c:f>
              <c:numCache>
                <c:formatCode>0%</c:formatCode>
                <c:ptCount val="38"/>
                <c:pt idx="0">
                  <c:v>0.160608884746816</c:v>
                </c:pt>
                <c:pt idx="1">
                  <c:v>0.153289240334662</c:v>
                </c:pt>
                <c:pt idx="2">
                  <c:v>0.150374025770571</c:v>
                </c:pt>
                <c:pt idx="3">
                  <c:v>0.145802595947334</c:v>
                </c:pt>
                <c:pt idx="4">
                  <c:v>0.138241814151252</c:v>
                </c:pt>
                <c:pt idx="5">
                  <c:v>0.128941361107148</c:v>
                </c:pt>
                <c:pt idx="6">
                  <c:v>0.120935786788254</c:v>
                </c:pt>
                <c:pt idx="7">
                  <c:v>0.115172012510001</c:v>
                </c:pt>
                <c:pt idx="8">
                  <c:v>0.105835906261072</c:v>
                </c:pt>
                <c:pt idx="9">
                  <c:v>0.103809984889163</c:v>
                </c:pt>
                <c:pt idx="10">
                  <c:v>0.110152594099695</c:v>
                </c:pt>
                <c:pt idx="11">
                  <c:v>0.119005215621422</c:v>
                </c:pt>
                <c:pt idx="12">
                  <c:v>0.128535441711977</c:v>
                </c:pt>
                <c:pt idx="13">
                  <c:v>0.136240813502683</c:v>
                </c:pt>
                <c:pt idx="14">
                  <c:v>0.141615093926283</c:v>
                </c:pt>
                <c:pt idx="15">
                  <c:v>0.143244382022472</c:v>
                </c:pt>
                <c:pt idx="16">
                  <c:v>0.142714514722839</c:v>
                </c:pt>
                <c:pt idx="17">
                  <c:v>0.141049959353652</c:v>
                </c:pt>
                <c:pt idx="18">
                  <c:v>0.137185604052542</c:v>
                </c:pt>
                <c:pt idx="19">
                  <c:v>0.1324906437407</c:v>
                </c:pt>
                <c:pt idx="20">
                  <c:v>0.121858271919809</c:v>
                </c:pt>
                <c:pt idx="21">
                  <c:v>0.107159805433622</c:v>
                </c:pt>
                <c:pt idx="22">
                  <c:v>0.0962301887935998</c:v>
                </c:pt>
                <c:pt idx="23">
                  <c:v>0.0873137446038156</c:v>
                </c:pt>
                <c:pt idx="24">
                  <c:v>0.0754905221150648</c:v>
                </c:pt>
                <c:pt idx="25">
                  <c:v>0.0660222593926917</c:v>
                </c:pt>
                <c:pt idx="26">
                  <c:v>0.0601685707700918</c:v>
                </c:pt>
                <c:pt idx="27">
                  <c:v>0.0564880727308596</c:v>
                </c:pt>
                <c:pt idx="28">
                  <c:v>0.0583384436626537</c:v>
                </c:pt>
                <c:pt idx="29">
                  <c:v>0.0626326791878008</c:v>
                </c:pt>
                <c:pt idx="30">
                  <c:v>0.0555680793507664</c:v>
                </c:pt>
                <c:pt idx="31">
                  <c:v>0.0383281762629639</c:v>
                </c:pt>
                <c:pt idx="32">
                  <c:v>0.0226144785600847</c:v>
                </c:pt>
                <c:pt idx="33">
                  <c:v>0.00301392466872085</c:v>
                </c:pt>
                <c:pt idx="34">
                  <c:v>-0.0132419298854564</c:v>
                </c:pt>
                <c:pt idx="35">
                  <c:v>-0.00892766044281196</c:v>
                </c:pt>
                <c:pt idx="36">
                  <c:v>-0.00892766044281196</c:v>
                </c:pt>
                <c:pt idx="37">
                  <c:v>-0.00892766044281196</c:v>
                </c:pt>
              </c:numCache>
            </c:numRef>
          </c:val>
          <c:smooth val="0"/>
        </c:ser>
        <c:ser>
          <c:idx val="1"/>
          <c:order val="3"/>
          <c:tx>
            <c:v>France</c:v>
          </c:tx>
          <c:spPr>
            <a:ln w="31750"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Data2!$DW$8:$DW$45</c:f>
              <c:numCache>
                <c:formatCode>0%</c:formatCode>
                <c:ptCount val="38"/>
                <c:pt idx="0">
                  <c:v>0.153519196578334</c:v>
                </c:pt>
                <c:pt idx="1">
                  <c:v>0.159135176869627</c:v>
                </c:pt>
                <c:pt idx="2">
                  <c:v>0.170756487623541</c:v>
                </c:pt>
                <c:pt idx="3">
                  <c:v>0.176455624500749</c:v>
                </c:pt>
                <c:pt idx="4">
                  <c:v>0.176157227602935</c:v>
                </c:pt>
                <c:pt idx="5">
                  <c:v>0.174385994963449</c:v>
                </c:pt>
                <c:pt idx="6">
                  <c:v>0.171100729646302</c:v>
                </c:pt>
                <c:pt idx="7">
                  <c:v>0.165378156761255</c:v>
                </c:pt>
                <c:pt idx="8">
                  <c:v>0.154435518243261</c:v>
                </c:pt>
                <c:pt idx="9">
                  <c:v>0.148687286350553</c:v>
                </c:pt>
                <c:pt idx="10">
                  <c:v>0.145747823781712</c:v>
                </c:pt>
                <c:pt idx="11">
                  <c:v>0.139478454752319</c:v>
                </c:pt>
                <c:pt idx="12">
                  <c:v>0.136566670790657</c:v>
                </c:pt>
                <c:pt idx="13">
                  <c:v>0.135070436750542</c:v>
                </c:pt>
                <c:pt idx="14">
                  <c:v>0.131025893953892</c:v>
                </c:pt>
                <c:pt idx="15">
                  <c:v>0.11737819590689</c:v>
                </c:pt>
                <c:pt idx="16">
                  <c:v>0.105339350607599</c:v>
                </c:pt>
                <c:pt idx="17">
                  <c:v>0.0971930458776548</c:v>
                </c:pt>
                <c:pt idx="18">
                  <c:v>0.0824320234252848</c:v>
                </c:pt>
                <c:pt idx="19">
                  <c:v>0.0718632285022802</c:v>
                </c:pt>
                <c:pt idx="20">
                  <c:v>0.0653040018829859</c:v>
                </c:pt>
                <c:pt idx="21">
                  <c:v>0.0732152136853887</c:v>
                </c:pt>
                <c:pt idx="22">
                  <c:v>0.081381451566206</c:v>
                </c:pt>
                <c:pt idx="23">
                  <c:v>0.0790693082783925</c:v>
                </c:pt>
                <c:pt idx="24">
                  <c:v>0.0752827966873811</c:v>
                </c:pt>
                <c:pt idx="25">
                  <c:v>0.0732311452436589</c:v>
                </c:pt>
                <c:pt idx="26">
                  <c:v>0.0761487975625451</c:v>
                </c:pt>
                <c:pt idx="27">
                  <c:v>0.0836749228124545</c:v>
                </c:pt>
                <c:pt idx="28">
                  <c:v>0.0944908628633823</c:v>
                </c:pt>
                <c:pt idx="29">
                  <c:v>0.102687704356822</c:v>
                </c:pt>
                <c:pt idx="30">
                  <c:v>0.0970636891430225</c:v>
                </c:pt>
                <c:pt idx="31">
                  <c:v>0.0833576606914862</c:v>
                </c:pt>
                <c:pt idx="32">
                  <c:v>0.0775373750643947</c:v>
                </c:pt>
                <c:pt idx="33">
                  <c:v>0.072738577795798</c:v>
                </c:pt>
                <c:pt idx="34">
                  <c:v>0.0611713670126054</c:v>
                </c:pt>
                <c:pt idx="35">
                  <c:v>0.0524043694607919</c:v>
                </c:pt>
                <c:pt idx="36">
                  <c:v>0.0427112906398814</c:v>
                </c:pt>
                <c:pt idx="37">
                  <c:v>0.0427112906398814</c:v>
                </c:pt>
              </c:numCache>
            </c:numRef>
          </c:val>
          <c:smooth val="0"/>
        </c:ser>
        <c:ser>
          <c:idx val="3"/>
          <c:order val="4"/>
          <c:tx>
            <c:v>UK</c:v>
          </c:tx>
          <c:spPr>
            <a:ln w="28575">
              <a:solidFill>
                <a:schemeClr val="tx2">
                  <a:lumMod val="75000"/>
                </a:schemeClr>
              </a:solidFill>
            </a:ln>
          </c:spPr>
          <c:marker>
            <c:symbol val="diamond"/>
            <c:size val="9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val>
            <c:numRef>
              <c:f>Data2!$FD$8:$FD$45</c:f>
              <c:numCache>
                <c:formatCode>0%</c:formatCode>
                <c:ptCount val="38"/>
                <c:pt idx="0">
                  <c:v>0.232707833296967</c:v>
                </c:pt>
                <c:pt idx="1">
                  <c:v>0.241085711337014</c:v>
                </c:pt>
                <c:pt idx="2">
                  <c:v>0.255998773413743</c:v>
                </c:pt>
                <c:pt idx="3">
                  <c:v>0.264842825862633</c:v>
                </c:pt>
                <c:pt idx="4">
                  <c:v>0.249708580406467</c:v>
                </c:pt>
                <c:pt idx="5">
                  <c:v>0.230349261423068</c:v>
                </c:pt>
                <c:pt idx="6">
                  <c:v>0.219681584555597</c:v>
                </c:pt>
                <c:pt idx="7">
                  <c:v>0.212314754752757</c:v>
                </c:pt>
                <c:pt idx="8">
                  <c:v>0.197312622099395</c:v>
                </c:pt>
                <c:pt idx="9">
                  <c:v>0.185842560714618</c:v>
                </c:pt>
                <c:pt idx="10">
                  <c:v>0.181019409955072</c:v>
                </c:pt>
                <c:pt idx="11">
                  <c:v>0.167003069677474</c:v>
                </c:pt>
                <c:pt idx="12">
                  <c:v>0.151059049364134</c:v>
                </c:pt>
                <c:pt idx="13">
                  <c:v>0.137043700043267</c:v>
                </c:pt>
                <c:pt idx="14">
                  <c:v>0.116637063351095</c:v>
                </c:pt>
                <c:pt idx="15">
                  <c:v>0.087934168979045</c:v>
                </c:pt>
                <c:pt idx="16">
                  <c:v>0.0757468081456613</c:v>
                </c:pt>
                <c:pt idx="17">
                  <c:v>0.0670046175466774</c:v>
                </c:pt>
                <c:pt idx="18">
                  <c:v>0.0517773373805283</c:v>
                </c:pt>
                <c:pt idx="19">
                  <c:v>0.0472184410773659</c:v>
                </c:pt>
                <c:pt idx="20">
                  <c:v>0.0442881387122498</c:v>
                </c:pt>
                <c:pt idx="21">
                  <c:v>0.0437734300688214</c:v>
                </c:pt>
                <c:pt idx="22">
                  <c:v>0.0493879042572629</c:v>
                </c:pt>
                <c:pt idx="23">
                  <c:v>0.0600010879617037</c:v>
                </c:pt>
                <c:pt idx="24">
                  <c:v>0.0634286242945693</c:v>
                </c:pt>
                <c:pt idx="25">
                  <c:v>0.0607351960275698</c:v>
                </c:pt>
                <c:pt idx="26">
                  <c:v>0.0623281724786572</c:v>
                </c:pt>
                <c:pt idx="27">
                  <c:v>0.0629932532794073</c:v>
                </c:pt>
                <c:pt idx="28">
                  <c:v>0.0630663663506364</c:v>
                </c:pt>
                <c:pt idx="29">
                  <c:v>0.0631757693373995</c:v>
                </c:pt>
                <c:pt idx="30">
                  <c:v>0.0577336731558303</c:v>
                </c:pt>
                <c:pt idx="31">
                  <c:v>0.0393019451008907</c:v>
                </c:pt>
                <c:pt idx="32">
                  <c:v>0.0224347729748694</c:v>
                </c:pt>
                <c:pt idx="33">
                  <c:v>0.00305461504489916</c:v>
                </c:pt>
                <c:pt idx="34">
                  <c:v>-0.013295005389867</c:v>
                </c:pt>
                <c:pt idx="35">
                  <c:v>-0.0141293461153241</c:v>
                </c:pt>
                <c:pt idx="36">
                  <c:v>-0.0141293461153241</c:v>
                </c:pt>
                <c:pt idx="37">
                  <c:v>-0.0141293461153241</c:v>
                </c:pt>
              </c:numCache>
            </c:numRef>
          </c:val>
          <c:smooth val="0"/>
        </c:ser>
        <c:ser>
          <c:idx val="5"/>
          <c:order val="5"/>
          <c:tx>
            <c:v>Germany</c:v>
          </c:tx>
          <c:spPr>
            <a:ln w="28575">
              <a:solidFill>
                <a:schemeClr val="accent4"/>
              </a:solidFill>
              <a:prstDash val="sysDot"/>
            </a:ln>
          </c:spPr>
          <c:marker>
            <c:symbol val="squar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Data2!$FW$8:$FW$45</c:f>
              <c:numCache>
                <c:formatCode>0%</c:formatCode>
                <c:ptCount val="38"/>
                <c:pt idx="0">
                  <c:v>0.242463473275384</c:v>
                </c:pt>
                <c:pt idx="1">
                  <c:v>0.239196964132697</c:v>
                </c:pt>
                <c:pt idx="2">
                  <c:v>0.238587398680206</c:v>
                </c:pt>
                <c:pt idx="3">
                  <c:v>0.233169901059863</c:v>
                </c:pt>
                <c:pt idx="4">
                  <c:v>0.220454349636693</c:v>
                </c:pt>
                <c:pt idx="5">
                  <c:v>0.208729571208929</c:v>
                </c:pt>
                <c:pt idx="6">
                  <c:v>0.200794889992903</c:v>
                </c:pt>
                <c:pt idx="7">
                  <c:v>0.193233736020405</c:v>
                </c:pt>
                <c:pt idx="8">
                  <c:v>0.186881774359832</c:v>
                </c:pt>
                <c:pt idx="9">
                  <c:v>0.18214169292622</c:v>
                </c:pt>
                <c:pt idx="10">
                  <c:v>0.176998435827776</c:v>
                </c:pt>
                <c:pt idx="11">
                  <c:v>0.175822350204895</c:v>
                </c:pt>
                <c:pt idx="12">
                  <c:v>0.183421088159849</c:v>
                </c:pt>
                <c:pt idx="13">
                  <c:v>0.18422252621979</c:v>
                </c:pt>
                <c:pt idx="14">
                  <c:v>0.170768789443488</c:v>
                </c:pt>
                <c:pt idx="15">
                  <c:v>0.154509913432002</c:v>
                </c:pt>
                <c:pt idx="16">
                  <c:v>0.145042635010868</c:v>
                </c:pt>
                <c:pt idx="17">
                  <c:v>0.125797526960646</c:v>
                </c:pt>
                <c:pt idx="18">
                  <c:v>0.10166166951551</c:v>
                </c:pt>
                <c:pt idx="19">
                  <c:v>0.0911490555143116</c:v>
                </c:pt>
                <c:pt idx="20">
                  <c:v>0.0801461632155907</c:v>
                </c:pt>
                <c:pt idx="21">
                  <c:v>0.0710768002129642</c:v>
                </c:pt>
                <c:pt idx="22">
                  <c:v>0.0710066937918362</c:v>
                </c:pt>
                <c:pt idx="23">
                  <c:v>0.0671937797157792</c:v>
                </c:pt>
                <c:pt idx="24">
                  <c:v>0.0554841080286607</c:v>
                </c:pt>
                <c:pt idx="25">
                  <c:v>0.0430286337889102</c:v>
                </c:pt>
                <c:pt idx="26">
                  <c:v>0.0312025150641865</c:v>
                </c:pt>
                <c:pt idx="27">
                  <c:v>0.021299555509879</c:v>
                </c:pt>
                <c:pt idx="28">
                  <c:v>0.0195317620533256</c:v>
                </c:pt>
                <c:pt idx="29">
                  <c:v>0.0283277251741138</c:v>
                </c:pt>
                <c:pt idx="30">
                  <c:v>0.0339138172111351</c:v>
                </c:pt>
                <c:pt idx="31">
                  <c:v>0.0296644003000314</c:v>
                </c:pt>
                <c:pt idx="32">
                  <c:v>0.0234097954122753</c:v>
                </c:pt>
                <c:pt idx="33">
                  <c:v>0.0173352765206719</c:v>
                </c:pt>
                <c:pt idx="34">
                  <c:v>0.0151560850550445</c:v>
                </c:pt>
                <c:pt idx="35">
                  <c:v>0.0211862338296314</c:v>
                </c:pt>
                <c:pt idx="36">
                  <c:v>0.0211862338296314</c:v>
                </c:pt>
                <c:pt idx="37">
                  <c:v>0.0211862338296314</c:v>
                </c:pt>
              </c:numCache>
            </c:numRef>
          </c:val>
          <c:smooth val="0"/>
        </c:ser>
        <c:ser>
          <c:idx val="6"/>
          <c:order val="6"/>
          <c:tx>
            <c:v>Norway</c:v>
          </c:tx>
          <c:spPr>
            <a:ln w="31750">
              <a:solidFill>
                <a:schemeClr val="accent3"/>
              </a:solidFill>
              <a:prstDash val="sysDot"/>
            </a:ln>
          </c:spPr>
          <c:marker>
            <c:symbol val="triangle"/>
            <c:size val="9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</c:spPr>
          </c:marker>
          <c:val>
            <c:numRef>
              <c:f>Data2!$GJ$8:$GJ$45</c:f>
              <c:numCache>
                <c:formatCode>0%</c:formatCode>
                <c:ptCount val="38"/>
                <c:pt idx="0">
                  <c:v>0.318251683366466</c:v>
                </c:pt>
                <c:pt idx="1">
                  <c:v>0.318251683366466</c:v>
                </c:pt>
                <c:pt idx="2">
                  <c:v>0.318251683366466</c:v>
                </c:pt>
                <c:pt idx="3">
                  <c:v>0.305155581025908</c:v>
                </c:pt>
                <c:pt idx="4">
                  <c:v>0.295812768341487</c:v>
                </c:pt>
                <c:pt idx="5">
                  <c:v>0.303672101738474</c:v>
                </c:pt>
                <c:pt idx="6">
                  <c:v>0.317804479603135</c:v>
                </c:pt>
                <c:pt idx="7">
                  <c:v>0.330883999062423</c:v>
                </c:pt>
                <c:pt idx="8">
                  <c:v>0.322616653349772</c:v>
                </c:pt>
                <c:pt idx="9">
                  <c:v>0.312455351301071</c:v>
                </c:pt>
                <c:pt idx="10">
                  <c:v>0.330598480036407</c:v>
                </c:pt>
                <c:pt idx="11">
                  <c:v>0.36450745325359</c:v>
                </c:pt>
                <c:pt idx="12">
                  <c:v>0.390264686779395</c:v>
                </c:pt>
                <c:pt idx="13">
                  <c:v>0.400398098454108</c:v>
                </c:pt>
                <c:pt idx="14">
                  <c:v>0.407408465173798</c:v>
                </c:pt>
                <c:pt idx="15">
                  <c:v>0.394753381075253</c:v>
                </c:pt>
                <c:pt idx="16">
                  <c:v>0.372762524062314</c:v>
                </c:pt>
                <c:pt idx="17">
                  <c:v>0.365204040176094</c:v>
                </c:pt>
                <c:pt idx="18">
                  <c:v>0.364556692712136</c:v>
                </c:pt>
                <c:pt idx="19">
                  <c:v>0.369361343728954</c:v>
                </c:pt>
                <c:pt idx="20">
                  <c:v>0.377252838594888</c:v>
                </c:pt>
                <c:pt idx="21">
                  <c:v>0.373949071405809</c:v>
                </c:pt>
                <c:pt idx="22">
                  <c:v>0.382657952602847</c:v>
                </c:pt>
                <c:pt idx="23">
                  <c:v>0.410027918441475</c:v>
                </c:pt>
                <c:pt idx="24">
                  <c:v>0.416063539641287</c:v>
                </c:pt>
                <c:pt idx="25">
                  <c:v>0.422500811839782</c:v>
                </c:pt>
                <c:pt idx="26">
                  <c:v>0.439751742151542</c:v>
                </c:pt>
                <c:pt idx="27">
                  <c:v>0.461174648901344</c:v>
                </c:pt>
                <c:pt idx="28">
                  <c:v>0.479905864292235</c:v>
                </c:pt>
                <c:pt idx="29">
                  <c:v>0.484921205596099</c:v>
                </c:pt>
                <c:pt idx="30">
                  <c:v>0.495512698856706</c:v>
                </c:pt>
                <c:pt idx="31">
                  <c:v>0.504992644818281</c:v>
                </c:pt>
                <c:pt idx="32">
                  <c:v>0.508902527040691</c:v>
                </c:pt>
                <c:pt idx="33">
                  <c:v>0.510802005360422</c:v>
                </c:pt>
                <c:pt idx="34">
                  <c:v>0.509469076967287</c:v>
                </c:pt>
                <c:pt idx="35">
                  <c:v>0.52983607228102</c:v>
                </c:pt>
                <c:pt idx="36">
                  <c:v>0.564079384666479</c:v>
                </c:pt>
                <c:pt idx="37">
                  <c:v>0.586040734234501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27704"/>
        <c:axId val="2138327352"/>
      </c:lineChart>
      <c:catAx>
        <c:axId val="2138427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327352"/>
        <c:crossesAt val="0.0"/>
        <c:auto val="1"/>
        <c:lblAlgn val="ctr"/>
        <c:lblOffset val="100"/>
        <c:tickLblSkip val="4"/>
        <c:tickMarkSkip val="4"/>
        <c:noMultiLvlLbl val="0"/>
      </c:catAx>
      <c:valAx>
        <c:axId val="2138327352"/>
        <c:scaling>
          <c:orientation val="minMax"/>
          <c:max val="0.8"/>
          <c:min val="-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427704"/>
        <c:crosses val="autoZero"/>
        <c:crossBetween val="midCat"/>
        <c:majorUnit val="0.1"/>
        <c:min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600"/>
            </a:pPr>
            <a:endParaRPr lang="en-US"/>
          </a:p>
        </c:txPr>
      </c:legendEntry>
      <c:layout>
        <c:manualLayout>
          <c:xMode val="edge"/>
          <c:yMode val="edge"/>
          <c:x val="0.519353237095363"/>
          <c:y val="0.0750333404270412"/>
          <c:w val="0.352292418297211"/>
          <c:h val="0.221033295634794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0316760154145"/>
          <c:y val="0.0521353021929169"/>
          <c:w val="0.900932460783539"/>
          <c:h val="0.863989678655033"/>
        </c:manualLayout>
      </c:layout>
      <c:lineChart>
        <c:grouping val="standard"/>
        <c:varyColors val="0"/>
        <c:ser>
          <c:idx val="3"/>
          <c:order val="0"/>
          <c:tx>
            <c:v>US</c:v>
          </c:tx>
          <c:spPr>
            <a:ln w="25400">
              <a:solidFill>
                <a:schemeClr val="accent5"/>
              </a:solidFill>
            </a:ln>
          </c:spPr>
          <c:marker>
            <c:symbol val="square"/>
            <c:size val="6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Data5!$A$17:$A$142</c:f>
              <c:numCache>
                <c:formatCode>General</c:formatCode>
                <c:ptCount val="126"/>
                <c:pt idx="0">
                  <c:v>1890.0</c:v>
                </c:pt>
                <c:pt idx="1">
                  <c:v>1891.0</c:v>
                </c:pt>
                <c:pt idx="2">
                  <c:v>1892.0</c:v>
                </c:pt>
                <c:pt idx="3">
                  <c:v>1893.0</c:v>
                </c:pt>
                <c:pt idx="4">
                  <c:v>1894.0</c:v>
                </c:pt>
                <c:pt idx="5">
                  <c:v>1895.0</c:v>
                </c:pt>
                <c:pt idx="6">
                  <c:v>1896.0</c:v>
                </c:pt>
                <c:pt idx="7">
                  <c:v>1897.0</c:v>
                </c:pt>
                <c:pt idx="8">
                  <c:v>1898.0</c:v>
                </c:pt>
                <c:pt idx="9">
                  <c:v>1899.0</c:v>
                </c:pt>
                <c:pt idx="10">
                  <c:v>1900.0</c:v>
                </c:pt>
                <c:pt idx="11">
                  <c:v>1901.0</c:v>
                </c:pt>
                <c:pt idx="12">
                  <c:v>1902.0</c:v>
                </c:pt>
                <c:pt idx="13">
                  <c:v>1903.0</c:v>
                </c:pt>
                <c:pt idx="14">
                  <c:v>1904.0</c:v>
                </c:pt>
                <c:pt idx="15">
                  <c:v>1905.0</c:v>
                </c:pt>
                <c:pt idx="16">
                  <c:v>1906.0</c:v>
                </c:pt>
                <c:pt idx="17">
                  <c:v>1907.0</c:v>
                </c:pt>
                <c:pt idx="18">
                  <c:v>1908.0</c:v>
                </c:pt>
                <c:pt idx="19">
                  <c:v>1909.0</c:v>
                </c:pt>
                <c:pt idx="20">
                  <c:v>1910.0</c:v>
                </c:pt>
                <c:pt idx="21">
                  <c:v>1911.0</c:v>
                </c:pt>
                <c:pt idx="22">
                  <c:v>1912.0</c:v>
                </c:pt>
                <c:pt idx="23">
                  <c:v>1913.0</c:v>
                </c:pt>
                <c:pt idx="24">
                  <c:v>1914.0</c:v>
                </c:pt>
                <c:pt idx="25">
                  <c:v>1915.0</c:v>
                </c:pt>
                <c:pt idx="26">
                  <c:v>1916.0</c:v>
                </c:pt>
                <c:pt idx="27">
                  <c:v>1917.0</c:v>
                </c:pt>
                <c:pt idx="28">
                  <c:v>1918.0</c:v>
                </c:pt>
                <c:pt idx="29">
                  <c:v>1919.0</c:v>
                </c:pt>
                <c:pt idx="30">
                  <c:v>1920.0</c:v>
                </c:pt>
                <c:pt idx="31">
                  <c:v>1921.0</c:v>
                </c:pt>
                <c:pt idx="32">
                  <c:v>1922.0</c:v>
                </c:pt>
                <c:pt idx="33">
                  <c:v>1923.0</c:v>
                </c:pt>
                <c:pt idx="34">
                  <c:v>1924.0</c:v>
                </c:pt>
                <c:pt idx="35">
                  <c:v>1925.0</c:v>
                </c:pt>
                <c:pt idx="36">
                  <c:v>1926.0</c:v>
                </c:pt>
                <c:pt idx="37">
                  <c:v>1927.0</c:v>
                </c:pt>
                <c:pt idx="38">
                  <c:v>1928.0</c:v>
                </c:pt>
                <c:pt idx="39">
                  <c:v>1929.0</c:v>
                </c:pt>
                <c:pt idx="40">
                  <c:v>1930.0</c:v>
                </c:pt>
                <c:pt idx="41">
                  <c:v>1931.0</c:v>
                </c:pt>
                <c:pt idx="42">
                  <c:v>1932.0</c:v>
                </c:pt>
                <c:pt idx="43">
                  <c:v>1933.0</c:v>
                </c:pt>
                <c:pt idx="44">
                  <c:v>1934.0</c:v>
                </c:pt>
                <c:pt idx="45">
                  <c:v>1935.0</c:v>
                </c:pt>
                <c:pt idx="46">
                  <c:v>1936.0</c:v>
                </c:pt>
                <c:pt idx="47">
                  <c:v>1937.0</c:v>
                </c:pt>
                <c:pt idx="48">
                  <c:v>1938.0</c:v>
                </c:pt>
                <c:pt idx="49">
                  <c:v>1939.0</c:v>
                </c:pt>
                <c:pt idx="50">
                  <c:v>1940.0</c:v>
                </c:pt>
                <c:pt idx="51">
                  <c:v>1941.0</c:v>
                </c:pt>
                <c:pt idx="52">
                  <c:v>1942.0</c:v>
                </c:pt>
                <c:pt idx="53">
                  <c:v>1943.0</c:v>
                </c:pt>
                <c:pt idx="54">
                  <c:v>1944.0</c:v>
                </c:pt>
                <c:pt idx="55">
                  <c:v>1945.0</c:v>
                </c:pt>
                <c:pt idx="56">
                  <c:v>1946.0</c:v>
                </c:pt>
                <c:pt idx="57">
                  <c:v>1947.0</c:v>
                </c:pt>
                <c:pt idx="58">
                  <c:v>1948.0</c:v>
                </c:pt>
                <c:pt idx="59">
                  <c:v>1949.0</c:v>
                </c:pt>
                <c:pt idx="60">
                  <c:v>1950.0</c:v>
                </c:pt>
                <c:pt idx="61">
                  <c:v>1951.0</c:v>
                </c:pt>
                <c:pt idx="62">
                  <c:v>1952.0</c:v>
                </c:pt>
                <c:pt idx="63">
                  <c:v>1953.0</c:v>
                </c:pt>
                <c:pt idx="64">
                  <c:v>1954.0</c:v>
                </c:pt>
                <c:pt idx="65">
                  <c:v>1955.0</c:v>
                </c:pt>
                <c:pt idx="66">
                  <c:v>1956.0</c:v>
                </c:pt>
                <c:pt idx="67">
                  <c:v>1957.0</c:v>
                </c:pt>
                <c:pt idx="68">
                  <c:v>1958.0</c:v>
                </c:pt>
                <c:pt idx="69">
                  <c:v>1959.0</c:v>
                </c:pt>
                <c:pt idx="70">
                  <c:v>1960.0</c:v>
                </c:pt>
                <c:pt idx="71">
                  <c:v>1961.0</c:v>
                </c:pt>
                <c:pt idx="72">
                  <c:v>1962.0</c:v>
                </c:pt>
                <c:pt idx="73">
                  <c:v>1963.0</c:v>
                </c:pt>
                <c:pt idx="74">
                  <c:v>1964.0</c:v>
                </c:pt>
                <c:pt idx="75">
                  <c:v>1965.0</c:v>
                </c:pt>
                <c:pt idx="76">
                  <c:v>1966.0</c:v>
                </c:pt>
                <c:pt idx="77">
                  <c:v>1967.0</c:v>
                </c:pt>
                <c:pt idx="78">
                  <c:v>1968.0</c:v>
                </c:pt>
                <c:pt idx="79">
                  <c:v>1969.0</c:v>
                </c:pt>
                <c:pt idx="80">
                  <c:v>1970.0</c:v>
                </c:pt>
                <c:pt idx="81">
                  <c:v>1971.0</c:v>
                </c:pt>
                <c:pt idx="82">
                  <c:v>1972.0</c:v>
                </c:pt>
                <c:pt idx="83">
                  <c:v>1973.0</c:v>
                </c:pt>
                <c:pt idx="84">
                  <c:v>1974.0</c:v>
                </c:pt>
                <c:pt idx="85">
                  <c:v>1975.0</c:v>
                </c:pt>
                <c:pt idx="86">
                  <c:v>1976.0</c:v>
                </c:pt>
                <c:pt idx="87">
                  <c:v>1977.0</c:v>
                </c:pt>
                <c:pt idx="88">
                  <c:v>1978.0</c:v>
                </c:pt>
                <c:pt idx="89">
                  <c:v>1979.0</c:v>
                </c:pt>
                <c:pt idx="90">
                  <c:v>1980.0</c:v>
                </c:pt>
                <c:pt idx="91">
                  <c:v>1981.0</c:v>
                </c:pt>
                <c:pt idx="92">
                  <c:v>1982.0</c:v>
                </c:pt>
                <c:pt idx="93">
                  <c:v>1983.0</c:v>
                </c:pt>
                <c:pt idx="94">
                  <c:v>1984.0</c:v>
                </c:pt>
                <c:pt idx="95">
                  <c:v>1985.0</c:v>
                </c:pt>
                <c:pt idx="96">
                  <c:v>1986.0</c:v>
                </c:pt>
                <c:pt idx="97">
                  <c:v>1987.0</c:v>
                </c:pt>
                <c:pt idx="98">
                  <c:v>1988.0</c:v>
                </c:pt>
                <c:pt idx="99">
                  <c:v>1989.0</c:v>
                </c:pt>
                <c:pt idx="100">
                  <c:v>1990.0</c:v>
                </c:pt>
                <c:pt idx="101">
                  <c:v>1991.0</c:v>
                </c:pt>
                <c:pt idx="102">
                  <c:v>1992.0</c:v>
                </c:pt>
                <c:pt idx="103">
                  <c:v>1993.0</c:v>
                </c:pt>
                <c:pt idx="104">
                  <c:v>1994.0</c:v>
                </c:pt>
                <c:pt idx="105">
                  <c:v>1995.0</c:v>
                </c:pt>
                <c:pt idx="106">
                  <c:v>1996.0</c:v>
                </c:pt>
                <c:pt idx="107">
                  <c:v>1997.0</c:v>
                </c:pt>
                <c:pt idx="108">
                  <c:v>1998.0</c:v>
                </c:pt>
                <c:pt idx="109">
                  <c:v>1999.0</c:v>
                </c:pt>
                <c:pt idx="110">
                  <c:v>2000.0</c:v>
                </c:pt>
                <c:pt idx="111">
                  <c:v>2001.0</c:v>
                </c:pt>
                <c:pt idx="112">
                  <c:v>2002.0</c:v>
                </c:pt>
                <c:pt idx="113">
                  <c:v>2003.0</c:v>
                </c:pt>
                <c:pt idx="114">
                  <c:v>2004.0</c:v>
                </c:pt>
                <c:pt idx="115">
                  <c:v>2005.0</c:v>
                </c:pt>
                <c:pt idx="116">
                  <c:v>2006.0</c:v>
                </c:pt>
                <c:pt idx="117">
                  <c:v>2007.0</c:v>
                </c:pt>
                <c:pt idx="118">
                  <c:v>2008.0</c:v>
                </c:pt>
                <c:pt idx="119">
                  <c:v>2009.0</c:v>
                </c:pt>
                <c:pt idx="120">
                  <c:v>2010.0</c:v>
                </c:pt>
                <c:pt idx="121">
                  <c:v>2011.0</c:v>
                </c:pt>
                <c:pt idx="122">
                  <c:v>2012.0</c:v>
                </c:pt>
                <c:pt idx="123">
                  <c:v>2013.0</c:v>
                </c:pt>
                <c:pt idx="124">
                  <c:v>2014.0</c:v>
                </c:pt>
                <c:pt idx="125">
                  <c:v>2015.0</c:v>
                </c:pt>
              </c:numCache>
            </c:numRef>
          </c:cat>
          <c:val>
            <c:numRef>
              <c:f>Data5!$P$17:$P$142</c:f>
              <c:numCache>
                <c:formatCode>General</c:formatCode>
                <c:ptCount val="126"/>
                <c:pt idx="23" formatCode="0.00%">
                  <c:v>0.440213924342302</c:v>
                </c:pt>
                <c:pt idx="24" formatCode="0.00%">
                  <c:v>0.440617094140532</c:v>
                </c:pt>
                <c:pt idx="25" formatCode="0.00%">
                  <c:v>0.437755521868841</c:v>
                </c:pt>
                <c:pt idx="26" formatCode="0.00%">
                  <c:v>0.426838751385579</c:v>
                </c:pt>
                <c:pt idx="27" formatCode="0.00%">
                  <c:v>0.410817423975098</c:v>
                </c:pt>
                <c:pt idx="28" formatCode="0.00%">
                  <c:v>0.373897113250468</c:v>
                </c:pt>
                <c:pt idx="29" formatCode="0.00%">
                  <c:v>0.399732353525344</c:v>
                </c:pt>
                <c:pt idx="30" formatCode="0.00%">
                  <c:v>0.355994224270234</c:v>
                </c:pt>
                <c:pt idx="31" formatCode="0.00%">
                  <c:v>0.359489150459351</c:v>
                </c:pt>
                <c:pt idx="32" formatCode="0.00%">
                  <c:v>0.39093978552263</c:v>
                </c:pt>
                <c:pt idx="33" formatCode="0.00%">
                  <c:v>0.347459736109986</c:v>
                </c:pt>
                <c:pt idx="34" formatCode="0.00%">
                  <c:v>0.367926094180135</c:v>
                </c:pt>
                <c:pt idx="35" formatCode="0.00%">
                  <c:v>0.430548091307408</c:v>
                </c:pt>
                <c:pt idx="36" formatCode="0.00%">
                  <c:v>0.451255989660194</c:v>
                </c:pt>
                <c:pt idx="37" formatCode="0.00%">
                  <c:v>0.494607909466615</c:v>
                </c:pt>
                <c:pt idx="38" formatCode="0.00%">
                  <c:v>0.514098061715649</c:v>
                </c:pt>
                <c:pt idx="39" formatCode="0.00%">
                  <c:v>0.505533209731026</c:v>
                </c:pt>
                <c:pt idx="40" formatCode="0.00%">
                  <c:v>0.489513409285756</c:v>
                </c:pt>
                <c:pt idx="41" formatCode="0.00%">
                  <c:v>0.479656896212023</c:v>
                </c:pt>
                <c:pt idx="42" formatCode="0.00%">
                  <c:v>0.470348965570125</c:v>
                </c:pt>
                <c:pt idx="43" formatCode="0.00%">
                  <c:v>0.470753447574121</c:v>
                </c:pt>
                <c:pt idx="44" formatCode="0.00%">
                  <c:v>0.472145547068807</c:v>
                </c:pt>
                <c:pt idx="45" formatCode="0.00%">
                  <c:v>0.45274818369984</c:v>
                </c:pt>
                <c:pt idx="46" formatCode="0.00%">
                  <c:v>0.451933053247541</c:v>
                </c:pt>
                <c:pt idx="47" formatCode="0.00%">
                  <c:v>0.453153571020033</c:v>
                </c:pt>
                <c:pt idx="48" formatCode="0.00%">
                  <c:v>0.406660961242877</c:v>
                </c:pt>
                <c:pt idx="49" formatCode="0.00%">
                  <c:v>0.419464053205291</c:v>
                </c:pt>
                <c:pt idx="50" formatCode="0.00%">
                  <c:v>0.379293085603151</c:v>
                </c:pt>
                <c:pt idx="51" formatCode="0.00%">
                  <c:v>0.35035574331191</c:v>
                </c:pt>
                <c:pt idx="52" formatCode="0.00%">
                  <c:v>0.346028574421888</c:v>
                </c:pt>
                <c:pt idx="53" formatCode="0.00%">
                  <c:v>0.350529643706763</c:v>
                </c:pt>
                <c:pt idx="54" formatCode="0.00%">
                  <c:v>0.34463177591038</c:v>
                </c:pt>
                <c:pt idx="55" formatCode="0.00%">
                  <c:v>0.343978019095201</c:v>
                </c:pt>
                <c:pt idx="56" formatCode="0.00%">
                  <c:v>0.31831027415762</c:v>
                </c:pt>
                <c:pt idx="57" formatCode="0.00%">
                  <c:v>0.302310862210113</c:v>
                </c:pt>
                <c:pt idx="58" formatCode="0.00%">
                  <c:v>0.299211416246598</c:v>
                </c:pt>
                <c:pt idx="59" formatCode="0.00%">
                  <c:v>0.290557773139919</c:v>
                </c:pt>
                <c:pt idx="60" formatCode="0.00%">
                  <c:v>0.305304163393099</c:v>
                </c:pt>
                <c:pt idx="61" formatCode="0.00%">
                  <c:v>0.300093887833752</c:v>
                </c:pt>
                <c:pt idx="62" formatCode="0.00%">
                  <c:v>0.297001931221689</c:v>
                </c:pt>
                <c:pt idx="63" formatCode="0.00%">
                  <c:v>0.283302583954548</c:v>
                </c:pt>
                <c:pt idx="64" formatCode="0.00%">
                  <c:v>0.288182783044313</c:v>
                </c:pt>
                <c:pt idx="65" formatCode="0.00%">
                  <c:v>0.290640817702411</c:v>
                </c:pt>
                <c:pt idx="66" formatCode="0.00%">
                  <c:v>0.294183353764475</c:v>
                </c:pt>
                <c:pt idx="67" formatCode="0.00%">
                  <c:v>0.291764782779603</c:v>
                </c:pt>
                <c:pt idx="68" formatCode="0.00%">
                  <c:v>0.28853538016803</c:v>
                </c:pt>
                <c:pt idx="69" formatCode="0.00%">
                  <c:v>0.294097483652153</c:v>
                </c:pt>
                <c:pt idx="70" formatCode="0.00%">
                  <c:v>0.293767548772779</c:v>
                </c:pt>
                <c:pt idx="71" formatCode="0.00%">
                  <c:v>0.29446265538305</c:v>
                </c:pt>
                <c:pt idx="72" formatCode="0.00%">
                  <c:v>0.29621</c:v>
                </c:pt>
                <c:pt idx="73" formatCode="0.00%">
                  <c:v>0.290845</c:v>
                </c:pt>
                <c:pt idx="74" formatCode="0.00%">
                  <c:v>0.28548</c:v>
                </c:pt>
                <c:pt idx="75" formatCode="0.00%">
                  <c:v>0.284475</c:v>
                </c:pt>
                <c:pt idx="76" formatCode="0.00%">
                  <c:v>0.28347</c:v>
                </c:pt>
                <c:pt idx="77" formatCode="0.00%">
                  <c:v>0.2779</c:v>
                </c:pt>
                <c:pt idx="78" formatCode="0.00%">
                  <c:v>0.28639</c:v>
                </c:pt>
                <c:pt idx="79" formatCode="0.00%">
                  <c:v>0.27878</c:v>
                </c:pt>
                <c:pt idx="80" formatCode="0.00%">
                  <c:v>0.27554</c:v>
                </c:pt>
                <c:pt idx="81" formatCode="0.00%">
                  <c:v>0.26989</c:v>
                </c:pt>
                <c:pt idx="82" formatCode="0.00%">
                  <c:v>0.26495</c:v>
                </c:pt>
                <c:pt idx="83" formatCode="0.00%">
                  <c:v>0.24857</c:v>
                </c:pt>
                <c:pt idx="84" formatCode="0.00%">
                  <c:v>0.24876</c:v>
                </c:pt>
                <c:pt idx="85" formatCode="0.00%">
                  <c:v>0.24714</c:v>
                </c:pt>
                <c:pt idx="86" formatCode="0.00%">
                  <c:v>0.2346</c:v>
                </c:pt>
                <c:pt idx="87" formatCode="0.00%">
                  <c:v>0.23906</c:v>
                </c:pt>
                <c:pt idx="88" formatCode="0.00%">
                  <c:v>0.22941</c:v>
                </c:pt>
                <c:pt idx="89" formatCode="0.00%">
                  <c:v>0.2436</c:v>
                </c:pt>
                <c:pt idx="90" formatCode="0.00%">
                  <c:v>0.24341</c:v>
                </c:pt>
                <c:pt idx="91" formatCode="0.00%">
                  <c:v>0.25288</c:v>
                </c:pt>
                <c:pt idx="92" formatCode="0.00%">
                  <c:v>0.25663</c:v>
                </c:pt>
                <c:pt idx="93" formatCode="0.00%">
                  <c:v>0.24722</c:v>
                </c:pt>
                <c:pt idx="94" formatCode="0.00%">
                  <c:v>0.24809</c:v>
                </c:pt>
                <c:pt idx="95" formatCode="0.00%">
                  <c:v>0.25073</c:v>
                </c:pt>
                <c:pt idx="96" formatCode="0.00%">
                  <c:v>0.25108</c:v>
                </c:pt>
                <c:pt idx="97" formatCode="0.00%">
                  <c:v>0.26159</c:v>
                </c:pt>
                <c:pt idx="98" formatCode="0.00%">
                  <c:v>0.27934</c:v>
                </c:pt>
                <c:pt idx="99" formatCode="0.00%">
                  <c:v>0.27807</c:v>
                </c:pt>
                <c:pt idx="100" formatCode="0.00%">
                  <c:v>0.28127</c:v>
                </c:pt>
                <c:pt idx="101" formatCode="0.00%">
                  <c:v>0.27616</c:v>
                </c:pt>
                <c:pt idx="102" formatCode="0.00%">
                  <c:v>0.29193</c:v>
                </c:pt>
                <c:pt idx="103" formatCode="0.00%">
                  <c:v>0.2946</c:v>
                </c:pt>
                <c:pt idx="104" formatCode="0.00%">
                  <c:v>0.29167</c:v>
                </c:pt>
                <c:pt idx="105" formatCode="0.00%">
                  <c:v>0.29465</c:v>
                </c:pt>
                <c:pt idx="106" formatCode="0.00%">
                  <c:v>0.302749991416931</c:v>
                </c:pt>
                <c:pt idx="107" formatCode="0.00%">
                  <c:v>0.312370002269745</c:v>
                </c:pt>
                <c:pt idx="108" formatCode="0.00%">
                  <c:v>0.322899997234344</c:v>
                </c:pt>
                <c:pt idx="109" formatCode="0.00%">
                  <c:v>0.333009988069534</c:v>
                </c:pt>
                <c:pt idx="110" formatCode="0.00%">
                  <c:v>0.341490000486374</c:v>
                </c:pt>
                <c:pt idx="111" formatCode="0.00%">
                  <c:v>0.332370012998581</c:v>
                </c:pt>
                <c:pt idx="112" formatCode="0.00%">
                  <c:v>0.320230007171631</c:v>
                </c:pt>
                <c:pt idx="113" formatCode="0.00%">
                  <c:v>0.322959989309311</c:v>
                </c:pt>
                <c:pt idx="114" formatCode="0.00%">
                  <c:v>0.335359990596771</c:v>
                </c:pt>
                <c:pt idx="115" formatCode="0.00%">
                  <c:v>0.33976998925209</c:v>
                </c:pt>
                <c:pt idx="116" formatCode="0.00%">
                  <c:v>0.348980009555817</c:v>
                </c:pt>
                <c:pt idx="117" formatCode="0.00%">
                  <c:v>0.359510004520416</c:v>
                </c:pt>
                <c:pt idx="118" formatCode="0.00%">
                  <c:v>0.381330013275146</c:v>
                </c:pt>
                <c:pt idx="119" formatCode="0.00%">
                  <c:v>0.378470003604889</c:v>
                </c:pt>
                <c:pt idx="120" formatCode="0.00%">
                  <c:v>0.395229995250702</c:v>
                </c:pt>
                <c:pt idx="121" formatCode="0.00%">
                  <c:v>0.398009985685348</c:v>
                </c:pt>
                <c:pt idx="122" formatCode="0.00%">
                  <c:v>0.418240010738373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D7-4BF3-9230-AB505AD7E958}"/>
            </c:ext>
          </c:extLst>
        </c:ser>
        <c:ser>
          <c:idx val="0"/>
          <c:order val="1"/>
          <c:tx>
            <c:v>UK</c:v>
          </c:tx>
          <c:spPr>
            <a:ln w="25400">
              <a:solidFill>
                <a:schemeClr val="tx2">
                  <a:lumMod val="75000"/>
                </a:schemeClr>
              </a:solidFill>
            </a:ln>
          </c:spPr>
          <c:marker>
            <c:symbol val="diamond"/>
            <c:size val="8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Data5!$A$17:$A$142</c:f>
              <c:numCache>
                <c:formatCode>General</c:formatCode>
                <c:ptCount val="126"/>
                <c:pt idx="0">
                  <c:v>1890.0</c:v>
                </c:pt>
                <c:pt idx="1">
                  <c:v>1891.0</c:v>
                </c:pt>
                <c:pt idx="2">
                  <c:v>1892.0</c:v>
                </c:pt>
                <c:pt idx="3">
                  <c:v>1893.0</c:v>
                </c:pt>
                <c:pt idx="4">
                  <c:v>1894.0</c:v>
                </c:pt>
                <c:pt idx="5">
                  <c:v>1895.0</c:v>
                </c:pt>
                <c:pt idx="6">
                  <c:v>1896.0</c:v>
                </c:pt>
                <c:pt idx="7">
                  <c:v>1897.0</c:v>
                </c:pt>
                <c:pt idx="8">
                  <c:v>1898.0</c:v>
                </c:pt>
                <c:pt idx="9">
                  <c:v>1899.0</c:v>
                </c:pt>
                <c:pt idx="10">
                  <c:v>1900.0</c:v>
                </c:pt>
                <c:pt idx="11">
                  <c:v>1901.0</c:v>
                </c:pt>
                <c:pt idx="12">
                  <c:v>1902.0</c:v>
                </c:pt>
                <c:pt idx="13">
                  <c:v>1903.0</c:v>
                </c:pt>
                <c:pt idx="14">
                  <c:v>1904.0</c:v>
                </c:pt>
                <c:pt idx="15">
                  <c:v>1905.0</c:v>
                </c:pt>
                <c:pt idx="16">
                  <c:v>1906.0</c:v>
                </c:pt>
                <c:pt idx="17">
                  <c:v>1907.0</c:v>
                </c:pt>
                <c:pt idx="18">
                  <c:v>1908.0</c:v>
                </c:pt>
                <c:pt idx="19">
                  <c:v>1909.0</c:v>
                </c:pt>
                <c:pt idx="20">
                  <c:v>1910.0</c:v>
                </c:pt>
                <c:pt idx="21">
                  <c:v>1911.0</c:v>
                </c:pt>
                <c:pt idx="22">
                  <c:v>1912.0</c:v>
                </c:pt>
                <c:pt idx="23">
                  <c:v>1913.0</c:v>
                </c:pt>
                <c:pt idx="24">
                  <c:v>1914.0</c:v>
                </c:pt>
                <c:pt idx="25">
                  <c:v>1915.0</c:v>
                </c:pt>
                <c:pt idx="26">
                  <c:v>1916.0</c:v>
                </c:pt>
                <c:pt idx="27">
                  <c:v>1917.0</c:v>
                </c:pt>
                <c:pt idx="28">
                  <c:v>1918.0</c:v>
                </c:pt>
                <c:pt idx="29">
                  <c:v>1919.0</c:v>
                </c:pt>
                <c:pt idx="30">
                  <c:v>1920.0</c:v>
                </c:pt>
                <c:pt idx="31">
                  <c:v>1921.0</c:v>
                </c:pt>
                <c:pt idx="32">
                  <c:v>1922.0</c:v>
                </c:pt>
                <c:pt idx="33">
                  <c:v>1923.0</c:v>
                </c:pt>
                <c:pt idx="34">
                  <c:v>1924.0</c:v>
                </c:pt>
                <c:pt idx="35">
                  <c:v>1925.0</c:v>
                </c:pt>
                <c:pt idx="36">
                  <c:v>1926.0</c:v>
                </c:pt>
                <c:pt idx="37">
                  <c:v>1927.0</c:v>
                </c:pt>
                <c:pt idx="38">
                  <c:v>1928.0</c:v>
                </c:pt>
                <c:pt idx="39">
                  <c:v>1929.0</c:v>
                </c:pt>
                <c:pt idx="40">
                  <c:v>1930.0</c:v>
                </c:pt>
                <c:pt idx="41">
                  <c:v>1931.0</c:v>
                </c:pt>
                <c:pt idx="42">
                  <c:v>1932.0</c:v>
                </c:pt>
                <c:pt idx="43">
                  <c:v>1933.0</c:v>
                </c:pt>
                <c:pt idx="44">
                  <c:v>1934.0</c:v>
                </c:pt>
                <c:pt idx="45">
                  <c:v>1935.0</c:v>
                </c:pt>
                <c:pt idx="46">
                  <c:v>1936.0</c:v>
                </c:pt>
                <c:pt idx="47">
                  <c:v>1937.0</c:v>
                </c:pt>
                <c:pt idx="48">
                  <c:v>1938.0</c:v>
                </c:pt>
                <c:pt idx="49">
                  <c:v>1939.0</c:v>
                </c:pt>
                <c:pt idx="50">
                  <c:v>1940.0</c:v>
                </c:pt>
                <c:pt idx="51">
                  <c:v>1941.0</c:v>
                </c:pt>
                <c:pt idx="52">
                  <c:v>1942.0</c:v>
                </c:pt>
                <c:pt idx="53">
                  <c:v>1943.0</c:v>
                </c:pt>
                <c:pt idx="54">
                  <c:v>1944.0</c:v>
                </c:pt>
                <c:pt idx="55">
                  <c:v>1945.0</c:v>
                </c:pt>
                <c:pt idx="56">
                  <c:v>1946.0</c:v>
                </c:pt>
                <c:pt idx="57">
                  <c:v>1947.0</c:v>
                </c:pt>
                <c:pt idx="58">
                  <c:v>1948.0</c:v>
                </c:pt>
                <c:pt idx="59">
                  <c:v>1949.0</c:v>
                </c:pt>
                <c:pt idx="60">
                  <c:v>1950.0</c:v>
                </c:pt>
                <c:pt idx="61">
                  <c:v>1951.0</c:v>
                </c:pt>
                <c:pt idx="62">
                  <c:v>1952.0</c:v>
                </c:pt>
                <c:pt idx="63">
                  <c:v>1953.0</c:v>
                </c:pt>
                <c:pt idx="64">
                  <c:v>1954.0</c:v>
                </c:pt>
                <c:pt idx="65">
                  <c:v>1955.0</c:v>
                </c:pt>
                <c:pt idx="66">
                  <c:v>1956.0</c:v>
                </c:pt>
                <c:pt idx="67">
                  <c:v>1957.0</c:v>
                </c:pt>
                <c:pt idx="68">
                  <c:v>1958.0</c:v>
                </c:pt>
                <c:pt idx="69">
                  <c:v>1959.0</c:v>
                </c:pt>
                <c:pt idx="70">
                  <c:v>1960.0</c:v>
                </c:pt>
                <c:pt idx="71">
                  <c:v>1961.0</c:v>
                </c:pt>
                <c:pt idx="72">
                  <c:v>1962.0</c:v>
                </c:pt>
                <c:pt idx="73">
                  <c:v>1963.0</c:v>
                </c:pt>
                <c:pt idx="74">
                  <c:v>1964.0</c:v>
                </c:pt>
                <c:pt idx="75">
                  <c:v>1965.0</c:v>
                </c:pt>
                <c:pt idx="76">
                  <c:v>1966.0</c:v>
                </c:pt>
                <c:pt idx="77">
                  <c:v>1967.0</c:v>
                </c:pt>
                <c:pt idx="78">
                  <c:v>1968.0</c:v>
                </c:pt>
                <c:pt idx="79">
                  <c:v>1969.0</c:v>
                </c:pt>
                <c:pt idx="80">
                  <c:v>1970.0</c:v>
                </c:pt>
                <c:pt idx="81">
                  <c:v>1971.0</c:v>
                </c:pt>
                <c:pt idx="82">
                  <c:v>1972.0</c:v>
                </c:pt>
                <c:pt idx="83">
                  <c:v>1973.0</c:v>
                </c:pt>
                <c:pt idx="84">
                  <c:v>1974.0</c:v>
                </c:pt>
                <c:pt idx="85">
                  <c:v>1975.0</c:v>
                </c:pt>
                <c:pt idx="86">
                  <c:v>1976.0</c:v>
                </c:pt>
                <c:pt idx="87">
                  <c:v>1977.0</c:v>
                </c:pt>
                <c:pt idx="88">
                  <c:v>1978.0</c:v>
                </c:pt>
                <c:pt idx="89">
                  <c:v>1979.0</c:v>
                </c:pt>
                <c:pt idx="90">
                  <c:v>1980.0</c:v>
                </c:pt>
                <c:pt idx="91">
                  <c:v>1981.0</c:v>
                </c:pt>
                <c:pt idx="92">
                  <c:v>1982.0</c:v>
                </c:pt>
                <c:pt idx="93">
                  <c:v>1983.0</c:v>
                </c:pt>
                <c:pt idx="94">
                  <c:v>1984.0</c:v>
                </c:pt>
                <c:pt idx="95">
                  <c:v>1985.0</c:v>
                </c:pt>
                <c:pt idx="96">
                  <c:v>1986.0</c:v>
                </c:pt>
                <c:pt idx="97">
                  <c:v>1987.0</c:v>
                </c:pt>
                <c:pt idx="98">
                  <c:v>1988.0</c:v>
                </c:pt>
                <c:pt idx="99">
                  <c:v>1989.0</c:v>
                </c:pt>
                <c:pt idx="100">
                  <c:v>1990.0</c:v>
                </c:pt>
                <c:pt idx="101">
                  <c:v>1991.0</c:v>
                </c:pt>
                <c:pt idx="102">
                  <c:v>1992.0</c:v>
                </c:pt>
                <c:pt idx="103">
                  <c:v>1993.0</c:v>
                </c:pt>
                <c:pt idx="104">
                  <c:v>1994.0</c:v>
                </c:pt>
                <c:pt idx="105">
                  <c:v>1995.0</c:v>
                </c:pt>
                <c:pt idx="106">
                  <c:v>1996.0</c:v>
                </c:pt>
                <c:pt idx="107">
                  <c:v>1997.0</c:v>
                </c:pt>
                <c:pt idx="108">
                  <c:v>1998.0</c:v>
                </c:pt>
                <c:pt idx="109">
                  <c:v>1999.0</c:v>
                </c:pt>
                <c:pt idx="110">
                  <c:v>2000.0</c:v>
                </c:pt>
                <c:pt idx="111">
                  <c:v>2001.0</c:v>
                </c:pt>
                <c:pt idx="112">
                  <c:v>2002.0</c:v>
                </c:pt>
                <c:pt idx="113">
                  <c:v>2003.0</c:v>
                </c:pt>
                <c:pt idx="114">
                  <c:v>2004.0</c:v>
                </c:pt>
                <c:pt idx="115">
                  <c:v>2005.0</c:v>
                </c:pt>
                <c:pt idx="116">
                  <c:v>2006.0</c:v>
                </c:pt>
                <c:pt idx="117">
                  <c:v>2007.0</c:v>
                </c:pt>
                <c:pt idx="118">
                  <c:v>2008.0</c:v>
                </c:pt>
                <c:pt idx="119">
                  <c:v>2009.0</c:v>
                </c:pt>
                <c:pt idx="120">
                  <c:v>2010.0</c:v>
                </c:pt>
                <c:pt idx="121">
                  <c:v>2011.0</c:v>
                </c:pt>
                <c:pt idx="122">
                  <c:v>2012.0</c:v>
                </c:pt>
                <c:pt idx="123">
                  <c:v>2013.0</c:v>
                </c:pt>
                <c:pt idx="124">
                  <c:v>2014.0</c:v>
                </c:pt>
                <c:pt idx="125">
                  <c:v>2015.0</c:v>
                </c:pt>
              </c:numCache>
            </c:numRef>
          </c:cat>
          <c:val>
            <c:numRef>
              <c:f>Data5!$D$17:$D$142</c:f>
              <c:numCache>
                <c:formatCode>General</c:formatCode>
                <c:ptCount val="126"/>
                <c:pt idx="5" formatCode="0.00%">
                  <c:v>0.700078277587891</c:v>
                </c:pt>
                <c:pt idx="6" formatCode="0.00%">
                  <c:v>0.705110092163086</c:v>
                </c:pt>
                <c:pt idx="7" formatCode="0.00%">
                  <c:v>0.713764724731445</c:v>
                </c:pt>
                <c:pt idx="8" formatCode="0.00%">
                  <c:v>0.701990280151367</c:v>
                </c:pt>
                <c:pt idx="9" formatCode="0.00%">
                  <c:v>0.714167327880859</c:v>
                </c:pt>
                <c:pt idx="10" formatCode="0.00%">
                  <c:v>0.706519012451172</c:v>
                </c:pt>
                <c:pt idx="11" formatCode="0.00%">
                  <c:v>0.737716293334961</c:v>
                </c:pt>
                <c:pt idx="12" formatCode="0.00%">
                  <c:v>0.706519012451172</c:v>
                </c:pt>
                <c:pt idx="13" formatCode="0.00%">
                  <c:v>0.703399200439453</c:v>
                </c:pt>
                <c:pt idx="14" formatCode="0.00%">
                  <c:v>0.700078277587891</c:v>
                </c:pt>
                <c:pt idx="15" formatCode="0.00%">
                  <c:v>0.713462829589844</c:v>
                </c:pt>
                <c:pt idx="16" formatCode="0.00%">
                  <c:v>0.720910034179687</c:v>
                </c:pt>
                <c:pt idx="17" formatCode="0.00%">
                  <c:v>0.699373779296875</c:v>
                </c:pt>
                <c:pt idx="18" formatCode="0.00%">
                  <c:v>0.686492233276367</c:v>
                </c:pt>
                <c:pt idx="19" formatCode="0.00%">
                  <c:v>0.702493515014648</c:v>
                </c:pt>
                <c:pt idx="20" formatCode="0.00%">
                  <c:v>0.688303680419922</c:v>
                </c:pt>
                <c:pt idx="21" formatCode="0.00%">
                  <c:v>0.676520233154297</c:v>
                </c:pt>
                <c:pt idx="22" formatCode="0.00%">
                  <c:v>0.687790451049805</c:v>
                </c:pt>
                <c:pt idx="23" formatCode="0.00%">
                  <c:v>0.665845565795898</c:v>
                </c:pt>
                <c:pt idx="24" formatCode="0.00%">
                  <c:v>0.672140426635742</c:v>
                </c:pt>
                <c:pt idx="29" formatCode="0.00%">
                  <c:v>0.625506477355957</c:v>
                </c:pt>
                <c:pt idx="30" formatCode="0.00%">
                  <c:v>0.573149719238281</c:v>
                </c:pt>
                <c:pt idx="31" formatCode="0.00%">
                  <c:v>0.605379180908203</c:v>
                </c:pt>
                <c:pt idx="32" formatCode="0.00%">
                  <c:v>0.617354927062988</c:v>
                </c:pt>
                <c:pt idx="33" formatCode="0.00%">
                  <c:v>0.602445869445801</c:v>
                </c:pt>
                <c:pt idx="34" formatCode="0.00%">
                  <c:v>0.594640960693359</c:v>
                </c:pt>
                <c:pt idx="35" formatCode="0.00%">
                  <c:v>0.602700424194336</c:v>
                </c:pt>
                <c:pt idx="36" formatCode="0.00%">
                  <c:v>0.56887580871582</c:v>
                </c:pt>
                <c:pt idx="37" formatCode="0.00%">
                  <c:v>0.59110424041748</c:v>
                </c:pt>
                <c:pt idx="38" formatCode="0.00%">
                  <c:v>0.564596176147461</c:v>
                </c:pt>
                <c:pt idx="39" formatCode="0.00%">
                  <c:v>0.563224067687988</c:v>
                </c:pt>
                <c:pt idx="40" formatCode="0.00%">
                  <c:v>0.569378128051758</c:v>
                </c:pt>
                <c:pt idx="41" formatCode="0.00%">
                  <c:v>0.531109352111816</c:v>
                </c:pt>
                <c:pt idx="42" formatCode="0.00%">
                  <c:v>0.543185729980469</c:v>
                </c:pt>
                <c:pt idx="43" formatCode="0.00%">
                  <c:v>0.559488868713379</c:v>
                </c:pt>
                <c:pt idx="44" formatCode="0.00%">
                  <c:v>0.537952651977539</c:v>
                </c:pt>
                <c:pt idx="45" formatCode="0.00%">
                  <c:v>0.539764099121094</c:v>
                </c:pt>
                <c:pt idx="46" formatCode="0.00%">
                  <c:v>0.534268074035645</c:v>
                </c:pt>
                <c:pt idx="47" formatCode="0.00%">
                  <c:v>0.531310615539551</c:v>
                </c:pt>
                <c:pt idx="48" formatCode="0.00%">
                  <c:v>0.540719146728516</c:v>
                </c:pt>
                <c:pt idx="49" formatCode="0.00%">
                  <c:v>0.511887741088867</c:v>
                </c:pt>
                <c:pt idx="50" formatCode="0.00%">
                  <c:v>0.509774398803711</c:v>
                </c:pt>
                <c:pt idx="51" formatCode="0.00%">
                  <c:v>0.498503112792969</c:v>
                </c:pt>
                <c:pt idx="56" formatCode="0.00%">
                  <c:v>0.460764389038086</c:v>
                </c:pt>
                <c:pt idx="57" formatCode="0.00%">
                  <c:v>0.449493103027344</c:v>
                </c:pt>
                <c:pt idx="58" formatCode="0.00%">
                  <c:v>0.443857421875</c:v>
                </c:pt>
                <c:pt idx="59" formatCode="0.00%">
                  <c:v>0.433793754577637</c:v>
                </c:pt>
                <c:pt idx="60" formatCode="0.00%">
                  <c:v>0.43041618347168</c:v>
                </c:pt>
                <c:pt idx="61" formatCode="0.00%">
                  <c:v>0.418526382446289</c:v>
                </c:pt>
                <c:pt idx="62" formatCode="0.00%">
                  <c:v>0.387755584716797</c:v>
                </c:pt>
                <c:pt idx="63" formatCode="0.00%">
                  <c:v>0.388871459960937</c:v>
                </c:pt>
                <c:pt idx="64" formatCode="0.00%">
                  <c:v>0.409309501647949</c:v>
                </c:pt>
                <c:pt idx="65" formatCode="0.00%">
                  <c:v>0.378622894287109</c:v>
                </c:pt>
                <c:pt idx="66" formatCode="0.00%">
                  <c:v>0.379060745239258</c:v>
                </c:pt>
                <c:pt idx="67" formatCode="0.00%">
                  <c:v>0.365689849853516</c:v>
                </c:pt>
                <c:pt idx="68" formatCode="0.00%">
                  <c:v>0.352792549133301</c:v>
                </c:pt>
                <c:pt idx="69" formatCode="0.00%">
                  <c:v>0.360940856933594</c:v>
                </c:pt>
                <c:pt idx="70" formatCode="0.00%">
                  <c:v>0.350440826416016</c:v>
                </c:pt>
                <c:pt idx="71" formatCode="0.00%">
                  <c:v>0.340330848693848</c:v>
                </c:pt>
                <c:pt idx="72" formatCode="0.00%">
                  <c:v>0.327640266418457</c:v>
                </c:pt>
                <c:pt idx="73" formatCode="0.00%">
                  <c:v>0.323827629089355</c:v>
                </c:pt>
                <c:pt idx="74" formatCode="0.00%">
                  <c:v>0.320717658996582</c:v>
                </c:pt>
                <c:pt idx="75" formatCode="0.00%">
                  <c:v>0.309360542297363</c:v>
                </c:pt>
                <c:pt idx="76" formatCode="0.00%">
                  <c:v>0.29270679473877</c:v>
                </c:pt>
                <c:pt idx="77" formatCode="0.00%">
                  <c:v>0.299123420715332</c:v>
                </c:pt>
                <c:pt idx="78" formatCode="0.00%">
                  <c:v>0.305295333862305</c:v>
                </c:pt>
                <c:pt idx="79" formatCode="0.00%">
                  <c:v>0.276011428833008</c:v>
                </c:pt>
                <c:pt idx="80" formatCode="0.00%">
                  <c:v>0.273867111206055</c:v>
                </c:pt>
                <c:pt idx="81" formatCode="0.00%">
                  <c:v>0.267274665832519</c:v>
                </c:pt>
                <c:pt idx="82" formatCode="0.00%">
                  <c:v>0.283523864746094</c:v>
                </c:pt>
                <c:pt idx="83" formatCode="0.00%">
                  <c:v>0.266657524108887</c:v>
                </c:pt>
                <c:pt idx="84" formatCode="0.00%">
                  <c:v>0.236672439575195</c:v>
                </c:pt>
                <c:pt idx="85" formatCode="0.00%">
                  <c:v>0.221263465881348</c:v>
                </c:pt>
                <c:pt idx="86" formatCode="0.00%">
                  <c:v>0.230811309814453</c:v>
                </c:pt>
                <c:pt idx="87" formatCode="0.00%">
                  <c:v>0.206281089782715</c:v>
                </c:pt>
                <c:pt idx="88" formatCode="0.00%">
                  <c:v>0.211547393798828</c:v>
                </c:pt>
                <c:pt idx="89" formatCode="0.00%">
                  <c:v>0.185258693695068</c:v>
                </c:pt>
                <c:pt idx="90" formatCode="0.00%">
                  <c:v>0.187544441223145</c:v>
                </c:pt>
                <c:pt idx="91" formatCode="0.00%">
                  <c:v>0.173856143951416</c:v>
                </c:pt>
                <c:pt idx="92" formatCode="0.00%">
                  <c:v>0.172027168273926</c:v>
                </c:pt>
                <c:pt idx="93" formatCode="0.00%">
                  <c:v>0.174615592956543</c:v>
                </c:pt>
                <c:pt idx="94" formatCode="0.00%">
                  <c:v>0.152216196060181</c:v>
                </c:pt>
                <c:pt idx="95" formatCode="0.00%">
                  <c:v>0.157824687957764</c:v>
                </c:pt>
                <c:pt idx="96" formatCode="0.00%">
                  <c:v>0.163007736206055</c:v>
                </c:pt>
                <c:pt idx="97" formatCode="0.00%">
                  <c:v>0.166732635498047</c:v>
                </c:pt>
                <c:pt idx="98" formatCode="0.00%">
                  <c:v>0.152034149169922</c:v>
                </c:pt>
                <c:pt idx="99" formatCode="0.00%">
                  <c:v>0.165928421020508</c:v>
                </c:pt>
                <c:pt idx="100" formatCode="0.00%">
                  <c:v>0.163473300933838</c:v>
                </c:pt>
                <c:pt idx="101" formatCode="0.00%">
                  <c:v>0.155803174972534</c:v>
                </c:pt>
                <c:pt idx="102" formatCode="0.00%">
                  <c:v>0.169916744232178</c:v>
                </c:pt>
                <c:pt idx="103" formatCode="0.00%">
                  <c:v>0.182895431518555</c:v>
                </c:pt>
                <c:pt idx="104" formatCode="0.00%">
                  <c:v>0.176450881958008</c:v>
                </c:pt>
                <c:pt idx="105" formatCode="0.00%">
                  <c:v>0.162255592346191</c:v>
                </c:pt>
                <c:pt idx="106" formatCode="0.00%">
                  <c:v>0.165480728149414</c:v>
                </c:pt>
                <c:pt idx="107" formatCode="0.00%">
                  <c:v>0.192691383361816</c:v>
                </c:pt>
                <c:pt idx="108" formatCode="0.00%">
                  <c:v>0.19961238861084</c:v>
                </c:pt>
                <c:pt idx="109" formatCode="0.00%">
                  <c:v>0.19302942276001</c:v>
                </c:pt>
                <c:pt idx="110" formatCode="0.00%">
                  <c:v>0.184968185424805</c:v>
                </c:pt>
                <c:pt idx="111" formatCode="0.00%">
                  <c:v>0.188568172454834</c:v>
                </c:pt>
                <c:pt idx="112" formatCode="0.00%">
                  <c:v>0.180453090667725</c:v>
                </c:pt>
                <c:pt idx="113" formatCode="0.00%">
                  <c:v>0.167896499633789</c:v>
                </c:pt>
                <c:pt idx="115" formatCode="0.00%">
                  <c:v>0.187656650543213</c:v>
                </c:pt>
                <c:pt idx="116" formatCode="0.00%">
                  <c:v>0.198744087219238</c:v>
                </c:pt>
                <c:pt idx="119" formatCode="0.00%">
                  <c:v>0.205814266204834</c:v>
                </c:pt>
                <c:pt idx="122" formatCode="0.00%">
                  <c:v>0.198812427520752</c:v>
                </c:pt>
              </c:numCache>
            </c:numRef>
          </c:val>
          <c:smooth val="0"/>
        </c:ser>
        <c:ser>
          <c:idx val="1"/>
          <c:order val="2"/>
          <c:tx>
            <c:v>France</c:v>
          </c:tx>
          <c:spPr>
            <a:ln w="25400"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Data5!$A$17:$A$142</c:f>
              <c:numCache>
                <c:formatCode>General</c:formatCode>
                <c:ptCount val="126"/>
                <c:pt idx="0">
                  <c:v>1890.0</c:v>
                </c:pt>
                <c:pt idx="1">
                  <c:v>1891.0</c:v>
                </c:pt>
                <c:pt idx="2">
                  <c:v>1892.0</c:v>
                </c:pt>
                <c:pt idx="3">
                  <c:v>1893.0</c:v>
                </c:pt>
                <c:pt idx="4">
                  <c:v>1894.0</c:v>
                </c:pt>
                <c:pt idx="5">
                  <c:v>1895.0</c:v>
                </c:pt>
                <c:pt idx="6">
                  <c:v>1896.0</c:v>
                </c:pt>
                <c:pt idx="7">
                  <c:v>1897.0</c:v>
                </c:pt>
                <c:pt idx="8">
                  <c:v>1898.0</c:v>
                </c:pt>
                <c:pt idx="9">
                  <c:v>1899.0</c:v>
                </c:pt>
                <c:pt idx="10">
                  <c:v>1900.0</c:v>
                </c:pt>
                <c:pt idx="11">
                  <c:v>1901.0</c:v>
                </c:pt>
                <c:pt idx="12">
                  <c:v>1902.0</c:v>
                </c:pt>
                <c:pt idx="13">
                  <c:v>1903.0</c:v>
                </c:pt>
                <c:pt idx="14">
                  <c:v>1904.0</c:v>
                </c:pt>
                <c:pt idx="15">
                  <c:v>1905.0</c:v>
                </c:pt>
                <c:pt idx="16">
                  <c:v>1906.0</c:v>
                </c:pt>
                <c:pt idx="17">
                  <c:v>1907.0</c:v>
                </c:pt>
                <c:pt idx="18">
                  <c:v>1908.0</c:v>
                </c:pt>
                <c:pt idx="19">
                  <c:v>1909.0</c:v>
                </c:pt>
                <c:pt idx="20">
                  <c:v>1910.0</c:v>
                </c:pt>
                <c:pt idx="21">
                  <c:v>1911.0</c:v>
                </c:pt>
                <c:pt idx="22">
                  <c:v>1912.0</c:v>
                </c:pt>
                <c:pt idx="23">
                  <c:v>1913.0</c:v>
                </c:pt>
                <c:pt idx="24">
                  <c:v>1914.0</c:v>
                </c:pt>
                <c:pt idx="25">
                  <c:v>1915.0</c:v>
                </c:pt>
                <c:pt idx="26">
                  <c:v>1916.0</c:v>
                </c:pt>
                <c:pt idx="27">
                  <c:v>1917.0</c:v>
                </c:pt>
                <c:pt idx="28">
                  <c:v>1918.0</c:v>
                </c:pt>
                <c:pt idx="29">
                  <c:v>1919.0</c:v>
                </c:pt>
                <c:pt idx="30">
                  <c:v>1920.0</c:v>
                </c:pt>
                <c:pt idx="31">
                  <c:v>1921.0</c:v>
                </c:pt>
                <c:pt idx="32">
                  <c:v>1922.0</c:v>
                </c:pt>
                <c:pt idx="33">
                  <c:v>1923.0</c:v>
                </c:pt>
                <c:pt idx="34">
                  <c:v>1924.0</c:v>
                </c:pt>
                <c:pt idx="35">
                  <c:v>1925.0</c:v>
                </c:pt>
                <c:pt idx="36">
                  <c:v>1926.0</c:v>
                </c:pt>
                <c:pt idx="37">
                  <c:v>1927.0</c:v>
                </c:pt>
                <c:pt idx="38">
                  <c:v>1928.0</c:v>
                </c:pt>
                <c:pt idx="39">
                  <c:v>1929.0</c:v>
                </c:pt>
                <c:pt idx="40">
                  <c:v>1930.0</c:v>
                </c:pt>
                <c:pt idx="41">
                  <c:v>1931.0</c:v>
                </c:pt>
                <c:pt idx="42">
                  <c:v>1932.0</c:v>
                </c:pt>
                <c:pt idx="43">
                  <c:v>1933.0</c:v>
                </c:pt>
                <c:pt idx="44">
                  <c:v>1934.0</c:v>
                </c:pt>
                <c:pt idx="45">
                  <c:v>1935.0</c:v>
                </c:pt>
                <c:pt idx="46">
                  <c:v>1936.0</c:v>
                </c:pt>
                <c:pt idx="47">
                  <c:v>1937.0</c:v>
                </c:pt>
                <c:pt idx="48">
                  <c:v>1938.0</c:v>
                </c:pt>
                <c:pt idx="49">
                  <c:v>1939.0</c:v>
                </c:pt>
                <c:pt idx="50">
                  <c:v>1940.0</c:v>
                </c:pt>
                <c:pt idx="51">
                  <c:v>1941.0</c:v>
                </c:pt>
                <c:pt idx="52">
                  <c:v>1942.0</c:v>
                </c:pt>
                <c:pt idx="53">
                  <c:v>1943.0</c:v>
                </c:pt>
                <c:pt idx="54">
                  <c:v>1944.0</c:v>
                </c:pt>
                <c:pt idx="55">
                  <c:v>1945.0</c:v>
                </c:pt>
                <c:pt idx="56">
                  <c:v>1946.0</c:v>
                </c:pt>
                <c:pt idx="57">
                  <c:v>1947.0</c:v>
                </c:pt>
                <c:pt idx="58">
                  <c:v>1948.0</c:v>
                </c:pt>
                <c:pt idx="59">
                  <c:v>1949.0</c:v>
                </c:pt>
                <c:pt idx="60">
                  <c:v>1950.0</c:v>
                </c:pt>
                <c:pt idx="61">
                  <c:v>1951.0</c:v>
                </c:pt>
                <c:pt idx="62">
                  <c:v>1952.0</c:v>
                </c:pt>
                <c:pt idx="63">
                  <c:v>1953.0</c:v>
                </c:pt>
                <c:pt idx="64">
                  <c:v>1954.0</c:v>
                </c:pt>
                <c:pt idx="65">
                  <c:v>1955.0</c:v>
                </c:pt>
                <c:pt idx="66">
                  <c:v>1956.0</c:v>
                </c:pt>
                <c:pt idx="67">
                  <c:v>1957.0</c:v>
                </c:pt>
                <c:pt idx="68">
                  <c:v>1958.0</c:v>
                </c:pt>
                <c:pt idx="69">
                  <c:v>1959.0</c:v>
                </c:pt>
                <c:pt idx="70">
                  <c:v>1960.0</c:v>
                </c:pt>
                <c:pt idx="71">
                  <c:v>1961.0</c:v>
                </c:pt>
                <c:pt idx="72">
                  <c:v>1962.0</c:v>
                </c:pt>
                <c:pt idx="73">
                  <c:v>1963.0</c:v>
                </c:pt>
                <c:pt idx="74">
                  <c:v>1964.0</c:v>
                </c:pt>
                <c:pt idx="75">
                  <c:v>1965.0</c:v>
                </c:pt>
                <c:pt idx="76">
                  <c:v>1966.0</c:v>
                </c:pt>
                <c:pt idx="77">
                  <c:v>1967.0</c:v>
                </c:pt>
                <c:pt idx="78">
                  <c:v>1968.0</c:v>
                </c:pt>
                <c:pt idx="79">
                  <c:v>1969.0</c:v>
                </c:pt>
                <c:pt idx="80">
                  <c:v>1970.0</c:v>
                </c:pt>
                <c:pt idx="81">
                  <c:v>1971.0</c:v>
                </c:pt>
                <c:pt idx="82">
                  <c:v>1972.0</c:v>
                </c:pt>
                <c:pt idx="83">
                  <c:v>1973.0</c:v>
                </c:pt>
                <c:pt idx="84">
                  <c:v>1974.0</c:v>
                </c:pt>
                <c:pt idx="85">
                  <c:v>1975.0</c:v>
                </c:pt>
                <c:pt idx="86">
                  <c:v>1976.0</c:v>
                </c:pt>
                <c:pt idx="87">
                  <c:v>1977.0</c:v>
                </c:pt>
                <c:pt idx="88">
                  <c:v>1978.0</c:v>
                </c:pt>
                <c:pt idx="89">
                  <c:v>1979.0</c:v>
                </c:pt>
                <c:pt idx="90">
                  <c:v>1980.0</c:v>
                </c:pt>
                <c:pt idx="91">
                  <c:v>1981.0</c:v>
                </c:pt>
                <c:pt idx="92">
                  <c:v>1982.0</c:v>
                </c:pt>
                <c:pt idx="93">
                  <c:v>1983.0</c:v>
                </c:pt>
                <c:pt idx="94">
                  <c:v>1984.0</c:v>
                </c:pt>
                <c:pt idx="95">
                  <c:v>1985.0</c:v>
                </c:pt>
                <c:pt idx="96">
                  <c:v>1986.0</c:v>
                </c:pt>
                <c:pt idx="97">
                  <c:v>1987.0</c:v>
                </c:pt>
                <c:pt idx="98">
                  <c:v>1988.0</c:v>
                </c:pt>
                <c:pt idx="99">
                  <c:v>1989.0</c:v>
                </c:pt>
                <c:pt idx="100">
                  <c:v>1990.0</c:v>
                </c:pt>
                <c:pt idx="101">
                  <c:v>1991.0</c:v>
                </c:pt>
                <c:pt idx="102">
                  <c:v>1992.0</c:v>
                </c:pt>
                <c:pt idx="103">
                  <c:v>1993.0</c:v>
                </c:pt>
                <c:pt idx="104">
                  <c:v>1994.0</c:v>
                </c:pt>
                <c:pt idx="105">
                  <c:v>1995.0</c:v>
                </c:pt>
                <c:pt idx="106">
                  <c:v>1996.0</c:v>
                </c:pt>
                <c:pt idx="107">
                  <c:v>1997.0</c:v>
                </c:pt>
                <c:pt idx="108">
                  <c:v>1998.0</c:v>
                </c:pt>
                <c:pt idx="109">
                  <c:v>1999.0</c:v>
                </c:pt>
                <c:pt idx="110">
                  <c:v>2000.0</c:v>
                </c:pt>
                <c:pt idx="111">
                  <c:v>2001.0</c:v>
                </c:pt>
                <c:pt idx="112">
                  <c:v>2002.0</c:v>
                </c:pt>
                <c:pt idx="113">
                  <c:v>2003.0</c:v>
                </c:pt>
                <c:pt idx="114">
                  <c:v>2004.0</c:v>
                </c:pt>
                <c:pt idx="115">
                  <c:v>2005.0</c:v>
                </c:pt>
                <c:pt idx="116">
                  <c:v>2006.0</c:v>
                </c:pt>
                <c:pt idx="117">
                  <c:v>2007.0</c:v>
                </c:pt>
                <c:pt idx="118">
                  <c:v>2008.0</c:v>
                </c:pt>
                <c:pt idx="119">
                  <c:v>2009.0</c:v>
                </c:pt>
                <c:pt idx="120">
                  <c:v>2010.0</c:v>
                </c:pt>
                <c:pt idx="121">
                  <c:v>2011.0</c:v>
                </c:pt>
                <c:pt idx="122">
                  <c:v>2012.0</c:v>
                </c:pt>
                <c:pt idx="123">
                  <c:v>2013.0</c:v>
                </c:pt>
                <c:pt idx="124">
                  <c:v>2014.0</c:v>
                </c:pt>
                <c:pt idx="125">
                  <c:v>2015.0</c:v>
                </c:pt>
              </c:numCache>
            </c:numRef>
          </c:cat>
          <c:val>
            <c:numRef>
              <c:f>Data5!$U$17:$U$142</c:f>
              <c:numCache>
                <c:formatCode>0.00%</c:formatCode>
                <c:ptCount val="126"/>
                <c:pt idx="0">
                  <c:v>0.491674602031708</c:v>
                </c:pt>
                <c:pt idx="12">
                  <c:v>0.523585081100464</c:v>
                </c:pt>
                <c:pt idx="13">
                  <c:v>0.543638586997986</c:v>
                </c:pt>
                <c:pt idx="14">
                  <c:v>0.579003810882568</c:v>
                </c:pt>
                <c:pt idx="15">
                  <c:v>0.593989372253418</c:v>
                </c:pt>
                <c:pt idx="17">
                  <c:v>0.541870772838593</c:v>
                </c:pt>
                <c:pt idx="19">
                  <c:v>0.563781917095184</c:v>
                </c:pt>
                <c:pt idx="20">
                  <c:v>0.540068805217743</c:v>
                </c:pt>
                <c:pt idx="21">
                  <c:v>0.570863783359528</c:v>
                </c:pt>
                <c:pt idx="22">
                  <c:v>0.567413985729218</c:v>
                </c:pt>
                <c:pt idx="23">
                  <c:v>0.545772671699524</c:v>
                </c:pt>
                <c:pt idx="24">
                  <c:v>0.545804381370544</c:v>
                </c:pt>
                <c:pt idx="25">
                  <c:v>0.541461229324341</c:v>
                </c:pt>
                <c:pt idx="26">
                  <c:v>0.539647817611694</c:v>
                </c:pt>
                <c:pt idx="27">
                  <c:v>0.537543416023254</c:v>
                </c:pt>
                <c:pt idx="28">
                  <c:v>0.531488120555878</c:v>
                </c:pt>
                <c:pt idx="29">
                  <c:v>0.524216890335083</c:v>
                </c:pt>
                <c:pt idx="30">
                  <c:v>0.509721279144287</c:v>
                </c:pt>
                <c:pt idx="31">
                  <c:v>0.500037491321564</c:v>
                </c:pt>
                <c:pt idx="32">
                  <c:v>0.491640001535416</c:v>
                </c:pt>
                <c:pt idx="33">
                  <c:v>0.485325902700424</c:v>
                </c:pt>
                <c:pt idx="34">
                  <c:v>0.483220398426056</c:v>
                </c:pt>
                <c:pt idx="35">
                  <c:v>0.447031110525131</c:v>
                </c:pt>
                <c:pt idx="36">
                  <c:v>0.453758209943771</c:v>
                </c:pt>
                <c:pt idx="37">
                  <c:v>0.478046000003815</c:v>
                </c:pt>
                <c:pt idx="39">
                  <c:v>0.499609589576721</c:v>
                </c:pt>
                <c:pt idx="40">
                  <c:v>0.501868724822998</c:v>
                </c:pt>
                <c:pt idx="41">
                  <c:v>0.463730096817017</c:v>
                </c:pt>
                <c:pt idx="42">
                  <c:v>0.447945088148117</c:v>
                </c:pt>
                <c:pt idx="43">
                  <c:v>0.446475088596344</c:v>
                </c:pt>
                <c:pt idx="45">
                  <c:v>0.459723800420761</c:v>
                </c:pt>
                <c:pt idx="46">
                  <c:v>0.457214385271072</c:v>
                </c:pt>
                <c:pt idx="47">
                  <c:v>0.426190614700317</c:v>
                </c:pt>
                <c:pt idx="48">
                  <c:v>0.420599490404129</c:v>
                </c:pt>
                <c:pt idx="49">
                  <c:v>0.427154213190079</c:v>
                </c:pt>
                <c:pt idx="50">
                  <c:v>0.349441885948181</c:v>
                </c:pt>
                <c:pt idx="51">
                  <c:v>0.348447799682617</c:v>
                </c:pt>
                <c:pt idx="52">
                  <c:v>0.366593897342682</c:v>
                </c:pt>
                <c:pt idx="53">
                  <c:v>0.380572706460953</c:v>
                </c:pt>
                <c:pt idx="54">
                  <c:v>0.378375589847565</c:v>
                </c:pt>
                <c:pt idx="55">
                  <c:v>0.351756691932678</c:v>
                </c:pt>
                <c:pt idx="56">
                  <c:v>0.306842893362045</c:v>
                </c:pt>
                <c:pt idx="57">
                  <c:v>0.302374303340912</c:v>
                </c:pt>
                <c:pt idx="58">
                  <c:v>0.30562499165535</c:v>
                </c:pt>
                <c:pt idx="59">
                  <c:v>0.330277591943741</c:v>
                </c:pt>
                <c:pt idx="60">
                  <c:v>0.333335995674133</c:v>
                </c:pt>
                <c:pt idx="61">
                  <c:v>0.326998889446258</c:v>
                </c:pt>
                <c:pt idx="62">
                  <c:v>0.320395290851593</c:v>
                </c:pt>
                <c:pt idx="63">
                  <c:v>0.31877601146698</c:v>
                </c:pt>
                <c:pt idx="64">
                  <c:v>0.304247707128525</c:v>
                </c:pt>
                <c:pt idx="65">
                  <c:v>0.310848414897919</c:v>
                </c:pt>
                <c:pt idx="66">
                  <c:v>0.313306987285614</c:v>
                </c:pt>
                <c:pt idx="67">
                  <c:v>0.332430809736252</c:v>
                </c:pt>
                <c:pt idx="68">
                  <c:v>0.310954093933106</c:v>
                </c:pt>
                <c:pt idx="69">
                  <c:v>0.324941188097</c:v>
                </c:pt>
                <c:pt idx="70">
                  <c:v>0.313819587230682</c:v>
                </c:pt>
                <c:pt idx="72">
                  <c:v>0.319960296154022</c:v>
                </c:pt>
                <c:pt idx="73">
                  <c:v>0.300902396440506</c:v>
                </c:pt>
                <c:pt idx="75">
                  <c:v>0.310125112533569</c:v>
                </c:pt>
                <c:pt idx="76">
                  <c:v>0.291767805814743</c:v>
                </c:pt>
                <c:pt idx="77">
                  <c:v>0.277714014053345</c:v>
                </c:pt>
                <c:pt idx="78">
                  <c:v>0.268761992454529</c:v>
                </c:pt>
                <c:pt idx="79">
                  <c:v>0.24743589758873</c:v>
                </c:pt>
                <c:pt idx="80">
                  <c:v>0.206660106778145</c:v>
                </c:pt>
                <c:pt idx="85">
                  <c:v>0.186151906847954</c:v>
                </c:pt>
                <c:pt idx="89">
                  <c:v>0.173586398363113</c:v>
                </c:pt>
                <c:pt idx="94">
                  <c:v>0.155383706092835</c:v>
                </c:pt>
                <c:pt idx="98">
                  <c:v>0.173112601041794</c:v>
                </c:pt>
                <c:pt idx="100">
                  <c:v>0.172559395432472</c:v>
                </c:pt>
                <c:pt idx="101">
                  <c:v>0.182770699262619</c:v>
                </c:pt>
                <c:pt idx="102">
                  <c:v>0.174957200884819</c:v>
                </c:pt>
                <c:pt idx="103">
                  <c:v>0.187898799777031</c:v>
                </c:pt>
                <c:pt idx="104">
                  <c:v>0.1932383030653</c:v>
                </c:pt>
                <c:pt idx="105">
                  <c:v>0.196422502398491</c:v>
                </c:pt>
                <c:pt idx="106">
                  <c:v>0.233208805322647</c:v>
                </c:pt>
                <c:pt idx="107">
                  <c:v>0.253081887960434</c:v>
                </c:pt>
                <c:pt idx="108">
                  <c:v>0.266985803842545</c:v>
                </c:pt>
                <c:pt idx="109">
                  <c:v>0.278355091810226</c:v>
                </c:pt>
                <c:pt idx="110">
                  <c:v>0.281122803688049</c:v>
                </c:pt>
                <c:pt idx="111">
                  <c:v>0.270500987768173</c:v>
                </c:pt>
                <c:pt idx="112">
                  <c:v>0.254023402929306</c:v>
                </c:pt>
                <c:pt idx="113">
                  <c:v>0.246183201670647</c:v>
                </c:pt>
                <c:pt idx="114">
                  <c:v>0.237641796469688</c:v>
                </c:pt>
                <c:pt idx="115">
                  <c:v>0.225110605359078</c:v>
                </c:pt>
                <c:pt idx="116">
                  <c:v>0.221320703625679</c:v>
                </c:pt>
                <c:pt idx="117">
                  <c:v>0.223748594522476</c:v>
                </c:pt>
                <c:pt idx="118">
                  <c:v>0.215929299592972</c:v>
                </c:pt>
                <c:pt idx="119">
                  <c:v>0.217010706663132</c:v>
                </c:pt>
                <c:pt idx="120">
                  <c:v>0.235065907239914</c:v>
                </c:pt>
                <c:pt idx="121">
                  <c:v>0.229755103588104</c:v>
                </c:pt>
                <c:pt idx="122">
                  <c:v>0.223577901721001</c:v>
                </c:pt>
              </c:numCache>
            </c:numRef>
          </c:val>
          <c:smooth val="0"/>
        </c:ser>
        <c:ser>
          <c:idx val="2"/>
          <c:order val="3"/>
          <c:tx>
            <c:v>China</c:v>
          </c:tx>
          <c:spPr>
            <a:ln w="28575">
              <a:solidFill>
                <a:schemeClr val="accent2"/>
              </a:solidFill>
            </a:ln>
          </c:spPr>
          <c:marker>
            <c:symbol val="triang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Data5!$A$17:$A$142</c:f>
              <c:numCache>
                <c:formatCode>General</c:formatCode>
                <c:ptCount val="126"/>
                <c:pt idx="0">
                  <c:v>1890.0</c:v>
                </c:pt>
                <c:pt idx="1">
                  <c:v>1891.0</c:v>
                </c:pt>
                <c:pt idx="2">
                  <c:v>1892.0</c:v>
                </c:pt>
                <c:pt idx="3">
                  <c:v>1893.0</c:v>
                </c:pt>
                <c:pt idx="4">
                  <c:v>1894.0</c:v>
                </c:pt>
                <c:pt idx="5">
                  <c:v>1895.0</c:v>
                </c:pt>
                <c:pt idx="6">
                  <c:v>1896.0</c:v>
                </c:pt>
                <c:pt idx="7">
                  <c:v>1897.0</c:v>
                </c:pt>
                <c:pt idx="8">
                  <c:v>1898.0</c:v>
                </c:pt>
                <c:pt idx="9">
                  <c:v>1899.0</c:v>
                </c:pt>
                <c:pt idx="10">
                  <c:v>1900.0</c:v>
                </c:pt>
                <c:pt idx="11">
                  <c:v>1901.0</c:v>
                </c:pt>
                <c:pt idx="12">
                  <c:v>1902.0</c:v>
                </c:pt>
                <c:pt idx="13">
                  <c:v>1903.0</c:v>
                </c:pt>
                <c:pt idx="14">
                  <c:v>1904.0</c:v>
                </c:pt>
                <c:pt idx="15">
                  <c:v>1905.0</c:v>
                </c:pt>
                <c:pt idx="16">
                  <c:v>1906.0</c:v>
                </c:pt>
                <c:pt idx="17">
                  <c:v>1907.0</c:v>
                </c:pt>
                <c:pt idx="18">
                  <c:v>1908.0</c:v>
                </c:pt>
                <c:pt idx="19">
                  <c:v>1909.0</c:v>
                </c:pt>
                <c:pt idx="20">
                  <c:v>1910.0</c:v>
                </c:pt>
                <c:pt idx="21">
                  <c:v>1911.0</c:v>
                </c:pt>
                <c:pt idx="22">
                  <c:v>1912.0</c:v>
                </c:pt>
                <c:pt idx="23">
                  <c:v>1913.0</c:v>
                </c:pt>
                <c:pt idx="24">
                  <c:v>1914.0</c:v>
                </c:pt>
                <c:pt idx="25">
                  <c:v>1915.0</c:v>
                </c:pt>
                <c:pt idx="26">
                  <c:v>1916.0</c:v>
                </c:pt>
                <c:pt idx="27">
                  <c:v>1917.0</c:v>
                </c:pt>
                <c:pt idx="28">
                  <c:v>1918.0</c:v>
                </c:pt>
                <c:pt idx="29">
                  <c:v>1919.0</c:v>
                </c:pt>
                <c:pt idx="30">
                  <c:v>1920.0</c:v>
                </c:pt>
                <c:pt idx="31">
                  <c:v>1921.0</c:v>
                </c:pt>
                <c:pt idx="32">
                  <c:v>1922.0</c:v>
                </c:pt>
                <c:pt idx="33">
                  <c:v>1923.0</c:v>
                </c:pt>
                <c:pt idx="34">
                  <c:v>1924.0</c:v>
                </c:pt>
                <c:pt idx="35">
                  <c:v>1925.0</c:v>
                </c:pt>
                <c:pt idx="36">
                  <c:v>1926.0</c:v>
                </c:pt>
                <c:pt idx="37">
                  <c:v>1927.0</c:v>
                </c:pt>
                <c:pt idx="38">
                  <c:v>1928.0</c:v>
                </c:pt>
                <c:pt idx="39">
                  <c:v>1929.0</c:v>
                </c:pt>
                <c:pt idx="40">
                  <c:v>1930.0</c:v>
                </c:pt>
                <c:pt idx="41">
                  <c:v>1931.0</c:v>
                </c:pt>
                <c:pt idx="42">
                  <c:v>1932.0</c:v>
                </c:pt>
                <c:pt idx="43">
                  <c:v>1933.0</c:v>
                </c:pt>
                <c:pt idx="44">
                  <c:v>1934.0</c:v>
                </c:pt>
                <c:pt idx="45">
                  <c:v>1935.0</c:v>
                </c:pt>
                <c:pt idx="46">
                  <c:v>1936.0</c:v>
                </c:pt>
                <c:pt idx="47">
                  <c:v>1937.0</c:v>
                </c:pt>
                <c:pt idx="48">
                  <c:v>1938.0</c:v>
                </c:pt>
                <c:pt idx="49">
                  <c:v>1939.0</c:v>
                </c:pt>
                <c:pt idx="50">
                  <c:v>1940.0</c:v>
                </c:pt>
                <c:pt idx="51">
                  <c:v>1941.0</c:v>
                </c:pt>
                <c:pt idx="52">
                  <c:v>1942.0</c:v>
                </c:pt>
                <c:pt idx="53">
                  <c:v>1943.0</c:v>
                </c:pt>
                <c:pt idx="54">
                  <c:v>1944.0</c:v>
                </c:pt>
                <c:pt idx="55">
                  <c:v>1945.0</c:v>
                </c:pt>
                <c:pt idx="56">
                  <c:v>1946.0</c:v>
                </c:pt>
                <c:pt idx="57">
                  <c:v>1947.0</c:v>
                </c:pt>
                <c:pt idx="58">
                  <c:v>1948.0</c:v>
                </c:pt>
                <c:pt idx="59">
                  <c:v>1949.0</c:v>
                </c:pt>
                <c:pt idx="60">
                  <c:v>1950.0</c:v>
                </c:pt>
                <c:pt idx="61">
                  <c:v>1951.0</c:v>
                </c:pt>
                <c:pt idx="62">
                  <c:v>1952.0</c:v>
                </c:pt>
                <c:pt idx="63">
                  <c:v>1953.0</c:v>
                </c:pt>
                <c:pt idx="64">
                  <c:v>1954.0</c:v>
                </c:pt>
                <c:pt idx="65">
                  <c:v>1955.0</c:v>
                </c:pt>
                <c:pt idx="66">
                  <c:v>1956.0</c:v>
                </c:pt>
                <c:pt idx="67">
                  <c:v>1957.0</c:v>
                </c:pt>
                <c:pt idx="68">
                  <c:v>1958.0</c:v>
                </c:pt>
                <c:pt idx="69">
                  <c:v>1959.0</c:v>
                </c:pt>
                <c:pt idx="70">
                  <c:v>1960.0</c:v>
                </c:pt>
                <c:pt idx="71">
                  <c:v>1961.0</c:v>
                </c:pt>
                <c:pt idx="72">
                  <c:v>1962.0</c:v>
                </c:pt>
                <c:pt idx="73">
                  <c:v>1963.0</c:v>
                </c:pt>
                <c:pt idx="74">
                  <c:v>1964.0</c:v>
                </c:pt>
                <c:pt idx="75">
                  <c:v>1965.0</c:v>
                </c:pt>
                <c:pt idx="76">
                  <c:v>1966.0</c:v>
                </c:pt>
                <c:pt idx="77">
                  <c:v>1967.0</c:v>
                </c:pt>
                <c:pt idx="78">
                  <c:v>1968.0</c:v>
                </c:pt>
                <c:pt idx="79">
                  <c:v>1969.0</c:v>
                </c:pt>
                <c:pt idx="80">
                  <c:v>1970.0</c:v>
                </c:pt>
                <c:pt idx="81">
                  <c:v>1971.0</c:v>
                </c:pt>
                <c:pt idx="82">
                  <c:v>1972.0</c:v>
                </c:pt>
                <c:pt idx="83">
                  <c:v>1973.0</c:v>
                </c:pt>
                <c:pt idx="84">
                  <c:v>1974.0</c:v>
                </c:pt>
                <c:pt idx="85">
                  <c:v>1975.0</c:v>
                </c:pt>
                <c:pt idx="86">
                  <c:v>1976.0</c:v>
                </c:pt>
                <c:pt idx="87">
                  <c:v>1977.0</c:v>
                </c:pt>
                <c:pt idx="88">
                  <c:v>1978.0</c:v>
                </c:pt>
                <c:pt idx="89">
                  <c:v>1979.0</c:v>
                </c:pt>
                <c:pt idx="90">
                  <c:v>1980.0</c:v>
                </c:pt>
                <c:pt idx="91">
                  <c:v>1981.0</c:v>
                </c:pt>
                <c:pt idx="92">
                  <c:v>1982.0</c:v>
                </c:pt>
                <c:pt idx="93">
                  <c:v>1983.0</c:v>
                </c:pt>
                <c:pt idx="94">
                  <c:v>1984.0</c:v>
                </c:pt>
                <c:pt idx="95">
                  <c:v>1985.0</c:v>
                </c:pt>
                <c:pt idx="96">
                  <c:v>1986.0</c:v>
                </c:pt>
                <c:pt idx="97">
                  <c:v>1987.0</c:v>
                </c:pt>
                <c:pt idx="98">
                  <c:v>1988.0</c:v>
                </c:pt>
                <c:pt idx="99">
                  <c:v>1989.0</c:v>
                </c:pt>
                <c:pt idx="100">
                  <c:v>1990.0</c:v>
                </c:pt>
                <c:pt idx="101">
                  <c:v>1991.0</c:v>
                </c:pt>
                <c:pt idx="102">
                  <c:v>1992.0</c:v>
                </c:pt>
                <c:pt idx="103">
                  <c:v>1993.0</c:v>
                </c:pt>
                <c:pt idx="104">
                  <c:v>1994.0</c:v>
                </c:pt>
                <c:pt idx="105">
                  <c:v>1995.0</c:v>
                </c:pt>
                <c:pt idx="106">
                  <c:v>1996.0</c:v>
                </c:pt>
                <c:pt idx="107">
                  <c:v>1997.0</c:v>
                </c:pt>
                <c:pt idx="108">
                  <c:v>1998.0</c:v>
                </c:pt>
                <c:pt idx="109">
                  <c:v>1999.0</c:v>
                </c:pt>
                <c:pt idx="110">
                  <c:v>2000.0</c:v>
                </c:pt>
                <c:pt idx="111">
                  <c:v>2001.0</c:v>
                </c:pt>
                <c:pt idx="112">
                  <c:v>2002.0</c:v>
                </c:pt>
                <c:pt idx="113">
                  <c:v>2003.0</c:v>
                </c:pt>
                <c:pt idx="114">
                  <c:v>2004.0</c:v>
                </c:pt>
                <c:pt idx="115">
                  <c:v>2005.0</c:v>
                </c:pt>
                <c:pt idx="116">
                  <c:v>2006.0</c:v>
                </c:pt>
                <c:pt idx="117">
                  <c:v>2007.0</c:v>
                </c:pt>
                <c:pt idx="118">
                  <c:v>2008.0</c:v>
                </c:pt>
                <c:pt idx="119">
                  <c:v>2009.0</c:v>
                </c:pt>
                <c:pt idx="120">
                  <c:v>2010.0</c:v>
                </c:pt>
                <c:pt idx="121">
                  <c:v>2011.0</c:v>
                </c:pt>
                <c:pt idx="122">
                  <c:v>2012.0</c:v>
                </c:pt>
                <c:pt idx="123">
                  <c:v>2013.0</c:v>
                </c:pt>
                <c:pt idx="124">
                  <c:v>2014.0</c:v>
                </c:pt>
                <c:pt idx="125">
                  <c:v>2015.0</c:v>
                </c:pt>
              </c:numCache>
            </c:numRef>
          </c:cat>
          <c:val>
            <c:numRef>
              <c:f>Data5!$W$17:$W$142</c:f>
              <c:numCache>
                <c:formatCode>General</c:formatCode>
                <c:ptCount val="126"/>
                <c:pt idx="105" formatCode="0.00%">
                  <c:v>0.15797246992588</c:v>
                </c:pt>
                <c:pt idx="112" formatCode="0.00%">
                  <c:v>0.203528374433517</c:v>
                </c:pt>
                <c:pt idx="113" formatCode="0.00%">
                  <c:v>0.205001890659332</c:v>
                </c:pt>
                <c:pt idx="114" formatCode="0.00%">
                  <c:v>0.224525451660156</c:v>
                </c:pt>
                <c:pt idx="115" formatCode="0.00%">
                  <c:v>0.23703470826149</c:v>
                </c:pt>
                <c:pt idx="116" formatCode="0.00%">
                  <c:v>0.262048125267029</c:v>
                </c:pt>
                <c:pt idx="117" formatCode="0.00%">
                  <c:v>0.284824222326279</c:v>
                </c:pt>
                <c:pt idx="118" formatCode="0.00%">
                  <c:v>0.292496114969254</c:v>
                </c:pt>
                <c:pt idx="119" formatCode="0.00%">
                  <c:v>0.311558037996292</c:v>
                </c:pt>
                <c:pt idx="120" formatCode="0.00%">
                  <c:v>0.304503470659256</c:v>
                </c:pt>
                <c:pt idx="121" formatCode="0.00%">
                  <c:v>0.279194712638855</c:v>
                </c:pt>
                <c:pt idx="122" formatCode="0.00%">
                  <c:v>0.272453367710114</c:v>
                </c:pt>
                <c:pt idx="123" formatCode="0.00%">
                  <c:v>0.272461295127869</c:v>
                </c:pt>
                <c:pt idx="124" formatCode="0.00%">
                  <c:v>0.278309971094131</c:v>
                </c:pt>
                <c:pt idx="125" formatCode="0.00%">
                  <c:v>0.296289622783661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19224"/>
        <c:axId val="2146221992"/>
      </c:lineChart>
      <c:catAx>
        <c:axId val="21462192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221992"/>
        <c:crossesAt val="0.0"/>
        <c:auto val="1"/>
        <c:lblAlgn val="ctr"/>
        <c:lblOffset val="100"/>
        <c:tickLblSkip val="10"/>
        <c:tickMarkSkip val="10"/>
        <c:noMultiLvlLbl val="0"/>
      </c:catAx>
      <c:valAx>
        <c:axId val="2146221992"/>
        <c:scaling>
          <c:orientation val="minMax"/>
          <c:max val="0.8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219224"/>
        <c:crosses val="autoZero"/>
        <c:crossBetween val="midCat"/>
        <c:majorUnit val="0.1"/>
        <c:minorUnit val="0.001"/>
      </c:valAx>
      <c:spPr>
        <a:noFill/>
        <a:ln w="12700"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673922480007725"/>
          <c:y val="0.132280263747519"/>
          <c:w val="0.160872747302908"/>
          <c:h val="0.2276833536051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spPr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/>
              <a:t>Figure 1a.</a:t>
            </a:r>
            <a:r>
              <a:rPr lang="fr-FR" sz="1600" baseline="0"/>
              <a:t> Top 1% income share: China vs USA vs France</a:t>
            </a:r>
          </a:p>
        </c:rich>
      </c:tx>
      <c:layout>
        <c:manualLayout>
          <c:xMode val="edge"/>
          <c:yMode val="edge"/>
          <c:x val="0.199909365426312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0316760154145"/>
          <c:y val="0.0521353021929169"/>
          <c:w val="0.90330212694985"/>
          <c:h val="0.778416341250026"/>
        </c:manualLayout>
      </c:layout>
      <c:lineChart>
        <c:grouping val="standard"/>
        <c:varyColors val="0"/>
        <c:ser>
          <c:idx val="2"/>
          <c:order val="0"/>
          <c:tx>
            <c:v>China</c:v>
          </c:tx>
          <c:spPr>
            <a:ln w="34925">
              <a:solidFill>
                <a:schemeClr val="accent2"/>
              </a:solidFill>
            </a:ln>
          </c:spPr>
          <c:marker>
            <c:symbol val="triang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Lit>
              <c:formatCode>General</c:formatCode>
              <c:ptCount val="38"/>
              <c:pt idx="0">
                <c:v>1978.0</c:v>
              </c:pt>
              <c:pt idx="1">
                <c:v>1979.0</c:v>
              </c:pt>
              <c:pt idx="2">
                <c:v>1980.0</c:v>
              </c:pt>
              <c:pt idx="3">
                <c:v>1981.0</c:v>
              </c:pt>
              <c:pt idx="4">
                <c:v>1982.0</c:v>
              </c:pt>
              <c:pt idx="5">
                <c:v>1983.0</c:v>
              </c:pt>
              <c:pt idx="6">
                <c:v>1984.0</c:v>
              </c:pt>
              <c:pt idx="7">
                <c:v>1985.0</c:v>
              </c:pt>
              <c:pt idx="8">
                <c:v>1986.0</c:v>
              </c:pt>
              <c:pt idx="9">
                <c:v>1987.0</c:v>
              </c:pt>
              <c:pt idx="10">
                <c:v>1988.0</c:v>
              </c:pt>
              <c:pt idx="11">
                <c:v>1989.0</c:v>
              </c:pt>
              <c:pt idx="12">
                <c:v>1990.0</c:v>
              </c:pt>
              <c:pt idx="13">
                <c:v>1991.0</c:v>
              </c:pt>
              <c:pt idx="14">
                <c:v>1992.0</c:v>
              </c:pt>
              <c:pt idx="15">
                <c:v>1993.0</c:v>
              </c:pt>
              <c:pt idx="16">
                <c:v>1994.0</c:v>
              </c:pt>
              <c:pt idx="17">
                <c:v>1995.0</c:v>
              </c:pt>
              <c:pt idx="18">
                <c:v>1996.0</c:v>
              </c:pt>
              <c:pt idx="19">
                <c:v>1997.0</c:v>
              </c:pt>
              <c:pt idx="20">
                <c:v>1998.0</c:v>
              </c:pt>
              <c:pt idx="21">
                <c:v>1999.0</c:v>
              </c:pt>
              <c:pt idx="22">
                <c:v>2000.0</c:v>
              </c:pt>
              <c:pt idx="23">
                <c:v>2001.0</c:v>
              </c:pt>
              <c:pt idx="24">
                <c:v>2002.0</c:v>
              </c:pt>
              <c:pt idx="25">
                <c:v>2003.0</c:v>
              </c:pt>
              <c:pt idx="26">
                <c:v>2004.0</c:v>
              </c:pt>
              <c:pt idx="27">
                <c:v>2005.0</c:v>
              </c:pt>
              <c:pt idx="28">
                <c:v>2006.0</c:v>
              </c:pt>
              <c:pt idx="29">
                <c:v>2007.0</c:v>
              </c:pt>
              <c:pt idx="30">
                <c:v>2008.0</c:v>
              </c:pt>
              <c:pt idx="31">
                <c:v>2009.0</c:v>
              </c:pt>
              <c:pt idx="32">
                <c:v>2010.0</c:v>
              </c:pt>
              <c:pt idx="33">
                <c:v>2011.0</c:v>
              </c:pt>
              <c:pt idx="34">
                <c:v>2012.0</c:v>
              </c:pt>
              <c:pt idx="35">
                <c:v>2013.0</c:v>
              </c:pt>
              <c:pt idx="36">
                <c:v>2014.0</c:v>
              </c:pt>
              <c:pt idx="37">
                <c:v>2015.0</c:v>
              </c:pt>
            </c:numLit>
          </c:cat>
          <c:val>
            <c:numRef>
              <c:f>Data3!$E$6:$E$43</c:f>
              <c:numCache>
                <c:formatCode>0%</c:formatCode>
                <c:ptCount val="38"/>
                <c:pt idx="0">
                  <c:v>0.0577981360256672</c:v>
                </c:pt>
                <c:pt idx="1">
                  <c:v>0.0579399354755878</c:v>
                </c:pt>
                <c:pt idx="2">
                  <c:v>0.0560910589993</c:v>
                </c:pt>
                <c:pt idx="3">
                  <c:v>0.0597894228994846</c:v>
                </c:pt>
                <c:pt idx="4">
                  <c:v>0.0611476749181747</c:v>
                </c:pt>
                <c:pt idx="5">
                  <c:v>0.064047746360302</c:v>
                </c:pt>
                <c:pt idx="6">
                  <c:v>0.0668432116508484</c:v>
                </c:pt>
                <c:pt idx="7">
                  <c:v>0.0710024684667587</c:v>
                </c:pt>
                <c:pt idx="8">
                  <c:v>0.0728659778833389</c:v>
                </c:pt>
                <c:pt idx="9">
                  <c:v>0.0693483799695968</c:v>
                </c:pt>
                <c:pt idx="10">
                  <c:v>0.0698973909020424</c:v>
                </c:pt>
                <c:pt idx="11">
                  <c:v>0.0726177766919136</c:v>
                </c:pt>
                <c:pt idx="12">
                  <c:v>0.0709436759352684</c:v>
                </c:pt>
                <c:pt idx="13">
                  <c:v>0.072808064520359</c:v>
                </c:pt>
                <c:pt idx="14">
                  <c:v>0.0776684731245041</c:v>
                </c:pt>
                <c:pt idx="15">
                  <c:v>0.0817641243338585</c:v>
                </c:pt>
                <c:pt idx="16">
                  <c:v>0.0818035751581192</c:v>
                </c:pt>
                <c:pt idx="17">
                  <c:v>0.0821676701307297</c:v>
                </c:pt>
                <c:pt idx="18">
                  <c:v>0.0823226198554039</c:v>
                </c:pt>
                <c:pt idx="19">
                  <c:v>0.0815901383757591</c:v>
                </c:pt>
                <c:pt idx="20">
                  <c:v>0.0846027955412865</c:v>
                </c:pt>
                <c:pt idx="21">
                  <c:v>0.0858177915215492</c:v>
                </c:pt>
                <c:pt idx="22">
                  <c:v>0.0933595076203346</c:v>
                </c:pt>
                <c:pt idx="23">
                  <c:v>0.0960122123360634</c:v>
                </c:pt>
                <c:pt idx="24">
                  <c:v>0.11357656866312</c:v>
                </c:pt>
                <c:pt idx="25">
                  <c:v>0.122823692858219</c:v>
                </c:pt>
                <c:pt idx="26">
                  <c:v>0.127170607447624</c:v>
                </c:pt>
                <c:pt idx="27">
                  <c:v>0.131055951118469</c:v>
                </c:pt>
                <c:pt idx="28">
                  <c:v>0.13371630012989</c:v>
                </c:pt>
                <c:pt idx="29">
                  <c:v>0.132897734642029</c:v>
                </c:pt>
                <c:pt idx="30">
                  <c:v>0.134867802262306</c:v>
                </c:pt>
                <c:pt idx="31">
                  <c:v>0.133933216333389</c:v>
                </c:pt>
                <c:pt idx="32">
                  <c:v>0.134225696325302</c:v>
                </c:pt>
                <c:pt idx="33">
                  <c:v>0.13217781484127</c:v>
                </c:pt>
                <c:pt idx="34">
                  <c:v>0.128065198659897</c:v>
                </c:pt>
                <c:pt idx="35">
                  <c:v>0.132368013262749</c:v>
                </c:pt>
                <c:pt idx="36">
                  <c:v>0.124676078557968</c:v>
                </c:pt>
                <c:pt idx="37">
                  <c:v>0.126823037862778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D7-4BF3-9230-AB505AD7E958}"/>
            </c:ext>
          </c:extLst>
        </c:ser>
        <c:ser>
          <c:idx val="3"/>
          <c:order val="1"/>
          <c:tx>
            <c:v>USA</c:v>
          </c:tx>
          <c:spPr>
            <a:ln w="34925">
              <a:solidFill>
                <a:schemeClr val="accent5"/>
              </a:solidFill>
            </a:ln>
          </c:spPr>
          <c:marker>
            <c:symbol val="square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Lit>
              <c:formatCode>General</c:formatCode>
              <c:ptCount val="38"/>
              <c:pt idx="0">
                <c:v>1978.0</c:v>
              </c:pt>
              <c:pt idx="1">
                <c:v>1979.0</c:v>
              </c:pt>
              <c:pt idx="2">
                <c:v>1980.0</c:v>
              </c:pt>
              <c:pt idx="3">
                <c:v>1981.0</c:v>
              </c:pt>
              <c:pt idx="4">
                <c:v>1982.0</c:v>
              </c:pt>
              <c:pt idx="5">
                <c:v>1983.0</c:v>
              </c:pt>
              <c:pt idx="6">
                <c:v>1984.0</c:v>
              </c:pt>
              <c:pt idx="7">
                <c:v>1985.0</c:v>
              </c:pt>
              <c:pt idx="8">
                <c:v>1986.0</c:v>
              </c:pt>
              <c:pt idx="9">
                <c:v>1987.0</c:v>
              </c:pt>
              <c:pt idx="10">
                <c:v>1988.0</c:v>
              </c:pt>
              <c:pt idx="11">
                <c:v>1989.0</c:v>
              </c:pt>
              <c:pt idx="12">
                <c:v>1990.0</c:v>
              </c:pt>
              <c:pt idx="13">
                <c:v>1991.0</c:v>
              </c:pt>
              <c:pt idx="14">
                <c:v>1992.0</c:v>
              </c:pt>
              <c:pt idx="15">
                <c:v>1993.0</c:v>
              </c:pt>
              <c:pt idx="16">
                <c:v>1994.0</c:v>
              </c:pt>
              <c:pt idx="17">
                <c:v>1995.0</c:v>
              </c:pt>
              <c:pt idx="18">
                <c:v>1996.0</c:v>
              </c:pt>
              <c:pt idx="19">
                <c:v>1997.0</c:v>
              </c:pt>
              <c:pt idx="20">
                <c:v>1998.0</c:v>
              </c:pt>
              <c:pt idx="21">
                <c:v>1999.0</c:v>
              </c:pt>
              <c:pt idx="22">
                <c:v>2000.0</c:v>
              </c:pt>
              <c:pt idx="23">
                <c:v>2001.0</c:v>
              </c:pt>
              <c:pt idx="24">
                <c:v>2002.0</c:v>
              </c:pt>
              <c:pt idx="25">
                <c:v>2003.0</c:v>
              </c:pt>
              <c:pt idx="26">
                <c:v>2004.0</c:v>
              </c:pt>
              <c:pt idx="27">
                <c:v>2005.0</c:v>
              </c:pt>
              <c:pt idx="28">
                <c:v>2006.0</c:v>
              </c:pt>
              <c:pt idx="29">
                <c:v>2007.0</c:v>
              </c:pt>
              <c:pt idx="30">
                <c:v>2008.0</c:v>
              </c:pt>
              <c:pt idx="31">
                <c:v>2009.0</c:v>
              </c:pt>
              <c:pt idx="32">
                <c:v>2010.0</c:v>
              </c:pt>
              <c:pt idx="33">
                <c:v>2011.0</c:v>
              </c:pt>
              <c:pt idx="34">
                <c:v>2012.0</c:v>
              </c:pt>
              <c:pt idx="35">
                <c:v>2013.0</c:v>
              </c:pt>
              <c:pt idx="36">
                <c:v>2014.0</c:v>
              </c:pt>
              <c:pt idx="37">
                <c:v>2015.0</c:v>
              </c:pt>
            </c:numLit>
          </c:cat>
          <c:val>
            <c:numRef>
              <c:f>Data3!$AD$6:$AD$43</c:f>
              <c:numCache>
                <c:formatCode>0%</c:formatCode>
                <c:ptCount val="38"/>
                <c:pt idx="0">
                  <c:v>0.107554554483924</c:v>
                </c:pt>
                <c:pt idx="1">
                  <c:v>0.111425884068012</c:v>
                </c:pt>
                <c:pt idx="2">
                  <c:v>0.10655814409256</c:v>
                </c:pt>
                <c:pt idx="3">
                  <c:v>0.11035243421793</c:v>
                </c:pt>
                <c:pt idx="4">
                  <c:v>0.112485349178314</c:v>
                </c:pt>
                <c:pt idx="5">
                  <c:v>0.11494305729866</c:v>
                </c:pt>
                <c:pt idx="6">
                  <c:v>0.124796725809574</c:v>
                </c:pt>
                <c:pt idx="7">
                  <c:v>0.125275254249573</c:v>
                </c:pt>
                <c:pt idx="8">
                  <c:v>0.121829800307751</c:v>
                </c:pt>
                <c:pt idx="9">
                  <c:v>0.133087813854218</c:v>
                </c:pt>
                <c:pt idx="10">
                  <c:v>0.148811340332031</c:v>
                </c:pt>
                <c:pt idx="11">
                  <c:v>0.144651800394058</c:v>
                </c:pt>
                <c:pt idx="12">
                  <c:v>0.14543354511261</c:v>
                </c:pt>
                <c:pt idx="13">
                  <c:v>0.138917595148087</c:v>
                </c:pt>
                <c:pt idx="14">
                  <c:v>0.150144621729851</c:v>
                </c:pt>
                <c:pt idx="15">
                  <c:v>0.146421447396278</c:v>
                </c:pt>
                <c:pt idx="16">
                  <c:v>0.146860137581825</c:v>
                </c:pt>
                <c:pt idx="17">
                  <c:v>0.152847409248352</c:v>
                </c:pt>
                <c:pt idx="18">
                  <c:v>0.1596460044384</c:v>
                </c:pt>
                <c:pt idx="19">
                  <c:v>0.166280001401901</c:v>
                </c:pt>
                <c:pt idx="20">
                  <c:v>0.169240385293961</c:v>
                </c:pt>
                <c:pt idx="21">
                  <c:v>0.177061766386032</c:v>
                </c:pt>
                <c:pt idx="22">
                  <c:v>0.182670369744301</c:v>
                </c:pt>
                <c:pt idx="23">
                  <c:v>0.172691285610199</c:v>
                </c:pt>
                <c:pt idx="24">
                  <c:v>0.170566618442535</c:v>
                </c:pt>
                <c:pt idx="25">
                  <c:v>0.172032833099365</c:v>
                </c:pt>
                <c:pt idx="26">
                  <c:v>0.183205708861351</c:v>
                </c:pt>
                <c:pt idx="27">
                  <c:v>0.193739175796509</c:v>
                </c:pt>
                <c:pt idx="28">
                  <c:v>0.200989708304405</c:v>
                </c:pt>
                <c:pt idx="29">
                  <c:v>0.19863261282444</c:v>
                </c:pt>
                <c:pt idx="30">
                  <c:v>0.195223078131676</c:v>
                </c:pt>
                <c:pt idx="31">
                  <c:v>0.185410991311073</c:v>
                </c:pt>
                <c:pt idx="32">
                  <c:v>0.197990491986275</c:v>
                </c:pt>
                <c:pt idx="33">
                  <c:v>0.196020051836967</c:v>
                </c:pt>
                <c:pt idx="34">
                  <c:v>0.207620352506638</c:v>
                </c:pt>
                <c:pt idx="35">
                  <c:v>0.195793837308884</c:v>
                </c:pt>
                <c:pt idx="36">
                  <c:v>0.201876759529114</c:v>
                </c:pt>
                <c:pt idx="37">
                  <c:v>0.201876759529114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D7-4BF3-9230-AB505AD7E958}"/>
            </c:ext>
          </c:extLst>
        </c:ser>
        <c:ser>
          <c:idx val="4"/>
          <c:order val="2"/>
          <c:tx>
            <c:v>France</c:v>
          </c:tx>
          <c:spPr>
            <a:ln w="34925"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Lit>
              <c:formatCode>General</c:formatCode>
              <c:ptCount val="38"/>
              <c:pt idx="0">
                <c:v>1978.0</c:v>
              </c:pt>
              <c:pt idx="1">
                <c:v>1979.0</c:v>
              </c:pt>
              <c:pt idx="2">
                <c:v>1980.0</c:v>
              </c:pt>
              <c:pt idx="3">
                <c:v>1981.0</c:v>
              </c:pt>
              <c:pt idx="4">
                <c:v>1982.0</c:v>
              </c:pt>
              <c:pt idx="5">
                <c:v>1983.0</c:v>
              </c:pt>
              <c:pt idx="6">
                <c:v>1984.0</c:v>
              </c:pt>
              <c:pt idx="7">
                <c:v>1985.0</c:v>
              </c:pt>
              <c:pt idx="8">
                <c:v>1986.0</c:v>
              </c:pt>
              <c:pt idx="9">
                <c:v>1987.0</c:v>
              </c:pt>
              <c:pt idx="10">
                <c:v>1988.0</c:v>
              </c:pt>
              <c:pt idx="11">
                <c:v>1989.0</c:v>
              </c:pt>
              <c:pt idx="12">
                <c:v>1990.0</c:v>
              </c:pt>
              <c:pt idx="13">
                <c:v>1991.0</c:v>
              </c:pt>
              <c:pt idx="14">
                <c:v>1992.0</c:v>
              </c:pt>
              <c:pt idx="15">
                <c:v>1993.0</c:v>
              </c:pt>
              <c:pt idx="16">
                <c:v>1994.0</c:v>
              </c:pt>
              <c:pt idx="17">
                <c:v>1995.0</c:v>
              </c:pt>
              <c:pt idx="18">
                <c:v>1996.0</c:v>
              </c:pt>
              <c:pt idx="19">
                <c:v>1997.0</c:v>
              </c:pt>
              <c:pt idx="20">
                <c:v>1998.0</c:v>
              </c:pt>
              <c:pt idx="21">
                <c:v>1999.0</c:v>
              </c:pt>
              <c:pt idx="22">
                <c:v>2000.0</c:v>
              </c:pt>
              <c:pt idx="23">
                <c:v>2001.0</c:v>
              </c:pt>
              <c:pt idx="24">
                <c:v>2002.0</c:v>
              </c:pt>
              <c:pt idx="25">
                <c:v>2003.0</c:v>
              </c:pt>
              <c:pt idx="26">
                <c:v>2004.0</c:v>
              </c:pt>
              <c:pt idx="27">
                <c:v>2005.0</c:v>
              </c:pt>
              <c:pt idx="28">
                <c:v>2006.0</c:v>
              </c:pt>
              <c:pt idx="29">
                <c:v>2007.0</c:v>
              </c:pt>
              <c:pt idx="30">
                <c:v>2008.0</c:v>
              </c:pt>
              <c:pt idx="31">
                <c:v>2009.0</c:v>
              </c:pt>
              <c:pt idx="32">
                <c:v>2010.0</c:v>
              </c:pt>
              <c:pt idx="33">
                <c:v>2011.0</c:v>
              </c:pt>
              <c:pt idx="34">
                <c:v>2012.0</c:v>
              </c:pt>
              <c:pt idx="35">
                <c:v>2013.0</c:v>
              </c:pt>
              <c:pt idx="36">
                <c:v>2014.0</c:v>
              </c:pt>
              <c:pt idx="37">
                <c:v>2015.0</c:v>
              </c:pt>
            </c:numLit>
          </c:cat>
          <c:val>
            <c:numRef>
              <c:f>Data3!$Z$6:$Z$43</c:f>
              <c:numCache>
                <c:formatCode>0%</c:formatCode>
                <c:ptCount val="38"/>
                <c:pt idx="0">
                  <c:v>0.0865150168538093</c:v>
                </c:pt>
                <c:pt idx="1">
                  <c:v>0.0876031443476677</c:v>
                </c:pt>
                <c:pt idx="2">
                  <c:v>0.0853146091103554</c:v>
                </c:pt>
                <c:pt idx="3">
                  <c:v>0.084542952477932</c:v>
                </c:pt>
                <c:pt idx="4">
                  <c:v>0.0790343210101128</c:v>
                </c:pt>
                <c:pt idx="5">
                  <c:v>0.0776506960391998</c:v>
                </c:pt>
                <c:pt idx="6">
                  <c:v>0.0780379995703697</c:v>
                </c:pt>
                <c:pt idx="7">
                  <c:v>0.0813222452998161</c:v>
                </c:pt>
                <c:pt idx="8">
                  <c:v>0.0859149023890495</c:v>
                </c:pt>
                <c:pt idx="9">
                  <c:v>0.0919307544827461</c:v>
                </c:pt>
                <c:pt idx="10">
                  <c:v>0.0964981243014335</c:v>
                </c:pt>
                <c:pt idx="11">
                  <c:v>0.100190505385399</c:v>
                </c:pt>
                <c:pt idx="12">
                  <c:v>0.100275486707687</c:v>
                </c:pt>
                <c:pt idx="13">
                  <c:v>0.0975095927715301</c:v>
                </c:pt>
                <c:pt idx="14">
                  <c:v>0.0957354754209518</c:v>
                </c:pt>
                <c:pt idx="15">
                  <c:v>0.100264884531498</c:v>
                </c:pt>
                <c:pt idx="16">
                  <c:v>0.098625011742115</c:v>
                </c:pt>
                <c:pt idx="17">
                  <c:v>0.0971664115786552</c:v>
                </c:pt>
                <c:pt idx="18">
                  <c:v>0.105557560920715</c:v>
                </c:pt>
                <c:pt idx="19">
                  <c:v>0.110571376979351</c:v>
                </c:pt>
                <c:pt idx="20">
                  <c:v>0.112617000937462</c:v>
                </c:pt>
                <c:pt idx="21">
                  <c:v>0.113216876983643</c:v>
                </c:pt>
                <c:pt idx="22">
                  <c:v>0.118050120770931</c:v>
                </c:pt>
                <c:pt idx="23">
                  <c:v>0.119998924434185</c:v>
                </c:pt>
                <c:pt idx="24">
                  <c:v>0.115393564105034</c:v>
                </c:pt>
                <c:pt idx="25">
                  <c:v>0.117236085236073</c:v>
                </c:pt>
                <c:pt idx="26">
                  <c:v>0.12186636775732</c:v>
                </c:pt>
                <c:pt idx="27">
                  <c:v>0.118528820574284</c:v>
                </c:pt>
                <c:pt idx="28">
                  <c:v>0.118657425045967</c:v>
                </c:pt>
                <c:pt idx="29">
                  <c:v>0.125650778412819</c:v>
                </c:pt>
                <c:pt idx="30">
                  <c:v>0.120242826640606</c:v>
                </c:pt>
                <c:pt idx="31">
                  <c:v>0.102063067257404</c:v>
                </c:pt>
                <c:pt idx="32">
                  <c:v>0.107850722968578</c:v>
                </c:pt>
                <c:pt idx="33">
                  <c:v>0.120106860995293</c:v>
                </c:pt>
                <c:pt idx="34">
                  <c:v>0.112322449684143</c:v>
                </c:pt>
                <c:pt idx="35">
                  <c:v>0.104310415685177</c:v>
                </c:pt>
                <c:pt idx="36">
                  <c:v>0.104310415685177</c:v>
                </c:pt>
                <c:pt idx="37">
                  <c:v>0.104310415685177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D7-4BF3-9230-AB505AD7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39704"/>
        <c:axId val="2146045592"/>
      </c:lineChart>
      <c:catAx>
        <c:axId val="2146039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045592"/>
        <c:crossesAt val="0.0"/>
        <c:auto val="1"/>
        <c:lblAlgn val="ctr"/>
        <c:lblOffset val="100"/>
        <c:tickLblSkip val="4"/>
        <c:tickMarkSkip val="4"/>
        <c:noMultiLvlLbl val="0"/>
      </c:catAx>
      <c:valAx>
        <c:axId val="2146045592"/>
        <c:scaling>
          <c:orientation val="minMax"/>
          <c:max val="0.22"/>
          <c:min val="0.0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039704"/>
        <c:crosses val="autoZero"/>
        <c:crossBetween val="midCat"/>
        <c:majorUnit val="0.02"/>
        <c:minorUnit val="0.001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110168299405718"/>
          <c:y val="0.0871010534252324"/>
          <c:w val="0.195457298606905"/>
          <c:h val="0.24601284595523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/>
              <a:t>Figure 1b.</a:t>
            </a:r>
            <a:r>
              <a:rPr lang="fr-FR" sz="1600" baseline="0"/>
              <a:t> Top 10% income share: China vs rich countries </a:t>
            </a:r>
          </a:p>
        </c:rich>
      </c:tx>
      <c:layout>
        <c:manualLayout>
          <c:xMode val="edge"/>
          <c:yMode val="edge"/>
          <c:x val="0.199909365426312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0316760154145"/>
          <c:y val="0.0521353021929169"/>
          <c:w val="0.90330212694985"/>
          <c:h val="0.773899629416242"/>
        </c:manualLayout>
      </c:layout>
      <c:lineChart>
        <c:grouping val="standard"/>
        <c:varyColors val="0"/>
        <c:ser>
          <c:idx val="2"/>
          <c:order val="0"/>
          <c:tx>
            <c:v>China</c:v>
          </c:tx>
          <c:spPr>
            <a:ln w="34925">
              <a:solidFill>
                <a:schemeClr val="accent2"/>
              </a:solidFill>
            </a:ln>
          </c:spPr>
          <c:marker>
            <c:symbol val="triang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Lit>
              <c:formatCode>General</c:formatCode>
              <c:ptCount val="38"/>
              <c:pt idx="0">
                <c:v>1978.0</c:v>
              </c:pt>
              <c:pt idx="1">
                <c:v>1979.0</c:v>
              </c:pt>
              <c:pt idx="2">
                <c:v>1980.0</c:v>
              </c:pt>
              <c:pt idx="3">
                <c:v>1981.0</c:v>
              </c:pt>
              <c:pt idx="4">
                <c:v>1982.0</c:v>
              </c:pt>
              <c:pt idx="5">
                <c:v>1983.0</c:v>
              </c:pt>
              <c:pt idx="6">
                <c:v>1984.0</c:v>
              </c:pt>
              <c:pt idx="7">
                <c:v>1985.0</c:v>
              </c:pt>
              <c:pt idx="8">
                <c:v>1986.0</c:v>
              </c:pt>
              <c:pt idx="9">
                <c:v>1987.0</c:v>
              </c:pt>
              <c:pt idx="10">
                <c:v>1988.0</c:v>
              </c:pt>
              <c:pt idx="11">
                <c:v>1989.0</c:v>
              </c:pt>
              <c:pt idx="12">
                <c:v>1990.0</c:v>
              </c:pt>
              <c:pt idx="13">
                <c:v>1991.0</c:v>
              </c:pt>
              <c:pt idx="14">
                <c:v>1992.0</c:v>
              </c:pt>
              <c:pt idx="15">
                <c:v>1993.0</c:v>
              </c:pt>
              <c:pt idx="16">
                <c:v>1994.0</c:v>
              </c:pt>
              <c:pt idx="17">
                <c:v>1995.0</c:v>
              </c:pt>
              <c:pt idx="18">
                <c:v>1996.0</c:v>
              </c:pt>
              <c:pt idx="19">
                <c:v>1997.0</c:v>
              </c:pt>
              <c:pt idx="20">
                <c:v>1998.0</c:v>
              </c:pt>
              <c:pt idx="21">
                <c:v>1999.0</c:v>
              </c:pt>
              <c:pt idx="22">
                <c:v>2000.0</c:v>
              </c:pt>
              <c:pt idx="23">
                <c:v>2001.0</c:v>
              </c:pt>
              <c:pt idx="24">
                <c:v>2002.0</c:v>
              </c:pt>
              <c:pt idx="25">
                <c:v>2003.0</c:v>
              </c:pt>
              <c:pt idx="26">
                <c:v>2004.0</c:v>
              </c:pt>
              <c:pt idx="27">
                <c:v>2005.0</c:v>
              </c:pt>
              <c:pt idx="28">
                <c:v>2006.0</c:v>
              </c:pt>
              <c:pt idx="29">
                <c:v>2007.0</c:v>
              </c:pt>
              <c:pt idx="30">
                <c:v>2008.0</c:v>
              </c:pt>
              <c:pt idx="31">
                <c:v>2009.0</c:v>
              </c:pt>
              <c:pt idx="32">
                <c:v>2010.0</c:v>
              </c:pt>
              <c:pt idx="33">
                <c:v>2011.0</c:v>
              </c:pt>
              <c:pt idx="34">
                <c:v>2012.0</c:v>
              </c:pt>
              <c:pt idx="35">
                <c:v>2013.0</c:v>
              </c:pt>
              <c:pt idx="36">
                <c:v>2014.0</c:v>
              </c:pt>
              <c:pt idx="37">
                <c:v>2015.0</c:v>
              </c:pt>
            </c:numLit>
          </c:cat>
          <c:val>
            <c:numRef>
              <c:f>Data3!$D$6:$D$43</c:f>
              <c:numCache>
                <c:formatCode>0%</c:formatCode>
                <c:ptCount val="38"/>
                <c:pt idx="0">
                  <c:v>0.262615650892258</c:v>
                </c:pt>
                <c:pt idx="1">
                  <c:v>0.262475967407227</c:v>
                </c:pt>
                <c:pt idx="2">
                  <c:v>0.261165380477905</c:v>
                </c:pt>
                <c:pt idx="3">
                  <c:v>0.265641212463379</c:v>
                </c:pt>
                <c:pt idx="4">
                  <c:v>0.268617391586304</c:v>
                </c:pt>
                <c:pt idx="5">
                  <c:v>0.26947483420372</c:v>
                </c:pt>
                <c:pt idx="6">
                  <c:v>0.274067878723145</c:v>
                </c:pt>
                <c:pt idx="7">
                  <c:v>0.28241902589798</c:v>
                </c:pt>
                <c:pt idx="8">
                  <c:v>0.28708204627037</c:v>
                </c:pt>
                <c:pt idx="9">
                  <c:v>0.282948464155197</c:v>
                </c:pt>
                <c:pt idx="10">
                  <c:v>0.285939246416092</c:v>
                </c:pt>
                <c:pt idx="11">
                  <c:v>0.291669279336929</c:v>
                </c:pt>
                <c:pt idx="12">
                  <c:v>0.289074301719665</c:v>
                </c:pt>
                <c:pt idx="13">
                  <c:v>0.294363588094711</c:v>
                </c:pt>
                <c:pt idx="14">
                  <c:v>0.308234304189682</c:v>
                </c:pt>
                <c:pt idx="15">
                  <c:v>0.320585966110229</c:v>
                </c:pt>
                <c:pt idx="16">
                  <c:v>0.322425127029419</c:v>
                </c:pt>
                <c:pt idx="17">
                  <c:v>0.320135563611984</c:v>
                </c:pt>
                <c:pt idx="18">
                  <c:v>0.315755754709244</c:v>
                </c:pt>
                <c:pt idx="19">
                  <c:v>0.316622316837311</c:v>
                </c:pt>
                <c:pt idx="20">
                  <c:v>0.319249957799911</c:v>
                </c:pt>
                <c:pt idx="21">
                  <c:v>0.324310183525085</c:v>
                </c:pt>
                <c:pt idx="22">
                  <c:v>0.339746981859207</c:v>
                </c:pt>
                <c:pt idx="23">
                  <c:v>0.344408810138702</c:v>
                </c:pt>
                <c:pt idx="24">
                  <c:v>0.377425104379654</c:v>
                </c:pt>
                <c:pt idx="25">
                  <c:v>0.392193019390106</c:v>
                </c:pt>
                <c:pt idx="26">
                  <c:v>0.400400012731552</c:v>
                </c:pt>
                <c:pt idx="27">
                  <c:v>0.411791861057281</c:v>
                </c:pt>
                <c:pt idx="28">
                  <c:v>0.412928372621536</c:v>
                </c:pt>
                <c:pt idx="29">
                  <c:v>0.41378927230835</c:v>
                </c:pt>
                <c:pt idx="30">
                  <c:v>0.416923969984055</c:v>
                </c:pt>
                <c:pt idx="31">
                  <c:v>0.415753215551376</c:v>
                </c:pt>
                <c:pt idx="32">
                  <c:v>0.411666750907898</c:v>
                </c:pt>
                <c:pt idx="33">
                  <c:v>0.410324603319168</c:v>
                </c:pt>
                <c:pt idx="34">
                  <c:v>0.400936454534531</c:v>
                </c:pt>
                <c:pt idx="35">
                  <c:v>0.410813391208649</c:v>
                </c:pt>
                <c:pt idx="36">
                  <c:v>0.400170177221298</c:v>
                </c:pt>
                <c:pt idx="37">
                  <c:v>0.402166903018951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D7-4BF3-9230-AB505AD7E958}"/>
            </c:ext>
          </c:extLst>
        </c:ser>
        <c:ser>
          <c:idx val="3"/>
          <c:order val="1"/>
          <c:tx>
            <c:v>USA</c:v>
          </c:tx>
          <c:spPr>
            <a:ln w="34925">
              <a:solidFill>
                <a:schemeClr val="accent5"/>
              </a:solidFill>
            </a:ln>
          </c:spPr>
          <c:marker>
            <c:symbol val="square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Lit>
              <c:formatCode>General</c:formatCode>
              <c:ptCount val="38"/>
              <c:pt idx="0">
                <c:v>1978.0</c:v>
              </c:pt>
              <c:pt idx="1">
                <c:v>1979.0</c:v>
              </c:pt>
              <c:pt idx="2">
                <c:v>1980.0</c:v>
              </c:pt>
              <c:pt idx="3">
                <c:v>1981.0</c:v>
              </c:pt>
              <c:pt idx="4">
                <c:v>1982.0</c:v>
              </c:pt>
              <c:pt idx="5">
                <c:v>1983.0</c:v>
              </c:pt>
              <c:pt idx="6">
                <c:v>1984.0</c:v>
              </c:pt>
              <c:pt idx="7">
                <c:v>1985.0</c:v>
              </c:pt>
              <c:pt idx="8">
                <c:v>1986.0</c:v>
              </c:pt>
              <c:pt idx="9">
                <c:v>1987.0</c:v>
              </c:pt>
              <c:pt idx="10">
                <c:v>1988.0</c:v>
              </c:pt>
              <c:pt idx="11">
                <c:v>1989.0</c:v>
              </c:pt>
              <c:pt idx="12">
                <c:v>1990.0</c:v>
              </c:pt>
              <c:pt idx="13">
                <c:v>1991.0</c:v>
              </c:pt>
              <c:pt idx="14">
                <c:v>1992.0</c:v>
              </c:pt>
              <c:pt idx="15">
                <c:v>1993.0</c:v>
              </c:pt>
              <c:pt idx="16">
                <c:v>1994.0</c:v>
              </c:pt>
              <c:pt idx="17">
                <c:v>1995.0</c:v>
              </c:pt>
              <c:pt idx="18">
                <c:v>1996.0</c:v>
              </c:pt>
              <c:pt idx="19">
                <c:v>1997.0</c:v>
              </c:pt>
              <c:pt idx="20">
                <c:v>1998.0</c:v>
              </c:pt>
              <c:pt idx="21">
                <c:v>1999.0</c:v>
              </c:pt>
              <c:pt idx="22">
                <c:v>2000.0</c:v>
              </c:pt>
              <c:pt idx="23">
                <c:v>2001.0</c:v>
              </c:pt>
              <c:pt idx="24">
                <c:v>2002.0</c:v>
              </c:pt>
              <c:pt idx="25">
                <c:v>2003.0</c:v>
              </c:pt>
              <c:pt idx="26">
                <c:v>2004.0</c:v>
              </c:pt>
              <c:pt idx="27">
                <c:v>2005.0</c:v>
              </c:pt>
              <c:pt idx="28">
                <c:v>2006.0</c:v>
              </c:pt>
              <c:pt idx="29">
                <c:v>2007.0</c:v>
              </c:pt>
              <c:pt idx="30">
                <c:v>2008.0</c:v>
              </c:pt>
              <c:pt idx="31">
                <c:v>2009.0</c:v>
              </c:pt>
              <c:pt idx="32">
                <c:v>2010.0</c:v>
              </c:pt>
              <c:pt idx="33">
                <c:v>2011.0</c:v>
              </c:pt>
              <c:pt idx="34">
                <c:v>2012.0</c:v>
              </c:pt>
              <c:pt idx="35">
                <c:v>2013.0</c:v>
              </c:pt>
              <c:pt idx="36">
                <c:v>2014.0</c:v>
              </c:pt>
              <c:pt idx="37">
                <c:v>2015.0</c:v>
              </c:pt>
            </c:numLit>
          </c:cat>
          <c:val>
            <c:numRef>
              <c:f>Data3!$AC$6:$AC$43</c:f>
              <c:numCache>
                <c:formatCode>0%</c:formatCode>
                <c:ptCount val="38"/>
                <c:pt idx="0">
                  <c:v>0.346879537758802</c:v>
                </c:pt>
                <c:pt idx="1">
                  <c:v>0.348681718111038</c:v>
                </c:pt>
                <c:pt idx="2">
                  <c:v>0.342211455106735</c:v>
                </c:pt>
                <c:pt idx="3">
                  <c:v>0.34700208902359</c:v>
                </c:pt>
                <c:pt idx="4">
                  <c:v>0.348760962486267</c:v>
                </c:pt>
                <c:pt idx="5">
                  <c:v>0.353910237550735</c:v>
                </c:pt>
                <c:pt idx="6">
                  <c:v>0.36632689833641</c:v>
                </c:pt>
                <c:pt idx="7">
                  <c:v>0.366123497486114</c:v>
                </c:pt>
                <c:pt idx="8">
                  <c:v>0.364311665296555</c:v>
                </c:pt>
                <c:pt idx="9">
                  <c:v>0.376249969005585</c:v>
                </c:pt>
                <c:pt idx="10">
                  <c:v>0.389591604471207</c:v>
                </c:pt>
                <c:pt idx="11">
                  <c:v>0.386819183826446</c:v>
                </c:pt>
                <c:pt idx="12">
                  <c:v>0.387198090553284</c:v>
                </c:pt>
                <c:pt idx="13">
                  <c:v>0.385592699050903</c:v>
                </c:pt>
                <c:pt idx="14">
                  <c:v>0.397786438465118</c:v>
                </c:pt>
                <c:pt idx="15">
                  <c:v>0.395611196756363</c:v>
                </c:pt>
                <c:pt idx="16">
                  <c:v>0.398605108261108</c:v>
                </c:pt>
                <c:pt idx="17">
                  <c:v>0.406608104705811</c:v>
                </c:pt>
                <c:pt idx="18">
                  <c:v>0.415489226579666</c:v>
                </c:pt>
                <c:pt idx="19">
                  <c:v>0.422723799943924</c:v>
                </c:pt>
                <c:pt idx="20">
                  <c:v>0.426331102848053</c:v>
                </c:pt>
                <c:pt idx="21">
                  <c:v>0.433490335941315</c:v>
                </c:pt>
                <c:pt idx="22">
                  <c:v>0.438838273286819</c:v>
                </c:pt>
                <c:pt idx="23">
                  <c:v>0.42800971865654</c:v>
                </c:pt>
                <c:pt idx="24">
                  <c:v>0.427225291728973</c:v>
                </c:pt>
                <c:pt idx="25">
                  <c:v>0.428675562143326</c:v>
                </c:pt>
                <c:pt idx="26">
                  <c:v>0.439018964767456</c:v>
                </c:pt>
                <c:pt idx="27">
                  <c:v>0.450644344091415</c:v>
                </c:pt>
                <c:pt idx="28">
                  <c:v>0.460312724113464</c:v>
                </c:pt>
                <c:pt idx="29">
                  <c:v>0.457951366901398</c:v>
                </c:pt>
                <c:pt idx="30">
                  <c:v>0.45311763882637</c:v>
                </c:pt>
                <c:pt idx="31">
                  <c:v>0.443443924188614</c:v>
                </c:pt>
                <c:pt idx="32">
                  <c:v>0.457556962966919</c:v>
                </c:pt>
                <c:pt idx="33">
                  <c:v>0.459308743476868</c:v>
                </c:pt>
                <c:pt idx="34">
                  <c:v>0.471257001161575</c:v>
                </c:pt>
                <c:pt idx="35">
                  <c:v>0.46299621462822</c:v>
                </c:pt>
                <c:pt idx="36">
                  <c:v>0.47002100944519</c:v>
                </c:pt>
                <c:pt idx="37">
                  <c:v>0.47002100944519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D7-4BF3-9230-AB505AD7E958}"/>
            </c:ext>
          </c:extLst>
        </c:ser>
        <c:ser>
          <c:idx val="4"/>
          <c:order val="2"/>
          <c:tx>
            <c:v>France</c:v>
          </c:tx>
          <c:spPr>
            <a:ln w="34925"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Lit>
              <c:formatCode>General</c:formatCode>
              <c:ptCount val="38"/>
              <c:pt idx="0">
                <c:v>1978.0</c:v>
              </c:pt>
              <c:pt idx="1">
                <c:v>1979.0</c:v>
              </c:pt>
              <c:pt idx="2">
                <c:v>1980.0</c:v>
              </c:pt>
              <c:pt idx="3">
                <c:v>1981.0</c:v>
              </c:pt>
              <c:pt idx="4">
                <c:v>1982.0</c:v>
              </c:pt>
              <c:pt idx="5">
                <c:v>1983.0</c:v>
              </c:pt>
              <c:pt idx="6">
                <c:v>1984.0</c:v>
              </c:pt>
              <c:pt idx="7">
                <c:v>1985.0</c:v>
              </c:pt>
              <c:pt idx="8">
                <c:v>1986.0</c:v>
              </c:pt>
              <c:pt idx="9">
                <c:v>1987.0</c:v>
              </c:pt>
              <c:pt idx="10">
                <c:v>1988.0</c:v>
              </c:pt>
              <c:pt idx="11">
                <c:v>1989.0</c:v>
              </c:pt>
              <c:pt idx="12">
                <c:v>1990.0</c:v>
              </c:pt>
              <c:pt idx="13">
                <c:v>1991.0</c:v>
              </c:pt>
              <c:pt idx="14">
                <c:v>1992.0</c:v>
              </c:pt>
              <c:pt idx="15">
                <c:v>1993.0</c:v>
              </c:pt>
              <c:pt idx="16">
                <c:v>1994.0</c:v>
              </c:pt>
              <c:pt idx="17">
                <c:v>1995.0</c:v>
              </c:pt>
              <c:pt idx="18">
                <c:v>1996.0</c:v>
              </c:pt>
              <c:pt idx="19">
                <c:v>1997.0</c:v>
              </c:pt>
              <c:pt idx="20">
                <c:v>1998.0</c:v>
              </c:pt>
              <c:pt idx="21">
                <c:v>1999.0</c:v>
              </c:pt>
              <c:pt idx="22">
                <c:v>2000.0</c:v>
              </c:pt>
              <c:pt idx="23">
                <c:v>2001.0</c:v>
              </c:pt>
              <c:pt idx="24">
                <c:v>2002.0</c:v>
              </c:pt>
              <c:pt idx="25">
                <c:v>2003.0</c:v>
              </c:pt>
              <c:pt idx="26">
                <c:v>2004.0</c:v>
              </c:pt>
              <c:pt idx="27">
                <c:v>2005.0</c:v>
              </c:pt>
              <c:pt idx="28">
                <c:v>2006.0</c:v>
              </c:pt>
              <c:pt idx="29">
                <c:v>2007.0</c:v>
              </c:pt>
              <c:pt idx="30">
                <c:v>2008.0</c:v>
              </c:pt>
              <c:pt idx="31">
                <c:v>2009.0</c:v>
              </c:pt>
              <c:pt idx="32">
                <c:v>2010.0</c:v>
              </c:pt>
              <c:pt idx="33">
                <c:v>2011.0</c:v>
              </c:pt>
              <c:pt idx="34">
                <c:v>2012.0</c:v>
              </c:pt>
              <c:pt idx="35">
                <c:v>2013.0</c:v>
              </c:pt>
              <c:pt idx="36">
                <c:v>2014.0</c:v>
              </c:pt>
              <c:pt idx="37">
                <c:v>2015.0</c:v>
              </c:pt>
            </c:numLit>
          </c:cat>
          <c:val>
            <c:numRef>
              <c:f>Data3!$Y$6:$Y$43</c:f>
              <c:numCache>
                <c:formatCode>0%</c:formatCode>
                <c:ptCount val="38"/>
                <c:pt idx="0">
                  <c:v>0.311394691467285</c:v>
                </c:pt>
                <c:pt idx="1">
                  <c:v>0.31570827960968</c:v>
                </c:pt>
                <c:pt idx="2">
                  <c:v>0.309888541698456</c:v>
                </c:pt>
                <c:pt idx="3">
                  <c:v>0.306891709566116</c:v>
                </c:pt>
                <c:pt idx="4">
                  <c:v>0.299459904432297</c:v>
                </c:pt>
                <c:pt idx="5">
                  <c:v>0.301697909832001</c:v>
                </c:pt>
                <c:pt idx="6">
                  <c:v>0.303251564502716</c:v>
                </c:pt>
                <c:pt idx="7">
                  <c:v>0.310948520898819</c:v>
                </c:pt>
                <c:pt idx="8">
                  <c:v>0.31957146525383</c:v>
                </c:pt>
                <c:pt idx="9">
                  <c:v>0.328329265117645</c:v>
                </c:pt>
                <c:pt idx="10">
                  <c:v>0.335631400346756</c:v>
                </c:pt>
                <c:pt idx="11">
                  <c:v>0.336910009384155</c:v>
                </c:pt>
                <c:pt idx="12">
                  <c:v>0.333294808864593</c:v>
                </c:pt>
                <c:pt idx="13">
                  <c:v>0.331929236650467</c:v>
                </c:pt>
                <c:pt idx="14">
                  <c:v>0.326834589242935</c:v>
                </c:pt>
                <c:pt idx="15">
                  <c:v>0.329724550247192</c:v>
                </c:pt>
                <c:pt idx="16">
                  <c:v>0.328116208314896</c:v>
                </c:pt>
                <c:pt idx="17">
                  <c:v>0.325893521308899</c:v>
                </c:pt>
                <c:pt idx="18">
                  <c:v>0.330226331949234</c:v>
                </c:pt>
                <c:pt idx="19">
                  <c:v>0.333347290754318</c:v>
                </c:pt>
                <c:pt idx="20">
                  <c:v>0.335858523845673</c:v>
                </c:pt>
                <c:pt idx="21">
                  <c:v>0.33646884560585</c:v>
                </c:pt>
                <c:pt idx="22">
                  <c:v>0.340585291385651</c:v>
                </c:pt>
                <c:pt idx="23">
                  <c:v>0.34340500831604</c:v>
                </c:pt>
                <c:pt idx="24">
                  <c:v>0.336234003305435</c:v>
                </c:pt>
                <c:pt idx="25">
                  <c:v>0.33603897690773</c:v>
                </c:pt>
                <c:pt idx="26">
                  <c:v>0.339079767465591</c:v>
                </c:pt>
                <c:pt idx="27">
                  <c:v>0.336782485246658</c:v>
                </c:pt>
                <c:pt idx="28">
                  <c:v>0.337218075990677</c:v>
                </c:pt>
                <c:pt idx="29">
                  <c:v>0.346012502908707</c:v>
                </c:pt>
                <c:pt idx="30">
                  <c:v>0.34257248044014</c:v>
                </c:pt>
                <c:pt idx="31">
                  <c:v>0.323570132255554</c:v>
                </c:pt>
                <c:pt idx="32">
                  <c:v>0.326577842235565</c:v>
                </c:pt>
                <c:pt idx="33">
                  <c:v>0.336542636156082</c:v>
                </c:pt>
                <c:pt idx="34">
                  <c:v>0.329605251550674</c:v>
                </c:pt>
                <c:pt idx="35">
                  <c:v>0.322927564382553</c:v>
                </c:pt>
                <c:pt idx="36">
                  <c:v>0.322927564382553</c:v>
                </c:pt>
                <c:pt idx="37">
                  <c:v>0.322927564382553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D7-4BF3-9230-AB505AD7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41096"/>
        <c:axId val="2141547000"/>
      </c:lineChart>
      <c:catAx>
        <c:axId val="2141541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547000"/>
        <c:crossesAt val="0.0"/>
        <c:auto val="1"/>
        <c:lblAlgn val="ctr"/>
        <c:lblOffset val="100"/>
        <c:tickLblSkip val="4"/>
        <c:tickMarkSkip val="4"/>
        <c:noMultiLvlLbl val="0"/>
      </c:catAx>
      <c:valAx>
        <c:axId val="2141547000"/>
        <c:scaling>
          <c:orientation val="minMax"/>
          <c:max val="0.5"/>
          <c:min val="0.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541096"/>
        <c:crosses val="autoZero"/>
        <c:crossBetween val="midCat"/>
        <c:majorUnit val="0.05"/>
        <c:minorUnit val="0.00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04594163396799"/>
          <c:y val="0.0645174942563074"/>
          <c:w val="0.195457298606905"/>
          <c:h val="0.24601284595523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/>
              <a:t>Figure 1c.</a:t>
            </a:r>
            <a:r>
              <a:rPr lang="fr-FR" sz="1600" baseline="0"/>
              <a:t> Bottom 50% income share: China vs USA vs France</a:t>
            </a:r>
          </a:p>
        </c:rich>
      </c:tx>
      <c:layout>
        <c:manualLayout>
          <c:xMode val="edge"/>
          <c:yMode val="edge"/>
          <c:x val="0.199909365426312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0316760154145"/>
          <c:y val="0.0521353021929169"/>
          <c:w val="0.90330212694985"/>
          <c:h val="0.758133822799177"/>
        </c:manualLayout>
      </c:layout>
      <c:lineChart>
        <c:grouping val="standard"/>
        <c:varyColors val="0"/>
        <c:ser>
          <c:idx val="2"/>
          <c:order val="0"/>
          <c:tx>
            <c:v>China</c:v>
          </c:tx>
          <c:spPr>
            <a:ln w="34925">
              <a:solidFill>
                <a:schemeClr val="accent2"/>
              </a:solidFill>
            </a:ln>
          </c:spPr>
          <c:marker>
            <c:symbol val="triang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Lit>
              <c:formatCode>General</c:formatCode>
              <c:ptCount val="38"/>
              <c:pt idx="0">
                <c:v>1978.0</c:v>
              </c:pt>
              <c:pt idx="1">
                <c:v>1979.0</c:v>
              </c:pt>
              <c:pt idx="2">
                <c:v>1980.0</c:v>
              </c:pt>
              <c:pt idx="3">
                <c:v>1981.0</c:v>
              </c:pt>
              <c:pt idx="4">
                <c:v>1982.0</c:v>
              </c:pt>
              <c:pt idx="5">
                <c:v>1983.0</c:v>
              </c:pt>
              <c:pt idx="6">
                <c:v>1984.0</c:v>
              </c:pt>
              <c:pt idx="7">
                <c:v>1985.0</c:v>
              </c:pt>
              <c:pt idx="8">
                <c:v>1986.0</c:v>
              </c:pt>
              <c:pt idx="9">
                <c:v>1987.0</c:v>
              </c:pt>
              <c:pt idx="10">
                <c:v>1988.0</c:v>
              </c:pt>
              <c:pt idx="11">
                <c:v>1989.0</c:v>
              </c:pt>
              <c:pt idx="12">
                <c:v>1990.0</c:v>
              </c:pt>
              <c:pt idx="13">
                <c:v>1991.0</c:v>
              </c:pt>
              <c:pt idx="14">
                <c:v>1992.0</c:v>
              </c:pt>
              <c:pt idx="15">
                <c:v>1993.0</c:v>
              </c:pt>
              <c:pt idx="16">
                <c:v>1994.0</c:v>
              </c:pt>
              <c:pt idx="17">
                <c:v>1995.0</c:v>
              </c:pt>
              <c:pt idx="18">
                <c:v>1996.0</c:v>
              </c:pt>
              <c:pt idx="19">
                <c:v>1997.0</c:v>
              </c:pt>
              <c:pt idx="20">
                <c:v>1998.0</c:v>
              </c:pt>
              <c:pt idx="21">
                <c:v>1999.0</c:v>
              </c:pt>
              <c:pt idx="22">
                <c:v>2000.0</c:v>
              </c:pt>
              <c:pt idx="23">
                <c:v>2001.0</c:v>
              </c:pt>
              <c:pt idx="24">
                <c:v>2002.0</c:v>
              </c:pt>
              <c:pt idx="25">
                <c:v>2003.0</c:v>
              </c:pt>
              <c:pt idx="26">
                <c:v>2004.0</c:v>
              </c:pt>
              <c:pt idx="27">
                <c:v>2005.0</c:v>
              </c:pt>
              <c:pt idx="28">
                <c:v>2006.0</c:v>
              </c:pt>
              <c:pt idx="29">
                <c:v>2007.0</c:v>
              </c:pt>
              <c:pt idx="30">
                <c:v>2008.0</c:v>
              </c:pt>
              <c:pt idx="31">
                <c:v>2009.0</c:v>
              </c:pt>
              <c:pt idx="32">
                <c:v>2010.0</c:v>
              </c:pt>
              <c:pt idx="33">
                <c:v>2011.0</c:v>
              </c:pt>
              <c:pt idx="34">
                <c:v>2012.0</c:v>
              </c:pt>
              <c:pt idx="35">
                <c:v>2013.0</c:v>
              </c:pt>
              <c:pt idx="36">
                <c:v>2014.0</c:v>
              </c:pt>
              <c:pt idx="37">
                <c:v>2015.0</c:v>
              </c:pt>
            </c:numLit>
          </c:cat>
          <c:val>
            <c:numRef>
              <c:f>Data3!$B$6:$B$43</c:f>
              <c:numCache>
                <c:formatCode>0%</c:formatCode>
                <c:ptCount val="38"/>
                <c:pt idx="0">
                  <c:v>0.274979501962662</c:v>
                </c:pt>
                <c:pt idx="1">
                  <c:v>0.274142503738403</c:v>
                </c:pt>
                <c:pt idx="2">
                  <c:v>0.273498237133026</c:v>
                </c:pt>
                <c:pt idx="3">
                  <c:v>0.270198315382004</c:v>
                </c:pt>
                <c:pt idx="4">
                  <c:v>0.264434009790421</c:v>
                </c:pt>
                <c:pt idx="5">
                  <c:v>0.266848474740982</c:v>
                </c:pt>
                <c:pt idx="6">
                  <c:v>0.264341235160828</c:v>
                </c:pt>
                <c:pt idx="7">
                  <c:v>0.260674864053726</c:v>
                </c:pt>
                <c:pt idx="8">
                  <c:v>0.243835628032684</c:v>
                </c:pt>
                <c:pt idx="9">
                  <c:v>0.238950967788696</c:v>
                </c:pt>
                <c:pt idx="10">
                  <c:v>0.236319854855537</c:v>
                </c:pt>
                <c:pt idx="11">
                  <c:v>0.229375451803207</c:v>
                </c:pt>
                <c:pt idx="12">
                  <c:v>0.231370896100998</c:v>
                </c:pt>
                <c:pt idx="13">
                  <c:v>0.217459365725517</c:v>
                </c:pt>
                <c:pt idx="14">
                  <c:v>0.206808641552925</c:v>
                </c:pt>
                <c:pt idx="15">
                  <c:v>0.196733087301254</c:v>
                </c:pt>
                <c:pt idx="16">
                  <c:v>0.193164572119713</c:v>
                </c:pt>
                <c:pt idx="17">
                  <c:v>0.19665752351284</c:v>
                </c:pt>
                <c:pt idx="18">
                  <c:v>0.204715326428413</c:v>
                </c:pt>
                <c:pt idx="19">
                  <c:v>0.205296352505684</c:v>
                </c:pt>
                <c:pt idx="20">
                  <c:v>0.206338077783585</c:v>
                </c:pt>
                <c:pt idx="21">
                  <c:v>0.199103102087975</c:v>
                </c:pt>
                <c:pt idx="22">
                  <c:v>0.185480192303658</c:v>
                </c:pt>
                <c:pt idx="23">
                  <c:v>0.180988252162933</c:v>
                </c:pt>
                <c:pt idx="24">
                  <c:v>0.167756959795952</c:v>
                </c:pt>
                <c:pt idx="25">
                  <c:v>0.159167230129242</c:v>
                </c:pt>
                <c:pt idx="26">
                  <c:v>0.158232048153877</c:v>
                </c:pt>
                <c:pt idx="27">
                  <c:v>0.149122595787048</c:v>
                </c:pt>
                <c:pt idx="28">
                  <c:v>0.148366808891296</c:v>
                </c:pt>
                <c:pt idx="29">
                  <c:v>0.146709054708481</c:v>
                </c:pt>
                <c:pt idx="30">
                  <c:v>0.145587787032127</c:v>
                </c:pt>
                <c:pt idx="31">
                  <c:v>0.144556939601898</c:v>
                </c:pt>
                <c:pt idx="32">
                  <c:v>0.147080466151237</c:v>
                </c:pt>
                <c:pt idx="33">
                  <c:v>0.150576129555702</c:v>
                </c:pt>
                <c:pt idx="34">
                  <c:v>0.15384529531002</c:v>
                </c:pt>
                <c:pt idx="35">
                  <c:v>0.14761708676815</c:v>
                </c:pt>
                <c:pt idx="36">
                  <c:v>0.151978120207787</c:v>
                </c:pt>
                <c:pt idx="37">
                  <c:v>0.151286512613296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D7-4BF3-9230-AB505AD7E958}"/>
            </c:ext>
          </c:extLst>
        </c:ser>
        <c:ser>
          <c:idx val="3"/>
          <c:order val="1"/>
          <c:tx>
            <c:v>USA</c:v>
          </c:tx>
          <c:spPr>
            <a:ln w="34925">
              <a:solidFill>
                <a:schemeClr val="accent5"/>
              </a:solidFill>
            </a:ln>
          </c:spPr>
          <c:marker>
            <c:symbol val="x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Lit>
              <c:formatCode>General</c:formatCode>
              <c:ptCount val="38"/>
              <c:pt idx="0">
                <c:v>1978.0</c:v>
              </c:pt>
              <c:pt idx="1">
                <c:v>1979.0</c:v>
              </c:pt>
              <c:pt idx="2">
                <c:v>1980.0</c:v>
              </c:pt>
              <c:pt idx="3">
                <c:v>1981.0</c:v>
              </c:pt>
              <c:pt idx="4">
                <c:v>1982.0</c:v>
              </c:pt>
              <c:pt idx="5">
                <c:v>1983.0</c:v>
              </c:pt>
              <c:pt idx="6">
                <c:v>1984.0</c:v>
              </c:pt>
              <c:pt idx="7">
                <c:v>1985.0</c:v>
              </c:pt>
              <c:pt idx="8">
                <c:v>1986.0</c:v>
              </c:pt>
              <c:pt idx="9">
                <c:v>1987.0</c:v>
              </c:pt>
              <c:pt idx="10">
                <c:v>1988.0</c:v>
              </c:pt>
              <c:pt idx="11">
                <c:v>1989.0</c:v>
              </c:pt>
              <c:pt idx="12">
                <c:v>1990.0</c:v>
              </c:pt>
              <c:pt idx="13">
                <c:v>1991.0</c:v>
              </c:pt>
              <c:pt idx="14">
                <c:v>1992.0</c:v>
              </c:pt>
              <c:pt idx="15">
                <c:v>1993.0</c:v>
              </c:pt>
              <c:pt idx="16">
                <c:v>1994.0</c:v>
              </c:pt>
              <c:pt idx="17">
                <c:v>1995.0</c:v>
              </c:pt>
              <c:pt idx="18">
                <c:v>1996.0</c:v>
              </c:pt>
              <c:pt idx="19">
                <c:v>1997.0</c:v>
              </c:pt>
              <c:pt idx="20">
                <c:v>1998.0</c:v>
              </c:pt>
              <c:pt idx="21">
                <c:v>1999.0</c:v>
              </c:pt>
              <c:pt idx="22">
                <c:v>2000.0</c:v>
              </c:pt>
              <c:pt idx="23">
                <c:v>2001.0</c:v>
              </c:pt>
              <c:pt idx="24">
                <c:v>2002.0</c:v>
              </c:pt>
              <c:pt idx="25">
                <c:v>2003.0</c:v>
              </c:pt>
              <c:pt idx="26">
                <c:v>2004.0</c:v>
              </c:pt>
              <c:pt idx="27">
                <c:v>2005.0</c:v>
              </c:pt>
              <c:pt idx="28">
                <c:v>2006.0</c:v>
              </c:pt>
              <c:pt idx="29">
                <c:v>2007.0</c:v>
              </c:pt>
              <c:pt idx="30">
                <c:v>2008.0</c:v>
              </c:pt>
              <c:pt idx="31">
                <c:v>2009.0</c:v>
              </c:pt>
              <c:pt idx="32">
                <c:v>2010.0</c:v>
              </c:pt>
              <c:pt idx="33">
                <c:v>2011.0</c:v>
              </c:pt>
              <c:pt idx="34">
                <c:v>2012.0</c:v>
              </c:pt>
              <c:pt idx="35">
                <c:v>2013.0</c:v>
              </c:pt>
              <c:pt idx="36">
                <c:v>2014.0</c:v>
              </c:pt>
              <c:pt idx="37">
                <c:v>2015.0</c:v>
              </c:pt>
            </c:numLit>
          </c:cat>
          <c:val>
            <c:numRef>
              <c:f>Data3!$AA$6:$AA$43</c:f>
              <c:numCache>
                <c:formatCode>0%</c:formatCode>
                <c:ptCount val="38"/>
                <c:pt idx="0">
                  <c:v>0.199908286347544</c:v>
                </c:pt>
                <c:pt idx="1">
                  <c:v>0.200930118560791</c:v>
                </c:pt>
                <c:pt idx="2">
                  <c:v>0.199073731899261</c:v>
                </c:pt>
                <c:pt idx="3">
                  <c:v>0.195153176784515</c:v>
                </c:pt>
                <c:pt idx="4">
                  <c:v>0.189620614051819</c:v>
                </c:pt>
                <c:pt idx="5">
                  <c:v>0.183056473731995</c:v>
                </c:pt>
                <c:pt idx="6">
                  <c:v>0.178882420063019</c:v>
                </c:pt>
                <c:pt idx="7">
                  <c:v>0.178912281990051</c:v>
                </c:pt>
                <c:pt idx="8">
                  <c:v>0.176829397678375</c:v>
                </c:pt>
                <c:pt idx="9">
                  <c:v>0.172243177890778</c:v>
                </c:pt>
                <c:pt idx="10">
                  <c:v>0.169145584106445</c:v>
                </c:pt>
                <c:pt idx="11">
                  <c:v>0.168982207775116</c:v>
                </c:pt>
                <c:pt idx="12">
                  <c:v>0.167851686477661</c:v>
                </c:pt>
                <c:pt idx="13">
                  <c:v>0.166060745716095</c:v>
                </c:pt>
                <c:pt idx="14">
                  <c:v>0.158198058605194</c:v>
                </c:pt>
                <c:pt idx="15">
                  <c:v>0.15885192155838</c:v>
                </c:pt>
                <c:pt idx="16">
                  <c:v>0.157686948776245</c:v>
                </c:pt>
                <c:pt idx="17">
                  <c:v>0.15365332365036</c:v>
                </c:pt>
                <c:pt idx="18">
                  <c:v>0.150680661201477</c:v>
                </c:pt>
                <c:pt idx="19">
                  <c:v>0.148490190505981</c:v>
                </c:pt>
                <c:pt idx="20">
                  <c:v>0.148978114128113</c:v>
                </c:pt>
                <c:pt idx="21">
                  <c:v>0.14764267206192</c:v>
                </c:pt>
                <c:pt idx="22">
                  <c:v>0.146123170852661</c:v>
                </c:pt>
                <c:pt idx="23">
                  <c:v>0.149464726448059</c:v>
                </c:pt>
                <c:pt idx="24">
                  <c:v>0.148192822933197</c:v>
                </c:pt>
                <c:pt idx="25">
                  <c:v>0.145128190517426</c:v>
                </c:pt>
                <c:pt idx="26">
                  <c:v>0.141871690750122</c:v>
                </c:pt>
                <c:pt idx="27">
                  <c:v>0.138291418552399</c:v>
                </c:pt>
                <c:pt idx="28">
                  <c:v>0.135279953479767</c:v>
                </c:pt>
                <c:pt idx="29">
                  <c:v>0.137281239032745</c:v>
                </c:pt>
                <c:pt idx="30">
                  <c:v>0.13698399066925</c:v>
                </c:pt>
                <c:pt idx="31">
                  <c:v>0.135693073272705</c:v>
                </c:pt>
                <c:pt idx="32">
                  <c:v>0.130128562450409</c:v>
                </c:pt>
                <c:pt idx="33">
                  <c:v>0.127060174942017</c:v>
                </c:pt>
                <c:pt idx="34">
                  <c:v>0.123485147953033</c:v>
                </c:pt>
                <c:pt idx="35">
                  <c:v>0.127467930316925</c:v>
                </c:pt>
                <c:pt idx="36">
                  <c:v>0.125305414199829</c:v>
                </c:pt>
                <c:pt idx="37">
                  <c:v>0.125305414199829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D7-4BF3-9230-AB505AD7E958}"/>
            </c:ext>
          </c:extLst>
        </c:ser>
        <c:ser>
          <c:idx val="4"/>
          <c:order val="2"/>
          <c:tx>
            <c:v>France</c:v>
          </c:tx>
          <c:spPr>
            <a:ln w="34925"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Lit>
              <c:formatCode>General</c:formatCode>
              <c:ptCount val="38"/>
              <c:pt idx="0">
                <c:v>1978.0</c:v>
              </c:pt>
              <c:pt idx="1">
                <c:v>1979.0</c:v>
              </c:pt>
              <c:pt idx="2">
                <c:v>1980.0</c:v>
              </c:pt>
              <c:pt idx="3">
                <c:v>1981.0</c:v>
              </c:pt>
              <c:pt idx="4">
                <c:v>1982.0</c:v>
              </c:pt>
              <c:pt idx="5">
                <c:v>1983.0</c:v>
              </c:pt>
              <c:pt idx="6">
                <c:v>1984.0</c:v>
              </c:pt>
              <c:pt idx="7">
                <c:v>1985.0</c:v>
              </c:pt>
              <c:pt idx="8">
                <c:v>1986.0</c:v>
              </c:pt>
              <c:pt idx="9">
                <c:v>1987.0</c:v>
              </c:pt>
              <c:pt idx="10">
                <c:v>1988.0</c:v>
              </c:pt>
              <c:pt idx="11">
                <c:v>1989.0</c:v>
              </c:pt>
              <c:pt idx="12">
                <c:v>1990.0</c:v>
              </c:pt>
              <c:pt idx="13">
                <c:v>1991.0</c:v>
              </c:pt>
              <c:pt idx="14">
                <c:v>1992.0</c:v>
              </c:pt>
              <c:pt idx="15">
                <c:v>1993.0</c:v>
              </c:pt>
              <c:pt idx="16">
                <c:v>1994.0</c:v>
              </c:pt>
              <c:pt idx="17">
                <c:v>1995.0</c:v>
              </c:pt>
              <c:pt idx="18">
                <c:v>1996.0</c:v>
              </c:pt>
              <c:pt idx="19">
                <c:v>1997.0</c:v>
              </c:pt>
              <c:pt idx="20">
                <c:v>1998.0</c:v>
              </c:pt>
              <c:pt idx="21">
                <c:v>1999.0</c:v>
              </c:pt>
              <c:pt idx="22">
                <c:v>2000.0</c:v>
              </c:pt>
              <c:pt idx="23">
                <c:v>2001.0</c:v>
              </c:pt>
              <c:pt idx="24">
                <c:v>2002.0</c:v>
              </c:pt>
              <c:pt idx="25">
                <c:v>2003.0</c:v>
              </c:pt>
              <c:pt idx="26">
                <c:v>2004.0</c:v>
              </c:pt>
              <c:pt idx="27">
                <c:v>2005.0</c:v>
              </c:pt>
              <c:pt idx="28">
                <c:v>2006.0</c:v>
              </c:pt>
              <c:pt idx="29">
                <c:v>2007.0</c:v>
              </c:pt>
              <c:pt idx="30">
                <c:v>2008.0</c:v>
              </c:pt>
              <c:pt idx="31">
                <c:v>2009.0</c:v>
              </c:pt>
              <c:pt idx="32">
                <c:v>2010.0</c:v>
              </c:pt>
              <c:pt idx="33">
                <c:v>2011.0</c:v>
              </c:pt>
              <c:pt idx="34">
                <c:v>2012.0</c:v>
              </c:pt>
              <c:pt idx="35">
                <c:v>2013.0</c:v>
              </c:pt>
              <c:pt idx="36">
                <c:v>2014.0</c:v>
              </c:pt>
              <c:pt idx="37">
                <c:v>2015.0</c:v>
              </c:pt>
            </c:numLit>
          </c:cat>
          <c:val>
            <c:numRef>
              <c:f>Data3!$W$6:$W$43</c:f>
              <c:numCache>
                <c:formatCode>0%</c:formatCode>
                <c:ptCount val="38"/>
                <c:pt idx="0">
                  <c:v>0.223742187023163</c:v>
                </c:pt>
                <c:pt idx="1">
                  <c:v>0.223852768540382</c:v>
                </c:pt>
                <c:pt idx="2">
                  <c:v>0.227084815502167</c:v>
                </c:pt>
                <c:pt idx="3">
                  <c:v>0.227731391787529</c:v>
                </c:pt>
                <c:pt idx="4">
                  <c:v>0.230251982808113</c:v>
                </c:pt>
                <c:pt idx="5">
                  <c:v>0.223132595419884</c:v>
                </c:pt>
                <c:pt idx="6">
                  <c:v>0.225306257605553</c:v>
                </c:pt>
                <c:pt idx="7">
                  <c:v>0.220682516694069</c:v>
                </c:pt>
                <c:pt idx="8">
                  <c:v>0.216851279139519</c:v>
                </c:pt>
                <c:pt idx="9">
                  <c:v>0.213715746998787</c:v>
                </c:pt>
                <c:pt idx="10">
                  <c:v>0.209298565983772</c:v>
                </c:pt>
                <c:pt idx="11">
                  <c:v>0.207264885306358</c:v>
                </c:pt>
                <c:pt idx="12">
                  <c:v>0.206840589642525</c:v>
                </c:pt>
                <c:pt idx="13">
                  <c:v>0.209810063242912</c:v>
                </c:pt>
                <c:pt idx="14">
                  <c:v>0.210045352578163</c:v>
                </c:pt>
                <c:pt idx="15">
                  <c:v>0.205831110477447</c:v>
                </c:pt>
                <c:pt idx="16">
                  <c:v>0.205380812287331</c:v>
                </c:pt>
                <c:pt idx="17">
                  <c:v>0.203574135899544</c:v>
                </c:pt>
                <c:pt idx="18">
                  <c:v>0.208144336938858</c:v>
                </c:pt>
                <c:pt idx="19">
                  <c:v>0.207519456744194</c:v>
                </c:pt>
                <c:pt idx="20">
                  <c:v>0.208456039428711</c:v>
                </c:pt>
                <c:pt idx="21">
                  <c:v>0.209477186203003</c:v>
                </c:pt>
                <c:pt idx="22">
                  <c:v>0.211380571126938</c:v>
                </c:pt>
                <c:pt idx="23">
                  <c:v>0.211585283279419</c:v>
                </c:pt>
                <c:pt idx="24">
                  <c:v>0.218027368187904</c:v>
                </c:pt>
                <c:pt idx="25">
                  <c:v>0.21966078877449</c:v>
                </c:pt>
                <c:pt idx="26">
                  <c:v>0.218175694346428</c:v>
                </c:pt>
                <c:pt idx="27">
                  <c:v>0.219263881444931</c:v>
                </c:pt>
                <c:pt idx="28">
                  <c:v>0.219520092010498</c:v>
                </c:pt>
                <c:pt idx="29">
                  <c:v>0.216888383030891</c:v>
                </c:pt>
                <c:pt idx="30">
                  <c:v>0.218744054436684</c:v>
                </c:pt>
                <c:pt idx="31">
                  <c:v>0.226781979203224</c:v>
                </c:pt>
                <c:pt idx="32">
                  <c:v>0.222243696451187</c:v>
                </c:pt>
                <c:pt idx="33">
                  <c:v>0.218334332108498</c:v>
                </c:pt>
                <c:pt idx="34">
                  <c:v>0.222012132406235</c:v>
                </c:pt>
                <c:pt idx="35">
                  <c:v>0.22509428858757</c:v>
                </c:pt>
                <c:pt idx="36">
                  <c:v>0.22509428858757</c:v>
                </c:pt>
                <c:pt idx="37">
                  <c:v>0.22509428858757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D7-4BF3-9230-AB505AD7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327576"/>
        <c:axId val="2111333432"/>
      </c:lineChart>
      <c:catAx>
        <c:axId val="21113275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333432"/>
        <c:crossesAt val="0.0"/>
        <c:auto val="1"/>
        <c:lblAlgn val="ctr"/>
        <c:lblOffset val="100"/>
        <c:tickLblSkip val="4"/>
        <c:tickMarkSkip val="4"/>
        <c:noMultiLvlLbl val="0"/>
      </c:catAx>
      <c:valAx>
        <c:axId val="2111333432"/>
        <c:scaling>
          <c:orientation val="minMax"/>
          <c:max val="0.28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327576"/>
        <c:crosses val="autoZero"/>
        <c:crossBetween val="midCat"/>
        <c:majorUnit val="0.02"/>
        <c:minorUnit val="0.00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408384575882864"/>
          <c:y val="0.0712925620069849"/>
          <c:w val="0.195457298606905"/>
          <c:h val="0.24601284595523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 baseline="0"/>
              <a:t>Figure 2a: The rise of wealth-income ratios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 b="0" baseline="0"/>
              <a:t>(net private wealth in % national income) </a:t>
            </a:r>
            <a:endParaRPr lang="fr-FR" sz="1600" b="0" baseline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61773935866712"/>
          <c:y val="0.002227948132499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35251582264591"/>
          <c:y val="0.0971592727738301"/>
          <c:w val="0.900932460783539"/>
          <c:h val="0.753608034768012"/>
        </c:manualLayout>
      </c:layout>
      <c:lineChart>
        <c:grouping val="standard"/>
        <c:varyColors val="0"/>
        <c:ser>
          <c:idx val="2"/>
          <c:order val="0"/>
          <c:tx>
            <c:v>China</c:v>
          </c:tx>
          <c:spPr>
            <a:ln w="34925">
              <a:solidFill>
                <a:srgbClr val="FF0000"/>
              </a:solidFill>
            </a:ln>
          </c:spPr>
          <c:marker>
            <c:symbol val="triang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Data1!$A$6:$A$43</c:f>
              <c:numCache>
                <c:formatCode>0</c:formatCode>
                <c:ptCount val="38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</c:numCache>
            </c:numRef>
          </c:cat>
          <c:val>
            <c:numRef>
              <c:f>Data2!$H$8:$H$45</c:f>
              <c:numCache>
                <c:formatCode>0%</c:formatCode>
                <c:ptCount val="38"/>
                <c:pt idx="0">
                  <c:v>1.147663054981747</c:v>
                </c:pt>
                <c:pt idx="1">
                  <c:v>1.164561703145518</c:v>
                </c:pt>
                <c:pt idx="2">
                  <c:v>1.198117989589892</c:v>
                </c:pt>
                <c:pt idx="3">
                  <c:v>1.267361152104379</c:v>
                </c:pt>
                <c:pt idx="4">
                  <c:v>1.453276924499747</c:v>
                </c:pt>
                <c:pt idx="5">
                  <c:v>1.612886645444852</c:v>
                </c:pt>
                <c:pt idx="6">
                  <c:v>1.572939973880604</c:v>
                </c:pt>
                <c:pt idx="7">
                  <c:v>1.537269074325137</c:v>
                </c:pt>
                <c:pt idx="8">
                  <c:v>1.64534654281104</c:v>
                </c:pt>
                <c:pt idx="9">
                  <c:v>1.664647375694881</c:v>
                </c:pt>
                <c:pt idx="10">
                  <c:v>1.64303133741518</c:v>
                </c:pt>
                <c:pt idx="11">
                  <c:v>1.784284760846579</c:v>
                </c:pt>
                <c:pt idx="12">
                  <c:v>1.924830392932243</c:v>
                </c:pt>
                <c:pt idx="13">
                  <c:v>1.935382773911694</c:v>
                </c:pt>
                <c:pt idx="14">
                  <c:v>2.07082731384943</c:v>
                </c:pt>
                <c:pt idx="15">
                  <c:v>2.292025066016903</c:v>
                </c:pt>
                <c:pt idx="16">
                  <c:v>2.258067621475316</c:v>
                </c:pt>
                <c:pt idx="17">
                  <c:v>2.325984130173163</c:v>
                </c:pt>
                <c:pt idx="18">
                  <c:v>2.47878911905009</c:v>
                </c:pt>
                <c:pt idx="19">
                  <c:v>2.79464652531473</c:v>
                </c:pt>
                <c:pt idx="20">
                  <c:v>3.094260609667495</c:v>
                </c:pt>
                <c:pt idx="21">
                  <c:v>3.336119652439529</c:v>
                </c:pt>
                <c:pt idx="22">
                  <c:v>3.586981313531866</c:v>
                </c:pt>
                <c:pt idx="23">
                  <c:v>3.623537447377441</c:v>
                </c:pt>
                <c:pt idx="24">
                  <c:v>3.771172354587389</c:v>
                </c:pt>
                <c:pt idx="25">
                  <c:v>3.945004555367486</c:v>
                </c:pt>
                <c:pt idx="26">
                  <c:v>4.009558651320997</c:v>
                </c:pt>
                <c:pt idx="27">
                  <c:v>4.216123377937944</c:v>
                </c:pt>
                <c:pt idx="28">
                  <c:v>4.20881771571885</c:v>
                </c:pt>
                <c:pt idx="29">
                  <c:v>4.256494360170184</c:v>
                </c:pt>
                <c:pt idx="30">
                  <c:v>4.26995762959606</c:v>
                </c:pt>
                <c:pt idx="31">
                  <c:v>4.426477622002662</c:v>
                </c:pt>
                <c:pt idx="32">
                  <c:v>4.674343034219053</c:v>
                </c:pt>
                <c:pt idx="33">
                  <c:v>4.596471089322501</c:v>
                </c:pt>
                <c:pt idx="34">
                  <c:v>4.627431669162539</c:v>
                </c:pt>
                <c:pt idx="35">
                  <c:v>4.711735871352666</c:v>
                </c:pt>
                <c:pt idx="36">
                  <c:v>4.702601964803058</c:v>
                </c:pt>
                <c:pt idx="37">
                  <c:v>4.873453917540144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738-48BC-B683-41116F16D2EC}"/>
            </c:ext>
          </c:extLst>
        </c:ser>
        <c:ser>
          <c:idx val="3"/>
          <c:order val="1"/>
          <c:tx>
            <c:v>USA</c:v>
          </c:tx>
          <c:spPr>
            <a:ln w="25400">
              <a:solidFill>
                <a:schemeClr val="accent5"/>
              </a:solidFill>
            </a:ln>
          </c:spPr>
          <c:marker>
            <c:symbol val="triangle"/>
            <c:size val="10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val>
            <c:numRef>
              <c:f>Data2!$CE$8:$CE$45</c:f>
              <c:numCache>
                <c:formatCode>0%</c:formatCode>
                <c:ptCount val="38"/>
                <c:pt idx="0">
                  <c:v>3.052024639476152</c:v>
                </c:pt>
                <c:pt idx="1">
                  <c:v>3.15254942625976</c:v>
                </c:pt>
                <c:pt idx="2">
                  <c:v>3.372153492165706</c:v>
                </c:pt>
                <c:pt idx="3">
                  <c:v>3.348486779490265</c:v>
                </c:pt>
                <c:pt idx="4">
                  <c:v>3.460663276659901</c:v>
                </c:pt>
                <c:pt idx="5">
                  <c:v>3.458577801216644</c:v>
                </c:pt>
                <c:pt idx="6">
                  <c:v>3.309500159270496</c:v>
                </c:pt>
                <c:pt idx="7">
                  <c:v>3.410515946970643</c:v>
                </c:pt>
                <c:pt idx="8">
                  <c:v>3.636204452104825</c:v>
                </c:pt>
                <c:pt idx="9">
                  <c:v>3.679319018644272</c:v>
                </c:pt>
                <c:pt idx="10">
                  <c:v>3.647155041404806</c:v>
                </c:pt>
                <c:pt idx="11">
                  <c:v>3.75719621465763</c:v>
                </c:pt>
                <c:pt idx="12">
                  <c:v>3.763597067203842</c:v>
                </c:pt>
                <c:pt idx="13">
                  <c:v>3.829902389710603</c:v>
                </c:pt>
                <c:pt idx="14">
                  <c:v>3.818649692458917</c:v>
                </c:pt>
                <c:pt idx="15">
                  <c:v>3.835537539328232</c:v>
                </c:pt>
                <c:pt idx="16">
                  <c:v>3.76956415535061</c:v>
                </c:pt>
                <c:pt idx="17">
                  <c:v>3.832285878953241</c:v>
                </c:pt>
                <c:pt idx="18">
                  <c:v>3.918067466006363</c:v>
                </c:pt>
                <c:pt idx="19">
                  <c:v>4.034191010711312</c:v>
                </c:pt>
                <c:pt idx="20">
                  <c:v>4.267037735103263</c:v>
                </c:pt>
                <c:pt idx="21">
                  <c:v>4.548237232351985</c:v>
                </c:pt>
                <c:pt idx="22">
                  <c:v>4.526270514945102</c:v>
                </c:pt>
                <c:pt idx="23">
                  <c:v>4.379706265445437</c:v>
                </c:pt>
                <c:pt idx="24">
                  <c:v>4.179527645353168</c:v>
                </c:pt>
                <c:pt idx="25">
                  <c:v>4.223732333203005</c:v>
                </c:pt>
                <c:pt idx="26">
                  <c:v>4.547026353906719</c:v>
                </c:pt>
                <c:pt idx="27">
                  <c:v>4.82935516057509</c:v>
                </c:pt>
                <c:pt idx="28">
                  <c:v>4.944101101476686</c:v>
                </c:pt>
                <c:pt idx="29">
                  <c:v>4.989007662332754</c:v>
                </c:pt>
                <c:pt idx="30">
                  <c:v>4.435968438396904</c:v>
                </c:pt>
                <c:pt idx="31">
                  <c:v>4.113334717465266</c:v>
                </c:pt>
                <c:pt idx="32">
                  <c:v>4.160133580161083</c:v>
                </c:pt>
                <c:pt idx="33">
                  <c:v>4.159718773621655</c:v>
                </c:pt>
                <c:pt idx="34">
                  <c:v>4.198228103862763</c:v>
                </c:pt>
                <c:pt idx="35">
                  <c:v>4.641081471211299</c:v>
                </c:pt>
                <c:pt idx="36">
                  <c:v>4.917652184440306</c:v>
                </c:pt>
                <c:pt idx="37">
                  <c:v>4.995276952876828</c:v>
                </c:pt>
              </c:numCache>
            </c:numRef>
          </c:val>
          <c:smooth val="1"/>
        </c:ser>
        <c:ser>
          <c:idx val="4"/>
          <c:order val="2"/>
          <c:tx>
            <c:v>France</c:v>
          </c:tx>
          <c:spPr>
            <a:ln w="28575">
              <a:solidFill>
                <a:schemeClr val="accent6"/>
              </a:solidFill>
            </a:ln>
          </c:spPr>
          <c:marker>
            <c:symbol val="triangle"/>
            <c:size val="1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Data2!$DX$8:$DX$45</c:f>
              <c:numCache>
                <c:formatCode>0%</c:formatCode>
                <c:ptCount val="38"/>
                <c:pt idx="0">
                  <c:v>3.198514509168145</c:v>
                </c:pt>
                <c:pt idx="1">
                  <c:v>3.298197737067676</c:v>
                </c:pt>
                <c:pt idx="2">
                  <c:v>3.330797622272627</c:v>
                </c:pt>
                <c:pt idx="3">
                  <c:v>3.331577425509557</c:v>
                </c:pt>
                <c:pt idx="4">
                  <c:v>3.247050102151732</c:v>
                </c:pt>
                <c:pt idx="5">
                  <c:v>3.261662899380157</c:v>
                </c:pt>
                <c:pt idx="6">
                  <c:v>3.259002275763926</c:v>
                </c:pt>
                <c:pt idx="7">
                  <c:v>3.21260713729437</c:v>
                </c:pt>
                <c:pt idx="8">
                  <c:v>3.211417076423192</c:v>
                </c:pt>
                <c:pt idx="9">
                  <c:v>3.252658108485026</c:v>
                </c:pt>
                <c:pt idx="10">
                  <c:v>3.222583631063562</c:v>
                </c:pt>
                <c:pt idx="11">
                  <c:v>3.313649690902981</c:v>
                </c:pt>
                <c:pt idx="12">
                  <c:v>3.344449442913863</c:v>
                </c:pt>
                <c:pt idx="13">
                  <c:v>3.337078384219271</c:v>
                </c:pt>
                <c:pt idx="14">
                  <c:v>3.273783700798976</c:v>
                </c:pt>
                <c:pt idx="15">
                  <c:v>3.31173101569258</c:v>
                </c:pt>
                <c:pt idx="16">
                  <c:v>3.265474116037535</c:v>
                </c:pt>
                <c:pt idx="17">
                  <c:v>3.246592164422902</c:v>
                </c:pt>
                <c:pt idx="18">
                  <c:v>3.292757982647165</c:v>
                </c:pt>
                <c:pt idx="19">
                  <c:v>3.322375884315406</c:v>
                </c:pt>
                <c:pt idx="20">
                  <c:v>3.356911078024792</c:v>
                </c:pt>
                <c:pt idx="21">
                  <c:v>3.54894216934255</c:v>
                </c:pt>
                <c:pt idx="22">
                  <c:v>3.727886888699801</c:v>
                </c:pt>
                <c:pt idx="23">
                  <c:v>3.80481830633744</c:v>
                </c:pt>
                <c:pt idx="24">
                  <c:v>3.941870584279179</c:v>
                </c:pt>
                <c:pt idx="25">
                  <c:v>4.22083501607171</c:v>
                </c:pt>
                <c:pt idx="26">
                  <c:v>4.568466015309999</c:v>
                </c:pt>
                <c:pt idx="27">
                  <c:v>5.015602674933663</c:v>
                </c:pt>
                <c:pt idx="28">
                  <c:v>5.385181507459039</c:v>
                </c:pt>
                <c:pt idx="29">
                  <c:v>5.567329594610249</c:v>
                </c:pt>
                <c:pt idx="30">
                  <c:v>5.440032352200857</c:v>
                </c:pt>
                <c:pt idx="31">
                  <c:v>5.524378588318467</c:v>
                </c:pt>
                <c:pt idx="32">
                  <c:v>5.59125308077583</c:v>
                </c:pt>
                <c:pt idx="33">
                  <c:v>5.701253643377041</c:v>
                </c:pt>
                <c:pt idx="34">
                  <c:v>5.82092010671768</c:v>
                </c:pt>
                <c:pt idx="35">
                  <c:v>5.800879540022947</c:v>
                </c:pt>
                <c:pt idx="36">
                  <c:v>5.771642218988126</c:v>
                </c:pt>
                <c:pt idx="37">
                  <c:v>5.771642218988126</c:v>
                </c:pt>
              </c:numCache>
            </c:numRef>
          </c:val>
          <c:smooth val="0"/>
        </c:ser>
        <c:ser>
          <c:idx val="0"/>
          <c:order val="3"/>
          <c:tx>
            <c:v>Britain</c:v>
          </c:tx>
          <c:spPr>
            <a:ln w="28575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9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val>
            <c:numRef>
              <c:f>Data2!$FA$8:$FA$45</c:f>
              <c:numCache>
                <c:formatCode>0%</c:formatCode>
                <c:ptCount val="38"/>
                <c:pt idx="0">
                  <c:v>2.8132</c:v>
                </c:pt>
                <c:pt idx="1">
                  <c:v>2.9414</c:v>
                </c:pt>
                <c:pt idx="2">
                  <c:v>2.9115</c:v>
                </c:pt>
                <c:pt idx="3">
                  <c:v>2.9209</c:v>
                </c:pt>
                <c:pt idx="4">
                  <c:v>2.9609</c:v>
                </c:pt>
                <c:pt idx="5">
                  <c:v>3.0168</c:v>
                </c:pt>
                <c:pt idx="6">
                  <c:v>3.1124</c:v>
                </c:pt>
                <c:pt idx="7">
                  <c:v>3.1572</c:v>
                </c:pt>
                <c:pt idx="8">
                  <c:v>3.3692</c:v>
                </c:pt>
                <c:pt idx="9">
                  <c:v>3.4999</c:v>
                </c:pt>
                <c:pt idx="10">
                  <c:v>3.7004</c:v>
                </c:pt>
                <c:pt idx="11">
                  <c:v>3.9619</c:v>
                </c:pt>
                <c:pt idx="12">
                  <c:v>3.8919</c:v>
                </c:pt>
                <c:pt idx="13">
                  <c:v>3.7895</c:v>
                </c:pt>
                <c:pt idx="14">
                  <c:v>3.73</c:v>
                </c:pt>
                <c:pt idx="15">
                  <c:v>3.8128</c:v>
                </c:pt>
                <c:pt idx="16">
                  <c:v>3.7716</c:v>
                </c:pt>
                <c:pt idx="17">
                  <c:v>3.717799999999999</c:v>
                </c:pt>
                <c:pt idx="18">
                  <c:v>3.7799</c:v>
                </c:pt>
                <c:pt idx="19">
                  <c:v>4.2697</c:v>
                </c:pt>
                <c:pt idx="20">
                  <c:v>4.6742</c:v>
                </c:pt>
                <c:pt idx="21">
                  <c:v>5.127000000000001</c:v>
                </c:pt>
                <c:pt idx="22">
                  <c:v>5.2027</c:v>
                </c:pt>
                <c:pt idx="23">
                  <c:v>5.184</c:v>
                </c:pt>
                <c:pt idx="24">
                  <c:v>5.0617</c:v>
                </c:pt>
                <c:pt idx="25">
                  <c:v>5.0693</c:v>
                </c:pt>
                <c:pt idx="26">
                  <c:v>5.1841</c:v>
                </c:pt>
                <c:pt idx="27">
                  <c:v>5.2358</c:v>
                </c:pt>
                <c:pt idx="28">
                  <c:v>5.3662</c:v>
                </c:pt>
                <c:pt idx="29">
                  <c:v>5.4066</c:v>
                </c:pt>
                <c:pt idx="30">
                  <c:v>5.212899999999999</c:v>
                </c:pt>
                <c:pt idx="31">
                  <c:v>5.284800000000001</c:v>
                </c:pt>
                <c:pt idx="32">
                  <c:v>5.2942</c:v>
                </c:pt>
                <c:pt idx="33">
                  <c:v>5.4177</c:v>
                </c:pt>
                <c:pt idx="34">
                  <c:v>5.64</c:v>
                </c:pt>
                <c:pt idx="35">
                  <c:v>5.6701</c:v>
                </c:pt>
                <c:pt idx="36">
                  <c:v>5.6701</c:v>
                </c:pt>
                <c:pt idx="37">
                  <c:v>5.6701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780712"/>
        <c:axId val="2021101864"/>
      </c:lineChart>
      <c:catAx>
        <c:axId val="20207807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1101864"/>
        <c:crossesAt val="0.0"/>
        <c:auto val="1"/>
        <c:lblAlgn val="ctr"/>
        <c:lblOffset val="100"/>
        <c:tickLblSkip val="4"/>
        <c:tickMarkSkip val="4"/>
        <c:noMultiLvlLbl val="0"/>
      </c:catAx>
      <c:valAx>
        <c:axId val="2021101864"/>
        <c:scaling>
          <c:orientation val="minMax"/>
          <c:max val="6.0"/>
          <c:min val="1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0780712"/>
        <c:crosses val="autoZero"/>
        <c:crossBetween val="midCat"/>
        <c:majorUnit val="0.5"/>
        <c:minorUnit val="0.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600"/>
            </a:pPr>
            <a:endParaRPr lang="en-US"/>
          </a:p>
        </c:txPr>
      </c:legendEntry>
      <c:layout>
        <c:manualLayout>
          <c:xMode val="edge"/>
          <c:yMode val="edge"/>
          <c:x val="0.106055179557405"/>
          <c:y val="0.120139377902965"/>
          <c:w val="0.196593303136439"/>
          <c:h val="0.264142287092162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 baseline="0"/>
              <a:t>Figure 2b. The decline of public property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 sz="1600" b="0" baseline="0"/>
              <a:t>(share of public wealth in national wealth) </a:t>
            </a:r>
            <a:endParaRPr lang="fr-FR" sz="1200" b="0" baseline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77058589875262"/>
          <c:y val="0.0022219021402812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88638418525444"/>
          <c:y val="0.0926761695438477"/>
          <c:w val="0.900932460783539"/>
          <c:h val="0.769382917582457"/>
        </c:manualLayout>
      </c:layout>
      <c:lineChart>
        <c:grouping val="standard"/>
        <c:varyColors val="0"/>
        <c:ser>
          <c:idx val="2"/>
          <c:order val="0"/>
          <c:tx>
            <c:v>China</c:v>
          </c:tx>
          <c:spPr>
            <a:ln w="34925">
              <a:solidFill>
                <a:srgbClr val="FF0000"/>
              </a:solidFill>
            </a:ln>
          </c:spPr>
          <c:marker>
            <c:symbol val="triang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Data1!$A$6:$A$43</c:f>
              <c:numCache>
                <c:formatCode>0</c:formatCode>
                <c:ptCount val="38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</c:numCache>
            </c:numRef>
          </c:cat>
          <c:val>
            <c:numRef>
              <c:f>Data2!$W$8:$W$45</c:f>
              <c:numCache>
                <c:formatCode>0%</c:formatCode>
                <c:ptCount val="38"/>
                <c:pt idx="0">
                  <c:v>0.691673316629058</c:v>
                </c:pt>
                <c:pt idx="1">
                  <c:v>0.684910977879248</c:v>
                </c:pt>
                <c:pt idx="2">
                  <c:v>0.668725659337696</c:v>
                </c:pt>
                <c:pt idx="3">
                  <c:v>0.656198191437253</c:v>
                </c:pt>
                <c:pt idx="4">
                  <c:v>0.621826122206009</c:v>
                </c:pt>
                <c:pt idx="5">
                  <c:v>0.590368227768784</c:v>
                </c:pt>
                <c:pt idx="6">
                  <c:v>0.579746476316797</c:v>
                </c:pt>
                <c:pt idx="7">
                  <c:v>0.568055879641371</c:v>
                </c:pt>
                <c:pt idx="8">
                  <c:v>0.563633596313137</c:v>
                </c:pt>
                <c:pt idx="9">
                  <c:v>0.558367642160087</c:v>
                </c:pt>
                <c:pt idx="10">
                  <c:v>0.554138426198561</c:v>
                </c:pt>
                <c:pt idx="11">
                  <c:v>0.556301806127794</c:v>
                </c:pt>
                <c:pt idx="12">
                  <c:v>0.554257301222411</c:v>
                </c:pt>
                <c:pt idx="13">
                  <c:v>0.554199519779874</c:v>
                </c:pt>
                <c:pt idx="14">
                  <c:v>0.543813765279403</c:v>
                </c:pt>
                <c:pt idx="15">
                  <c:v>0.52989538399208</c:v>
                </c:pt>
                <c:pt idx="16">
                  <c:v>0.516527846938168</c:v>
                </c:pt>
                <c:pt idx="17">
                  <c:v>0.499373015741842</c:v>
                </c:pt>
                <c:pt idx="18">
                  <c:v>0.482987726238117</c:v>
                </c:pt>
                <c:pt idx="19">
                  <c:v>0.461604169445236</c:v>
                </c:pt>
                <c:pt idx="20">
                  <c:v>0.442675788302794</c:v>
                </c:pt>
                <c:pt idx="21">
                  <c:v>0.427843250396598</c:v>
                </c:pt>
                <c:pt idx="22">
                  <c:v>0.413958958481271</c:v>
                </c:pt>
                <c:pt idx="23">
                  <c:v>0.399499838761161</c:v>
                </c:pt>
                <c:pt idx="24">
                  <c:v>0.366865560713626</c:v>
                </c:pt>
                <c:pt idx="25">
                  <c:v>0.34007001937372</c:v>
                </c:pt>
                <c:pt idx="26">
                  <c:v>0.333276380027887</c:v>
                </c:pt>
                <c:pt idx="27">
                  <c:v>0.316331003550704</c:v>
                </c:pt>
                <c:pt idx="28">
                  <c:v>0.310527318978528</c:v>
                </c:pt>
                <c:pt idx="29">
                  <c:v>0.339618109771298</c:v>
                </c:pt>
                <c:pt idx="30">
                  <c:v>0.327862043115582</c:v>
                </c:pt>
                <c:pt idx="31">
                  <c:v>0.299508804888883</c:v>
                </c:pt>
                <c:pt idx="32">
                  <c:v>0.311804874336356</c:v>
                </c:pt>
                <c:pt idx="33">
                  <c:v>0.315537347718921</c:v>
                </c:pt>
                <c:pt idx="34">
                  <c:v>0.312042985409262</c:v>
                </c:pt>
                <c:pt idx="35">
                  <c:v>0.318855063308179</c:v>
                </c:pt>
                <c:pt idx="36">
                  <c:v>0.322447427498704</c:v>
                </c:pt>
                <c:pt idx="37">
                  <c:v>0.316612038005971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738-48BC-B683-41116F16D2EC}"/>
            </c:ext>
          </c:extLst>
        </c:ser>
        <c:ser>
          <c:idx val="0"/>
          <c:order val="1"/>
          <c:tx>
            <c:v>USA</c:v>
          </c:tx>
          <c:spPr>
            <a:ln w="31750">
              <a:solidFill>
                <a:schemeClr val="accent3"/>
              </a:solidFill>
            </a:ln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Data2!$CD$8:$CD$45</c:f>
              <c:numCache>
                <c:formatCode>0%</c:formatCode>
                <c:ptCount val="38"/>
                <c:pt idx="0">
                  <c:v>0.134141919646833</c:v>
                </c:pt>
                <c:pt idx="1">
                  <c:v>0.14115626126159</c:v>
                </c:pt>
                <c:pt idx="2">
                  <c:v>0.154447189831142</c:v>
                </c:pt>
                <c:pt idx="3">
                  <c:v>0.159921562363604</c:v>
                </c:pt>
                <c:pt idx="4">
                  <c:v>0.154176098034509</c:v>
                </c:pt>
                <c:pt idx="5">
                  <c:v>0.141041946396256</c:v>
                </c:pt>
                <c:pt idx="6">
                  <c:v>0.126613005287694</c:v>
                </c:pt>
                <c:pt idx="7">
                  <c:v>0.112501254465306</c:v>
                </c:pt>
                <c:pt idx="8">
                  <c:v>0.0991194720149036</c:v>
                </c:pt>
                <c:pt idx="9">
                  <c:v>0.0907422266084894</c:v>
                </c:pt>
                <c:pt idx="10">
                  <c:v>0.0836261733926662</c:v>
                </c:pt>
                <c:pt idx="11">
                  <c:v>0.076287451075054</c:v>
                </c:pt>
                <c:pt idx="12">
                  <c:v>0.0710830117477185</c:v>
                </c:pt>
                <c:pt idx="13">
                  <c:v>0.0630110286782155</c:v>
                </c:pt>
                <c:pt idx="14">
                  <c:v>0.0477770284869736</c:v>
                </c:pt>
                <c:pt idx="15">
                  <c:v>0.033352299928127</c:v>
                </c:pt>
                <c:pt idx="16">
                  <c:v>0.0269821908297383</c:v>
                </c:pt>
                <c:pt idx="17">
                  <c:v>0.0264407271397866</c:v>
                </c:pt>
                <c:pt idx="18">
                  <c:v>0.0320430235687339</c:v>
                </c:pt>
                <c:pt idx="19">
                  <c:v>0.0423646919265857</c:v>
                </c:pt>
                <c:pt idx="20">
                  <c:v>0.0525067610606643</c:v>
                </c:pt>
                <c:pt idx="21">
                  <c:v>0.06265244367382</c:v>
                </c:pt>
                <c:pt idx="22">
                  <c:v>0.0727655790337041</c:v>
                </c:pt>
                <c:pt idx="23">
                  <c:v>0.0809924304262034</c:v>
                </c:pt>
                <c:pt idx="24">
                  <c:v>0.0824824002848526</c:v>
                </c:pt>
                <c:pt idx="25">
                  <c:v>0.0780064551631392</c:v>
                </c:pt>
                <c:pt idx="26">
                  <c:v>0.0678650013237373</c:v>
                </c:pt>
                <c:pt idx="27">
                  <c:v>0.0634033231062141</c:v>
                </c:pt>
                <c:pt idx="28">
                  <c:v>0.0704518171080166</c:v>
                </c:pt>
                <c:pt idx="29">
                  <c:v>0.0773494226169574</c:v>
                </c:pt>
                <c:pt idx="30">
                  <c:v>0.0687552481792691</c:v>
                </c:pt>
                <c:pt idx="31">
                  <c:v>0.0342362653498483</c:v>
                </c:pt>
                <c:pt idx="32">
                  <c:v>-0.000438480169319978</c:v>
                </c:pt>
                <c:pt idx="33">
                  <c:v>-0.0234858485514881</c:v>
                </c:pt>
                <c:pt idx="34">
                  <c:v>-0.0371012005050451</c:v>
                </c:pt>
                <c:pt idx="35">
                  <c:v>-0.0362354029225121</c:v>
                </c:pt>
                <c:pt idx="36">
                  <c:v>-0.0322211458454165</c:v>
                </c:pt>
                <c:pt idx="37">
                  <c:v>-0.0353583497003968</c:v>
                </c:pt>
              </c:numCache>
            </c:numRef>
          </c:val>
          <c:smooth val="0"/>
        </c:ser>
        <c:ser>
          <c:idx val="4"/>
          <c:order val="2"/>
          <c:tx>
            <c:v>Japan</c:v>
          </c:tx>
          <c:spPr>
            <a:ln w="28575">
              <a:solidFill>
                <a:schemeClr val="accent2"/>
              </a:solidFill>
            </a:ln>
          </c:spPr>
          <c:marker>
            <c:symbol val="triangle"/>
            <c:size val="9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Data2!$FJ$8:$FJ$45</c:f>
              <c:numCache>
                <c:formatCode>0%</c:formatCode>
                <c:ptCount val="38"/>
                <c:pt idx="0">
                  <c:v>0.160608884746816</c:v>
                </c:pt>
                <c:pt idx="1">
                  <c:v>0.153289240334662</c:v>
                </c:pt>
                <c:pt idx="2">
                  <c:v>0.150374025770571</c:v>
                </c:pt>
                <c:pt idx="3">
                  <c:v>0.145802595947334</c:v>
                </c:pt>
                <c:pt idx="4">
                  <c:v>0.138241814151252</c:v>
                </c:pt>
                <c:pt idx="5">
                  <c:v>0.128941361107148</c:v>
                </c:pt>
                <c:pt idx="6">
                  <c:v>0.120935786788254</c:v>
                </c:pt>
                <c:pt idx="7">
                  <c:v>0.115172012510001</c:v>
                </c:pt>
                <c:pt idx="8">
                  <c:v>0.105835906261072</c:v>
                </c:pt>
                <c:pt idx="9">
                  <c:v>0.103809984889163</c:v>
                </c:pt>
                <c:pt idx="10">
                  <c:v>0.110152594099695</c:v>
                </c:pt>
                <c:pt idx="11">
                  <c:v>0.119005215621422</c:v>
                </c:pt>
                <c:pt idx="12">
                  <c:v>0.128535441711977</c:v>
                </c:pt>
                <c:pt idx="13">
                  <c:v>0.136240813502683</c:v>
                </c:pt>
                <c:pt idx="14">
                  <c:v>0.141615093926283</c:v>
                </c:pt>
                <c:pt idx="15">
                  <c:v>0.143244382022472</c:v>
                </c:pt>
                <c:pt idx="16">
                  <c:v>0.142714514722839</c:v>
                </c:pt>
                <c:pt idx="17">
                  <c:v>0.141049959353652</c:v>
                </c:pt>
                <c:pt idx="18">
                  <c:v>0.137185604052542</c:v>
                </c:pt>
                <c:pt idx="19">
                  <c:v>0.1324906437407</c:v>
                </c:pt>
                <c:pt idx="20">
                  <c:v>0.121858271919809</c:v>
                </c:pt>
                <c:pt idx="21">
                  <c:v>0.107159805433622</c:v>
                </c:pt>
                <c:pt idx="22">
                  <c:v>0.0962301887935998</c:v>
                </c:pt>
                <c:pt idx="23">
                  <c:v>0.0873137446038156</c:v>
                </c:pt>
                <c:pt idx="24">
                  <c:v>0.0754905221150648</c:v>
                </c:pt>
                <c:pt idx="25">
                  <c:v>0.0660222593926917</c:v>
                </c:pt>
                <c:pt idx="26">
                  <c:v>0.0601685707700918</c:v>
                </c:pt>
                <c:pt idx="27">
                  <c:v>0.0564880727308596</c:v>
                </c:pt>
                <c:pt idx="28">
                  <c:v>0.0583384436626537</c:v>
                </c:pt>
                <c:pt idx="29">
                  <c:v>0.0626326791878008</c:v>
                </c:pt>
                <c:pt idx="30">
                  <c:v>0.0555680793507664</c:v>
                </c:pt>
                <c:pt idx="31">
                  <c:v>0.0383281762629639</c:v>
                </c:pt>
                <c:pt idx="32">
                  <c:v>0.0226144785600847</c:v>
                </c:pt>
                <c:pt idx="33">
                  <c:v>0.00301392466872085</c:v>
                </c:pt>
                <c:pt idx="34">
                  <c:v>-0.0132419298854564</c:v>
                </c:pt>
                <c:pt idx="35">
                  <c:v>-0.00892766044281196</c:v>
                </c:pt>
                <c:pt idx="36">
                  <c:v>-0.00892766044281196</c:v>
                </c:pt>
                <c:pt idx="37">
                  <c:v>-0.00892766044281196</c:v>
                </c:pt>
              </c:numCache>
            </c:numRef>
          </c:val>
          <c:smooth val="0"/>
        </c:ser>
        <c:ser>
          <c:idx val="1"/>
          <c:order val="3"/>
          <c:tx>
            <c:v>France</c:v>
          </c:tx>
          <c:spPr>
            <a:ln w="31750">
              <a:solidFill>
                <a:schemeClr val="accent6"/>
              </a:solidFill>
            </a:ln>
          </c:spPr>
          <c:marker>
            <c:symbol val="triangle"/>
            <c:size val="9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Data2!$DW$8:$DW$45</c:f>
              <c:numCache>
                <c:formatCode>0%</c:formatCode>
                <c:ptCount val="38"/>
                <c:pt idx="0">
                  <c:v>0.153519196578334</c:v>
                </c:pt>
                <c:pt idx="1">
                  <c:v>0.159135176869627</c:v>
                </c:pt>
                <c:pt idx="2">
                  <c:v>0.170756487623541</c:v>
                </c:pt>
                <c:pt idx="3">
                  <c:v>0.176455624500749</c:v>
                </c:pt>
                <c:pt idx="4">
                  <c:v>0.176157227602935</c:v>
                </c:pt>
                <c:pt idx="5">
                  <c:v>0.174385994963449</c:v>
                </c:pt>
                <c:pt idx="6">
                  <c:v>0.171100729646302</c:v>
                </c:pt>
                <c:pt idx="7">
                  <c:v>0.165378156761255</c:v>
                </c:pt>
                <c:pt idx="8">
                  <c:v>0.154435518243261</c:v>
                </c:pt>
                <c:pt idx="9">
                  <c:v>0.148687286350553</c:v>
                </c:pt>
                <c:pt idx="10">
                  <c:v>0.145747823781712</c:v>
                </c:pt>
                <c:pt idx="11">
                  <c:v>0.139478454752319</c:v>
                </c:pt>
                <c:pt idx="12">
                  <c:v>0.136566670790657</c:v>
                </c:pt>
                <c:pt idx="13">
                  <c:v>0.135070436750542</c:v>
                </c:pt>
                <c:pt idx="14">
                  <c:v>0.131025893953892</c:v>
                </c:pt>
                <c:pt idx="15">
                  <c:v>0.11737819590689</c:v>
                </c:pt>
                <c:pt idx="16">
                  <c:v>0.105339350607599</c:v>
                </c:pt>
                <c:pt idx="17">
                  <c:v>0.0971930458776548</c:v>
                </c:pt>
                <c:pt idx="18">
                  <c:v>0.0824320234252848</c:v>
                </c:pt>
                <c:pt idx="19">
                  <c:v>0.0718632285022802</c:v>
                </c:pt>
                <c:pt idx="20">
                  <c:v>0.0653040018829859</c:v>
                </c:pt>
                <c:pt idx="21">
                  <c:v>0.0732152136853887</c:v>
                </c:pt>
                <c:pt idx="22">
                  <c:v>0.081381451566206</c:v>
                </c:pt>
                <c:pt idx="23">
                  <c:v>0.0790693082783925</c:v>
                </c:pt>
                <c:pt idx="24">
                  <c:v>0.0752827966873811</c:v>
                </c:pt>
                <c:pt idx="25">
                  <c:v>0.0732311452436589</c:v>
                </c:pt>
                <c:pt idx="26">
                  <c:v>0.0761487975625451</c:v>
                </c:pt>
                <c:pt idx="27">
                  <c:v>0.0836749228124545</c:v>
                </c:pt>
                <c:pt idx="28">
                  <c:v>0.0944908628633823</c:v>
                </c:pt>
                <c:pt idx="29">
                  <c:v>0.102687704356822</c:v>
                </c:pt>
                <c:pt idx="30">
                  <c:v>0.0970636891430225</c:v>
                </c:pt>
                <c:pt idx="31">
                  <c:v>0.0833576606914862</c:v>
                </c:pt>
                <c:pt idx="32">
                  <c:v>0.0775373750643947</c:v>
                </c:pt>
                <c:pt idx="33">
                  <c:v>0.072738577795798</c:v>
                </c:pt>
                <c:pt idx="34">
                  <c:v>0.0611713670126054</c:v>
                </c:pt>
                <c:pt idx="35">
                  <c:v>0.0524043694607919</c:v>
                </c:pt>
                <c:pt idx="36">
                  <c:v>0.0427112906398814</c:v>
                </c:pt>
                <c:pt idx="37">
                  <c:v>0.0427112906398814</c:v>
                </c:pt>
              </c:numCache>
            </c:numRef>
          </c:val>
          <c:smooth val="0"/>
        </c:ser>
        <c:ser>
          <c:idx val="3"/>
          <c:order val="4"/>
          <c:tx>
            <c:v>Britain</c:v>
          </c:tx>
          <c:spPr>
            <a:ln w="28575">
              <a:solidFill>
                <a:schemeClr val="accent1"/>
              </a:solidFill>
            </a:ln>
          </c:spPr>
          <c:marker>
            <c:symbol val="triang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Data2!$FD$8:$FD$45</c:f>
              <c:numCache>
                <c:formatCode>0%</c:formatCode>
                <c:ptCount val="38"/>
                <c:pt idx="0">
                  <c:v>0.232707833296967</c:v>
                </c:pt>
                <c:pt idx="1">
                  <c:v>0.241085711337014</c:v>
                </c:pt>
                <c:pt idx="2">
                  <c:v>0.255998773413743</c:v>
                </c:pt>
                <c:pt idx="3">
                  <c:v>0.264842825862633</c:v>
                </c:pt>
                <c:pt idx="4">
                  <c:v>0.249708580406467</c:v>
                </c:pt>
                <c:pt idx="5">
                  <c:v>0.230349261423068</c:v>
                </c:pt>
                <c:pt idx="6">
                  <c:v>0.219681584555597</c:v>
                </c:pt>
                <c:pt idx="7">
                  <c:v>0.212314754752757</c:v>
                </c:pt>
                <c:pt idx="8">
                  <c:v>0.197312622099395</c:v>
                </c:pt>
                <c:pt idx="9">
                  <c:v>0.185842560714618</c:v>
                </c:pt>
                <c:pt idx="10">
                  <c:v>0.181019409955072</c:v>
                </c:pt>
                <c:pt idx="11">
                  <c:v>0.167003069677474</c:v>
                </c:pt>
                <c:pt idx="12">
                  <c:v>0.151059049364134</c:v>
                </c:pt>
                <c:pt idx="13">
                  <c:v>0.137043700043267</c:v>
                </c:pt>
                <c:pt idx="14">
                  <c:v>0.116637063351095</c:v>
                </c:pt>
                <c:pt idx="15">
                  <c:v>0.087934168979045</c:v>
                </c:pt>
                <c:pt idx="16">
                  <c:v>0.0757468081456613</c:v>
                </c:pt>
                <c:pt idx="17">
                  <c:v>0.0670046175466774</c:v>
                </c:pt>
                <c:pt idx="18">
                  <c:v>0.0517773373805283</c:v>
                </c:pt>
                <c:pt idx="19">
                  <c:v>0.0472184410773659</c:v>
                </c:pt>
                <c:pt idx="20">
                  <c:v>0.0442881387122498</c:v>
                </c:pt>
                <c:pt idx="21">
                  <c:v>0.0437734300688214</c:v>
                </c:pt>
                <c:pt idx="22">
                  <c:v>0.0493879042572629</c:v>
                </c:pt>
                <c:pt idx="23">
                  <c:v>0.0600010879617037</c:v>
                </c:pt>
                <c:pt idx="24">
                  <c:v>0.0634286242945693</c:v>
                </c:pt>
                <c:pt idx="25">
                  <c:v>0.0607351960275698</c:v>
                </c:pt>
                <c:pt idx="26">
                  <c:v>0.0623281724786572</c:v>
                </c:pt>
                <c:pt idx="27">
                  <c:v>0.0629932532794073</c:v>
                </c:pt>
                <c:pt idx="28">
                  <c:v>0.0630663663506364</c:v>
                </c:pt>
                <c:pt idx="29">
                  <c:v>0.0631757693373995</c:v>
                </c:pt>
                <c:pt idx="30">
                  <c:v>0.0577336731558303</c:v>
                </c:pt>
                <c:pt idx="31">
                  <c:v>0.0393019451008907</c:v>
                </c:pt>
                <c:pt idx="32">
                  <c:v>0.0224347729748694</c:v>
                </c:pt>
                <c:pt idx="33">
                  <c:v>0.00305461504489916</c:v>
                </c:pt>
                <c:pt idx="34">
                  <c:v>-0.013295005389867</c:v>
                </c:pt>
                <c:pt idx="35">
                  <c:v>-0.0141293461153241</c:v>
                </c:pt>
                <c:pt idx="36">
                  <c:v>-0.0141293461153241</c:v>
                </c:pt>
                <c:pt idx="37">
                  <c:v>-0.0141293461153241</c:v>
                </c:pt>
              </c:numCache>
            </c:numRef>
          </c:val>
          <c:smooth val="0"/>
        </c:ser>
        <c:ser>
          <c:idx val="5"/>
          <c:order val="5"/>
          <c:tx>
            <c:v>Germany</c:v>
          </c:tx>
          <c:spPr>
            <a:ln w="28575">
              <a:solidFill>
                <a:schemeClr val="accent4"/>
              </a:solidFill>
            </a:ln>
          </c:spPr>
          <c:marker>
            <c:symbol val="triangle"/>
            <c:size val="9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Data2!$FW$8:$FW$45</c:f>
              <c:numCache>
                <c:formatCode>0%</c:formatCode>
                <c:ptCount val="38"/>
                <c:pt idx="0">
                  <c:v>0.242463473275384</c:v>
                </c:pt>
                <c:pt idx="1">
                  <c:v>0.239196964132697</c:v>
                </c:pt>
                <c:pt idx="2">
                  <c:v>0.238587398680206</c:v>
                </c:pt>
                <c:pt idx="3">
                  <c:v>0.233169901059863</c:v>
                </c:pt>
                <c:pt idx="4">
                  <c:v>0.220454349636693</c:v>
                </c:pt>
                <c:pt idx="5">
                  <c:v>0.208729571208929</c:v>
                </c:pt>
                <c:pt idx="6">
                  <c:v>0.200794889992903</c:v>
                </c:pt>
                <c:pt idx="7">
                  <c:v>0.193233736020405</c:v>
                </c:pt>
                <c:pt idx="8">
                  <c:v>0.186881774359832</c:v>
                </c:pt>
                <c:pt idx="9">
                  <c:v>0.18214169292622</c:v>
                </c:pt>
                <c:pt idx="10">
                  <c:v>0.176998435827776</c:v>
                </c:pt>
                <c:pt idx="11">
                  <c:v>0.175822350204895</c:v>
                </c:pt>
                <c:pt idx="12">
                  <c:v>0.183421088159849</c:v>
                </c:pt>
                <c:pt idx="13">
                  <c:v>0.18422252621979</c:v>
                </c:pt>
                <c:pt idx="14">
                  <c:v>0.170768789443488</c:v>
                </c:pt>
                <c:pt idx="15">
                  <c:v>0.154509913432002</c:v>
                </c:pt>
                <c:pt idx="16">
                  <c:v>0.145042635010868</c:v>
                </c:pt>
                <c:pt idx="17">
                  <c:v>0.125797526960646</c:v>
                </c:pt>
                <c:pt idx="18">
                  <c:v>0.10166166951551</c:v>
                </c:pt>
                <c:pt idx="19">
                  <c:v>0.0911490555143116</c:v>
                </c:pt>
                <c:pt idx="20">
                  <c:v>0.0801461632155907</c:v>
                </c:pt>
                <c:pt idx="21">
                  <c:v>0.0710768002129642</c:v>
                </c:pt>
                <c:pt idx="22">
                  <c:v>0.0710066937918362</c:v>
                </c:pt>
                <c:pt idx="23">
                  <c:v>0.0671937797157792</c:v>
                </c:pt>
                <c:pt idx="24">
                  <c:v>0.0554841080286607</c:v>
                </c:pt>
                <c:pt idx="25">
                  <c:v>0.0430286337889102</c:v>
                </c:pt>
                <c:pt idx="26">
                  <c:v>0.0312025150641865</c:v>
                </c:pt>
                <c:pt idx="27">
                  <c:v>0.021299555509879</c:v>
                </c:pt>
                <c:pt idx="28">
                  <c:v>0.0195317620533256</c:v>
                </c:pt>
                <c:pt idx="29">
                  <c:v>0.0283277251741138</c:v>
                </c:pt>
                <c:pt idx="30">
                  <c:v>0.0339138172111351</c:v>
                </c:pt>
                <c:pt idx="31">
                  <c:v>0.0296644003000314</c:v>
                </c:pt>
                <c:pt idx="32">
                  <c:v>0.0234097954122753</c:v>
                </c:pt>
                <c:pt idx="33">
                  <c:v>0.0173352765206719</c:v>
                </c:pt>
                <c:pt idx="34">
                  <c:v>0.0151560850550445</c:v>
                </c:pt>
                <c:pt idx="35">
                  <c:v>0.0211862338296314</c:v>
                </c:pt>
                <c:pt idx="36">
                  <c:v>0.0211862338296314</c:v>
                </c:pt>
                <c:pt idx="37">
                  <c:v>0.0211862338296314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29064"/>
        <c:axId val="2145692952"/>
      </c:lineChart>
      <c:catAx>
        <c:axId val="21060290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/>
        <c:numFmt formatCode="General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692952"/>
        <c:crossesAt val="0.0"/>
        <c:auto val="1"/>
        <c:lblAlgn val="ctr"/>
        <c:lblOffset val="100"/>
        <c:tickLblSkip val="4"/>
        <c:tickMarkSkip val="4"/>
        <c:noMultiLvlLbl val="0"/>
      </c:catAx>
      <c:valAx>
        <c:axId val="2145692952"/>
        <c:scaling>
          <c:orientation val="minMax"/>
          <c:max val="0.8"/>
          <c:min val="-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029064"/>
        <c:crosses val="autoZero"/>
        <c:crossBetween val="midCat"/>
        <c:majorUnit val="0.1"/>
        <c:min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l"/>
      <c:legendEntry>
        <c:idx val="0"/>
        <c:txPr>
          <a:bodyPr/>
          <a:lstStyle/>
          <a:p>
            <a:pPr>
              <a:defRPr sz="1600"/>
            </a:pPr>
            <a:endParaRPr lang="en-US"/>
          </a:p>
        </c:txPr>
      </c:legendEntry>
      <c:layout>
        <c:manualLayout>
          <c:xMode val="edge"/>
          <c:yMode val="edge"/>
          <c:x val="0.619706216697829"/>
          <c:y val="0.124650043744532"/>
          <c:w val="0.302125194216944"/>
          <c:h val="0.221519108891876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5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5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5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5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>
    <tabColor theme="5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theme="5"/>
  </sheetPr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6167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604000" y="0"/>
    <xdr:ext cx="6616700" cy="5638800"/>
    <xdr:graphicFrame macro="">
      <xdr:nvGraphicFramePr>
        <xdr:cNvPr id="4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113520" cy="56235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0.04013</cdr:x>
      <cdr:y>0.89973</cdr:y>
    </cdr:from>
    <cdr:to>
      <cdr:x>0.98411</cdr:x>
      <cdr:y>0.99458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65760" y="5059680"/>
          <a:ext cx="8602946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4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6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0.03511</cdr:x>
      <cdr:y>0.88889</cdr:y>
    </cdr:from>
    <cdr:to>
      <cdr:x>0.98661</cdr:x>
      <cdr:y>1</cdr:y>
    </cdr:to>
    <cdr:sp macro="" textlink="">
      <cdr:nvSpPr>
        <cdr:cNvPr id="9" name="ZoneTexte 2"/>
        <cdr:cNvSpPr txBox="1"/>
      </cdr:nvSpPr>
      <cdr:spPr>
        <a:xfrm xmlns:a="http://schemas.openxmlformats.org/drawingml/2006/main">
          <a:off x="320011" y="4998721"/>
          <a:ext cx="8671514" cy="624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Distribution</a:t>
          </a:r>
          <a:r>
            <a:rPr lang="fr-FR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pretax national income (before taxes and transfers, except pensions and UI) among adults. Corrected estimates combining survey, fiscal, wealth and national accounts data. Equal-split-adults series (income of married couples divided by two).                            USA: Piketty, Saez and Zucman (2016). France: Garbinti, Goupille and Piketty (2016). China: Piketty, Yang and Zucman (2016).</a:t>
          </a:r>
          <a:endParaRPr lang="fr-FR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113520" cy="56235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0.04013</cdr:x>
      <cdr:y>0.89973</cdr:y>
    </cdr:from>
    <cdr:to>
      <cdr:x>0.98411</cdr:x>
      <cdr:y>0.99458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65760" y="5059680"/>
          <a:ext cx="8602946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4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6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0.03511</cdr:x>
      <cdr:y>0.88063</cdr:y>
    </cdr:from>
    <cdr:to>
      <cdr:x>0.98661</cdr:x>
      <cdr:y>0.9955</cdr:y>
    </cdr:to>
    <cdr:sp macro="" textlink="">
      <cdr:nvSpPr>
        <cdr:cNvPr id="9" name="ZoneTexte 2"/>
        <cdr:cNvSpPr txBox="1"/>
      </cdr:nvSpPr>
      <cdr:spPr>
        <a:xfrm xmlns:a="http://schemas.openxmlformats.org/drawingml/2006/main">
          <a:off x="321046" y="4965700"/>
          <a:ext cx="8700516" cy="647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Distribution</a:t>
          </a:r>
          <a:r>
            <a:rPr lang="fr-FR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pretax national income (before taxes and transfers, except pensions and UI) among adults. Corrected estimates combining survey, fiscal, wealth and national accounts data. Equal-split-adults series (income of married couples divided by two).                            USA: Piketty, Saez and Zucman (2016). France: Garbinti, Goupille and Piketty (2016). China: Piketty, Yang and Zucman (2016).</a:t>
          </a:r>
          <a:endParaRPr lang="fr-FR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113520" cy="56235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0.034</cdr:x>
      <cdr:y>0.91192</cdr:y>
    </cdr:from>
    <cdr:to>
      <cdr:x>0.9855</cdr:x>
      <cdr:y>0.99322</cdr:y>
    </cdr:to>
    <cdr:sp macro="" textlink="">
      <cdr:nvSpPr>
        <cdr:cNvPr id="4" name="ZoneTexte 2"/>
        <cdr:cNvSpPr txBox="1"/>
      </cdr:nvSpPr>
      <cdr:spPr>
        <a:xfrm xmlns:a="http://schemas.openxmlformats.org/drawingml/2006/main">
          <a:off x="309880" y="5128260"/>
          <a:ext cx="8671514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Net private wealth (personal + non-profit) as a fraction of net national income. 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China: Piketty, Yang and Zucman (2016). Other countries: Piketty and Zucman (2014) and WID.world updates.</a:t>
          </a:r>
          <a:endParaRPr lang="fr-FR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113520" cy="56235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0.01895</cdr:x>
      <cdr:y>0.91599</cdr:y>
    </cdr:from>
    <cdr:to>
      <cdr:x>0.97045</cdr:x>
      <cdr:y>1</cdr:y>
    </cdr:to>
    <cdr:sp macro="" textlink="">
      <cdr:nvSpPr>
        <cdr:cNvPr id="4" name="ZoneTexte 2"/>
        <cdr:cNvSpPr txBox="1"/>
      </cdr:nvSpPr>
      <cdr:spPr>
        <a:xfrm xmlns:a="http://schemas.openxmlformats.org/drawingml/2006/main">
          <a:off x="172720" y="5151120"/>
          <a:ext cx="8671514" cy="47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Share of net public wealth (public assets minus public debt) in net national wealth (private + public). 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China: Piketty, Yang and Zucman (2016). Other countries: Piketty and Zucman (2014) and WID.world updates.</a:t>
          </a:r>
          <a:endParaRPr lang="fr-FR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113520" cy="56235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0.03233</cdr:x>
      <cdr:y>0.92276</cdr:y>
    </cdr:from>
    <cdr:to>
      <cdr:x>0.98383</cdr:x>
      <cdr:y>1</cdr:y>
    </cdr:to>
    <cdr:sp macro="" textlink="">
      <cdr:nvSpPr>
        <cdr:cNvPr id="4" name="ZoneTexte 2"/>
        <cdr:cNvSpPr txBox="1"/>
      </cdr:nvSpPr>
      <cdr:spPr>
        <a:xfrm xmlns:a="http://schemas.openxmlformats.org/drawingml/2006/main">
          <a:off x="294640" y="5189220"/>
          <a:ext cx="8671514" cy="434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Share of net public wealth (public assets minus public debt) in net national wealth (private + public). 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China: Piketty, Yang and Zucman (2016). Other countries: Piketty and Zucman (2014) and WID.world updates.</a:t>
          </a:r>
          <a:endParaRPr lang="fr-FR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0.04013</cdr:x>
      <cdr:y>0.89973</cdr:y>
    </cdr:from>
    <cdr:to>
      <cdr:x>0.98411</cdr:x>
      <cdr:y>0.99458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65760" y="5059680"/>
          <a:ext cx="8602946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4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6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113520" cy="56235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0.04013</cdr:x>
      <cdr:y>0.89973</cdr:y>
    </cdr:from>
    <cdr:to>
      <cdr:x>0.98411</cdr:x>
      <cdr:y>0.99458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65760" y="5059680"/>
          <a:ext cx="8602946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4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6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0.03511</cdr:x>
      <cdr:y>0.88889</cdr:y>
    </cdr:from>
    <cdr:to>
      <cdr:x>0.98661</cdr:x>
      <cdr:y>1</cdr:y>
    </cdr:to>
    <cdr:sp macro="" textlink="">
      <cdr:nvSpPr>
        <cdr:cNvPr id="9" name="ZoneTexte 2"/>
        <cdr:cNvSpPr txBox="1"/>
      </cdr:nvSpPr>
      <cdr:spPr>
        <a:xfrm xmlns:a="http://schemas.openxmlformats.org/drawingml/2006/main">
          <a:off x="320011" y="4998721"/>
          <a:ext cx="8671514" cy="624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aseline="0">
              <a:latin typeface="Arial" panose="020B0604020202020204" pitchFamily="34" charset="0"/>
              <a:cs typeface="Arial" panose="020B0604020202020204" pitchFamily="34" charset="0"/>
            </a:rPr>
            <a:t>Distribution of net personal wealth among adults. </a:t>
          </a:r>
          <a:r>
            <a:rPr lang="fr-FR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Corrected estimates (combining survey, fiscal, wealth and national accounts data).</a:t>
          </a:r>
          <a:endParaRPr lang="fr-FR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eaLnBrk="1" fontAlgn="auto" latinLnBrk="0" hangingPunct="1"/>
          <a:r>
            <a:rPr lang="fr-FR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Equal-split-adults series (wealth of married couples divided by two). USA: Saez and Zucman (2016). Britain: Alvaredo, Atkinson and Morelli (2017). France: Garbinti, Goupille and Piketty (2016). China: Piketty, Yang and Zucman (2016).</a:t>
          </a:r>
          <a:endParaRPr lang="fr-FR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113520" cy="56235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0.04013</cdr:x>
      <cdr:y>0.89973</cdr:y>
    </cdr:from>
    <cdr:to>
      <cdr:x>0.98411</cdr:x>
      <cdr:y>0.99458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65760" y="5059680"/>
          <a:ext cx="8602946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4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6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0.03511</cdr:x>
      <cdr:y>0.88889</cdr:y>
    </cdr:from>
    <cdr:to>
      <cdr:x>0.98661</cdr:x>
      <cdr:y>1</cdr:y>
    </cdr:to>
    <cdr:sp macro="" textlink="">
      <cdr:nvSpPr>
        <cdr:cNvPr id="9" name="ZoneTexte 2"/>
        <cdr:cNvSpPr txBox="1"/>
      </cdr:nvSpPr>
      <cdr:spPr>
        <a:xfrm xmlns:a="http://schemas.openxmlformats.org/drawingml/2006/main">
          <a:off x="320011" y="4998721"/>
          <a:ext cx="8671514" cy="624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eaLnBrk="1" fontAlgn="auto" latinLnBrk="0" hangingPunct="1"/>
          <a:r>
            <a:rPr lang="fr-FR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Distribution of net personal wealth among adults. Corrected estimates (combining survey, fiscal, wealth and national accounts data).</a:t>
          </a:r>
          <a:endParaRPr lang="fr-FR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eaLnBrk="1" fontAlgn="auto" latinLnBrk="0" hangingPunct="1"/>
          <a:r>
            <a:rPr lang="fr-FR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Equal-split-adults series (wealth of married couples divided by two). USA: Saez-Zucman (2016). Britain: Alvaredo, Atkinson and Morelli (2017). France: Garbinti, Goupille and Piketty (2016). China: Piketty, Yang and Zucman (2016).</a:t>
          </a:r>
          <a:endParaRPr lang="fr-FR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581402" cy="583962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0.11976</cdr:x>
      <cdr:y>0.125</cdr:y>
    </cdr:from>
    <cdr:to>
      <cdr:x>0.2465</cdr:x>
      <cdr:y>0.25134</cdr:y>
    </cdr:to>
    <cdr:sp macro="" textlink="">
      <cdr:nvSpPr>
        <cdr:cNvPr id="2" name="Ellipse 1"/>
        <cdr:cNvSpPr/>
      </cdr:nvSpPr>
      <cdr:spPr>
        <a:xfrm xmlns:a="http://schemas.openxmlformats.org/drawingml/2006/main">
          <a:off x="1110574" y="753894"/>
          <a:ext cx="1175425" cy="762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 anchorCtr="0"/>
        <a:lstStyle xmlns:a="http://schemas.openxmlformats.org/drawingml/2006/main"/>
        <a:p xmlns:a="http://schemas.openxmlformats.org/drawingml/2006/main">
          <a:r>
            <a:rPr lang="fr-FR" sz="1600">
              <a:latin typeface="Arial" panose="020B0604020202020204" pitchFamily="34" charset="0"/>
              <a:cs typeface="Arial" panose="020B0604020202020204" pitchFamily="34" charset="0"/>
            </a:rPr>
            <a:t>China</a:t>
          </a:r>
        </a:p>
      </cdr:txBody>
    </cdr:sp>
  </cdr:relSizeAnchor>
  <cdr:relSizeAnchor xmlns:cdr="http://schemas.openxmlformats.org/drawingml/2006/chartDrawing">
    <cdr:from>
      <cdr:x>0.43467</cdr:x>
      <cdr:y>0.5353</cdr:y>
    </cdr:from>
    <cdr:to>
      <cdr:x>0.56142</cdr:x>
      <cdr:y>0.66165</cdr:y>
    </cdr:to>
    <cdr:sp macro="" textlink="">
      <cdr:nvSpPr>
        <cdr:cNvPr id="3" name="Ellipse 2"/>
        <cdr:cNvSpPr/>
      </cdr:nvSpPr>
      <cdr:spPr>
        <a:xfrm xmlns:a="http://schemas.openxmlformats.org/drawingml/2006/main">
          <a:off x="4031033" y="3228502"/>
          <a:ext cx="1175425" cy="762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600">
              <a:latin typeface="Arial" panose="020B0604020202020204" pitchFamily="34" charset="0"/>
              <a:cs typeface="Arial" panose="020B0604020202020204" pitchFamily="34" charset="0"/>
            </a:rPr>
            <a:t> USA</a:t>
          </a:r>
        </a:p>
      </cdr:txBody>
    </cdr:sp>
  </cdr:relSizeAnchor>
  <cdr:relSizeAnchor xmlns:cdr="http://schemas.openxmlformats.org/drawingml/2006/chartDrawing">
    <cdr:from>
      <cdr:x>0.76072</cdr:x>
      <cdr:y>0.54068</cdr:y>
    </cdr:from>
    <cdr:to>
      <cdr:x>0.88747</cdr:x>
      <cdr:y>0.66702</cdr:y>
    </cdr:to>
    <cdr:sp macro="" textlink="">
      <cdr:nvSpPr>
        <cdr:cNvPr id="4" name="Ellipse 3"/>
        <cdr:cNvSpPr/>
      </cdr:nvSpPr>
      <cdr:spPr>
        <a:xfrm xmlns:a="http://schemas.openxmlformats.org/drawingml/2006/main">
          <a:off x="7054715" y="3260927"/>
          <a:ext cx="1175425" cy="762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600">
              <a:latin typeface="Arial" panose="020B0604020202020204" pitchFamily="34" charset="0"/>
              <a:cs typeface="Arial" panose="020B0604020202020204" pitchFamily="34" charset="0"/>
            </a:rPr>
            <a:t>France</a:t>
          </a:r>
        </a:p>
      </cdr:txBody>
    </cdr:sp>
  </cdr:relSizeAnchor>
  <cdr:relSizeAnchor xmlns:cdr="http://schemas.openxmlformats.org/drawingml/2006/chartDrawing">
    <cdr:from>
      <cdr:x>0.46503</cdr:x>
      <cdr:y>0.10618</cdr:y>
    </cdr:from>
    <cdr:to>
      <cdr:x>0.92745</cdr:x>
      <cdr:y>0.20027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4312596" y="640404"/>
          <a:ext cx="4288276" cy="567448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fr-FR" sz="1600">
              <a:latin typeface="Arial" panose="020B0604020202020204" pitchFamily="34" charset="0"/>
              <a:cs typeface="Arial" panose="020B0604020202020204" pitchFamily="34" charset="0"/>
            </a:rPr>
            <a:t>Average annual growth</a:t>
          </a:r>
          <a:r>
            <a:rPr lang="fr-FR" sz="1600" baseline="0">
              <a:latin typeface="Arial" panose="020B0604020202020204" pitchFamily="34" charset="0"/>
              <a:cs typeface="Arial" panose="020B0604020202020204" pitchFamily="34" charset="0"/>
            </a:rPr>
            <a:t> rate of real per adult pre-tax national income, 1978-2015</a:t>
          </a:r>
          <a:endParaRPr lang="fr-FR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0.67391</cdr:x>
      <cdr:y>0.37669</cdr:y>
    </cdr:from>
    <cdr:to>
      <cdr:x>0.81689</cdr:x>
      <cdr:y>0.52168</cdr:y>
    </cdr:to>
    <cdr:sp macro="" textlink="">
      <cdr:nvSpPr>
        <cdr:cNvPr id="4" name="Ellipse 3"/>
        <cdr:cNvSpPr/>
      </cdr:nvSpPr>
      <cdr:spPr>
        <a:xfrm xmlns:a="http://schemas.openxmlformats.org/drawingml/2006/main">
          <a:off x="6141720" y="2118360"/>
          <a:ext cx="1303020" cy="815340"/>
        </a:xfrm>
        <a:prstGeom xmlns:a="http://schemas.openxmlformats.org/drawingml/2006/main" prst="ellipse">
          <a:avLst/>
        </a:prstGeom>
        <a:ln xmlns:a="http://schemas.openxmlformats.org/drawingml/2006/main" w="22225">
          <a:solidFill>
            <a:schemeClr val="tx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fr-FR" sz="1600">
              <a:latin typeface="Arial" panose="020B0604020202020204" pitchFamily="34" charset="0"/>
              <a:cs typeface="Arial" panose="020B0604020202020204" pitchFamily="34" charset="0"/>
            </a:rPr>
            <a:t>Private wealth</a:t>
          </a:r>
        </a:p>
      </cdr:txBody>
    </cdr:sp>
  </cdr:relSizeAnchor>
  <cdr:relSizeAnchor xmlns:cdr="http://schemas.openxmlformats.org/drawingml/2006/chartDrawing">
    <cdr:from>
      <cdr:x>0.76338</cdr:x>
      <cdr:y>0.33198</cdr:y>
    </cdr:from>
    <cdr:to>
      <cdr:x>0.77676</cdr:x>
      <cdr:y>0.37669</cdr:y>
    </cdr:to>
    <cdr:cxnSp macro="">
      <cdr:nvCxnSpPr>
        <cdr:cNvPr id="6" name="Connecteur droit avec flèche 5"/>
        <cdr:cNvCxnSpPr/>
      </cdr:nvCxnSpPr>
      <cdr:spPr>
        <a:xfrm xmlns:a="http://schemas.openxmlformats.org/drawingml/2006/main" flipV="1">
          <a:off x="6957060" y="1866900"/>
          <a:ext cx="121920" cy="25146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0.83751</cdr:x>
      <cdr:y>0.38708</cdr:y>
    </cdr:from>
    <cdr:to>
      <cdr:x>0.98049</cdr:x>
      <cdr:y>0.53207</cdr:y>
    </cdr:to>
    <cdr:sp macro="" textlink="">
      <cdr:nvSpPr>
        <cdr:cNvPr id="8" name="Ellipse 7"/>
        <cdr:cNvSpPr/>
      </cdr:nvSpPr>
      <cdr:spPr>
        <a:xfrm xmlns:a="http://schemas.openxmlformats.org/drawingml/2006/main">
          <a:off x="7632700" y="2176780"/>
          <a:ext cx="1303020" cy="815340"/>
        </a:xfrm>
        <a:prstGeom xmlns:a="http://schemas.openxmlformats.org/drawingml/2006/main" prst="ellipse">
          <a:avLst/>
        </a:prstGeom>
        <a:ln xmlns:a="http://schemas.openxmlformats.org/drawingml/2006/main" w="22225">
          <a:solidFill>
            <a:schemeClr val="tx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>
              <a:latin typeface="Arial" panose="020B0604020202020204" pitchFamily="34" charset="0"/>
              <a:cs typeface="Arial" panose="020B0604020202020204" pitchFamily="34" charset="0"/>
            </a:rPr>
            <a:t>Public wealth</a:t>
          </a:r>
        </a:p>
      </cdr:txBody>
    </cdr:sp>
  </cdr:relSizeAnchor>
  <cdr:relSizeAnchor xmlns:cdr="http://schemas.openxmlformats.org/drawingml/2006/chartDrawing">
    <cdr:from>
      <cdr:x>0.83361</cdr:x>
      <cdr:y>0.50136</cdr:y>
    </cdr:from>
    <cdr:to>
      <cdr:x>0.85033</cdr:x>
      <cdr:y>0.55827</cdr:y>
    </cdr:to>
    <cdr:cxnSp macro="">
      <cdr:nvCxnSpPr>
        <cdr:cNvPr id="9" name="Connecteur droit avec flèche 8"/>
        <cdr:cNvCxnSpPr/>
      </cdr:nvCxnSpPr>
      <cdr:spPr>
        <a:xfrm xmlns:a="http://schemas.openxmlformats.org/drawingml/2006/main" flipH="1">
          <a:off x="7597140" y="2819400"/>
          <a:ext cx="152400" cy="32004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0.58612</cdr:x>
      <cdr:y>0.58401</cdr:y>
    </cdr:from>
    <cdr:to>
      <cdr:x>0.77341</cdr:x>
      <cdr:y>0.729</cdr:y>
    </cdr:to>
    <cdr:sp macro="" textlink="">
      <cdr:nvSpPr>
        <cdr:cNvPr id="4" name="Ellipse 3"/>
        <cdr:cNvSpPr/>
      </cdr:nvSpPr>
      <cdr:spPr>
        <a:xfrm xmlns:a="http://schemas.openxmlformats.org/drawingml/2006/main">
          <a:off x="5341620" y="3284199"/>
          <a:ext cx="1706880" cy="815360"/>
        </a:xfrm>
        <a:prstGeom xmlns:a="http://schemas.openxmlformats.org/drawingml/2006/main" prst="ellipse">
          <a:avLst/>
        </a:prstGeom>
        <a:ln xmlns:a="http://schemas.openxmlformats.org/drawingml/2006/main" w="22225">
          <a:solidFill>
            <a:schemeClr val="tx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fr-FR" sz="1600">
              <a:latin typeface="Arial" panose="020B0604020202020204" pitchFamily="34" charset="0"/>
              <a:cs typeface="Arial" panose="020B0604020202020204" pitchFamily="34" charset="0"/>
            </a:rPr>
            <a:t>National wealth</a:t>
          </a:r>
        </a:p>
      </cdr:txBody>
    </cdr:sp>
  </cdr:relSizeAnchor>
  <cdr:relSizeAnchor xmlns:cdr="http://schemas.openxmlformats.org/drawingml/2006/chartDrawing">
    <cdr:from>
      <cdr:x>0.68729</cdr:x>
      <cdr:y>0.5271</cdr:y>
    </cdr:from>
    <cdr:to>
      <cdr:x>0.68729</cdr:x>
      <cdr:y>0.58401</cdr:y>
    </cdr:to>
    <cdr:cxnSp macro="">
      <cdr:nvCxnSpPr>
        <cdr:cNvPr id="6" name="Connecteur droit avec flèche 5"/>
        <cdr:cNvCxnSpPr/>
      </cdr:nvCxnSpPr>
      <cdr:spPr>
        <a:xfrm xmlns:a="http://schemas.openxmlformats.org/drawingml/2006/main" flipH="1" flipV="1">
          <a:off x="6263640" y="2964180"/>
          <a:ext cx="19" cy="32002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0.77341</cdr:x>
      <cdr:y>0.61789</cdr:y>
    </cdr:from>
    <cdr:to>
      <cdr:x>0.97241</cdr:x>
      <cdr:y>0.76513</cdr:y>
    </cdr:to>
    <cdr:sp macro="" textlink="">
      <cdr:nvSpPr>
        <cdr:cNvPr id="8" name="Ellipse 7"/>
        <cdr:cNvSpPr/>
      </cdr:nvSpPr>
      <cdr:spPr>
        <a:xfrm xmlns:a="http://schemas.openxmlformats.org/drawingml/2006/main">
          <a:off x="7048500" y="3474720"/>
          <a:ext cx="1813560" cy="828048"/>
        </a:xfrm>
        <a:prstGeom xmlns:a="http://schemas.openxmlformats.org/drawingml/2006/main" prst="ellipse">
          <a:avLst/>
        </a:prstGeom>
        <a:ln xmlns:a="http://schemas.openxmlformats.org/drawingml/2006/main" w="22225">
          <a:solidFill>
            <a:schemeClr val="tx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600">
              <a:latin typeface="Arial" panose="020B0604020202020204" pitchFamily="34" charset="0"/>
              <a:cs typeface="Arial" panose="020B0604020202020204" pitchFamily="34" charset="0"/>
            </a:rPr>
            <a:t>Net</a:t>
          </a:r>
          <a:r>
            <a:rPr lang="fr-FR" sz="1600" baseline="0">
              <a:latin typeface="Arial" panose="020B0604020202020204" pitchFamily="34" charset="0"/>
              <a:cs typeface="Arial" panose="020B0604020202020204" pitchFamily="34" charset="0"/>
            </a:rPr>
            <a:t> foreign</a:t>
          </a:r>
          <a:r>
            <a:rPr lang="fr-FR" sz="1600">
              <a:latin typeface="Arial" panose="020B0604020202020204" pitchFamily="34" charset="0"/>
              <a:cs typeface="Arial" panose="020B0604020202020204" pitchFamily="34" charset="0"/>
            </a:rPr>
            <a:t> wealth</a:t>
          </a:r>
        </a:p>
      </cdr:txBody>
    </cdr:sp>
  </cdr:relSizeAnchor>
  <cdr:relSizeAnchor xmlns:cdr="http://schemas.openxmlformats.org/drawingml/2006/chartDrawing">
    <cdr:from>
      <cdr:x>0.88462</cdr:x>
      <cdr:y>0.76694</cdr:y>
    </cdr:from>
    <cdr:to>
      <cdr:x>0.88462</cdr:x>
      <cdr:y>0.80759</cdr:y>
    </cdr:to>
    <cdr:cxnSp macro="">
      <cdr:nvCxnSpPr>
        <cdr:cNvPr id="9" name="Connecteur droit avec flèche 8"/>
        <cdr:cNvCxnSpPr/>
      </cdr:nvCxnSpPr>
      <cdr:spPr>
        <a:xfrm xmlns:a="http://schemas.openxmlformats.org/drawingml/2006/main">
          <a:off x="8061960" y="4312920"/>
          <a:ext cx="0" cy="2286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0.04013</cdr:x>
      <cdr:y>0.89973</cdr:y>
    </cdr:from>
    <cdr:to>
      <cdr:x>0.98411</cdr:x>
      <cdr:y>0.99458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65760" y="5059680"/>
          <a:ext cx="8602946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4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6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4229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0.00376</cdr:x>
      <cdr:y>0.95687</cdr:y>
    </cdr:from>
    <cdr:to>
      <cdr:x>0.98453</cdr:x>
      <cdr:y>1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4364" y="5410200"/>
          <a:ext cx="8971897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3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0.04013</cdr:x>
      <cdr:y>0.89973</cdr:y>
    </cdr:from>
    <cdr:to>
      <cdr:x>0.98411</cdr:x>
      <cdr:y>0.99458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65760" y="5059680"/>
          <a:ext cx="8602946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4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6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0.04013</cdr:x>
      <cdr:y>0.89973</cdr:y>
    </cdr:from>
    <cdr:to>
      <cdr:x>0.98411</cdr:x>
      <cdr:y>0.99458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65760" y="5059680"/>
          <a:ext cx="8602946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4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0.06104</cdr:x>
      <cdr:y>0.87669</cdr:y>
    </cdr:from>
    <cdr:to>
      <cdr:x>1</cdr:x>
      <cdr:y>1</cdr:y>
    </cdr:to>
    <cdr:sp macro="" textlink="">
      <cdr:nvSpPr>
        <cdr:cNvPr id="6" name="ZoneTexte 1"/>
        <cdr:cNvSpPr txBox="1"/>
      </cdr:nvSpPr>
      <cdr:spPr>
        <a:xfrm xmlns:a="http://schemas.openxmlformats.org/drawingml/2006/main">
          <a:off x="556260" y="4930140"/>
          <a:ext cx="855726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0.02341</cdr:x>
      <cdr:y>0.88753</cdr:y>
    </cdr:from>
    <cdr:to>
      <cdr:x>0.98577</cdr:x>
      <cdr:y>1</cdr:y>
    </cdr:to>
    <cdr:sp macro="" textlink="">
      <cdr:nvSpPr>
        <cdr:cNvPr id="9" name="ZoneTexte 2"/>
        <cdr:cNvSpPr txBox="1"/>
      </cdr:nvSpPr>
      <cdr:spPr>
        <a:xfrm xmlns:a="http://schemas.openxmlformats.org/drawingml/2006/main">
          <a:off x="213360" y="4991100"/>
          <a:ext cx="8770510" cy="632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Distribution</a:t>
          </a:r>
          <a:r>
            <a:rPr lang="fr-FR" sz="1100" baseline="0">
              <a:latin typeface="Arial" panose="020B0604020202020204" pitchFamily="34" charset="0"/>
              <a:cs typeface="Arial" panose="020B0604020202020204" pitchFamily="34" charset="0"/>
            </a:rPr>
            <a:t> of pretax national income (before taxes and transfers, except pensions and unemployment insurance) among adults. Corrected estimates combining survey, fiscal, wealth and national accounts data. Equal-split-adults series (income of married couples divided by two).                            USA: Piketty, Saez and Zucman (2016). France: Garbinti, Goupille and Piketty (2016). China: Piketty, Yang, Zucman (2016).</a:t>
          </a:r>
          <a:endParaRPr lang="fr-FR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/Library/Application%20Support/Microsoft/Office/Office%202011%20AutoRecovery/Comparison%202003-04%20to%202004-05_post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morgan/Desktop/sector_curr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5185009/Local%20Settings/Temporary%20Internet%20Files/OLK7972/Template%20-%20Table%203.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/Library/Application%20Support/Microsoft/Office/Office%202011%20AutoRecovery/minimum%20wag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WIDChina/minimum%20wa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5185009/Local%20Settings/Temporary%20Internet%20Files/OLK7972/Template%20-%20Table%203.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All%20couples%201970%20to%202004%20MFTTAWE%20comparis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WorldWealth/Work/CapitalIsBack/Germany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.1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tor_cur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able_3.9_(Overwrite)"/>
      <sheetName val="Statistics"/>
      <sheetName val="Sources"/>
      <sheetName val="Amount"/>
    </sheetNames>
    <sheetDataSet>
      <sheetData sheetId="0">
        <row r="37">
          <cell r="C37">
            <v>348</v>
          </cell>
          <cell r="D37">
            <v>3370</v>
          </cell>
          <cell r="F37">
            <v>213</v>
          </cell>
          <cell r="G37">
            <v>2730</v>
          </cell>
          <cell r="I37">
            <v>1310</v>
          </cell>
          <cell r="J37">
            <v>19600</v>
          </cell>
          <cell r="L37">
            <v>458</v>
          </cell>
          <cell r="M37">
            <v>5850</v>
          </cell>
          <cell r="O37">
            <v>203</v>
          </cell>
          <cell r="P37">
            <v>1920</v>
          </cell>
          <cell r="R37">
            <v>279</v>
          </cell>
          <cell r="S37">
            <v>2660</v>
          </cell>
        </row>
        <row r="73">
          <cell r="C73">
            <v>172</v>
          </cell>
          <cell r="D73">
            <v>14400</v>
          </cell>
          <cell r="F73">
            <v>918</v>
          </cell>
          <cell r="G73">
            <v>17400</v>
          </cell>
          <cell r="I73">
            <v>360</v>
          </cell>
          <cell r="J73">
            <v>10500</v>
          </cell>
          <cell r="L73">
            <v>667</v>
          </cell>
          <cell r="M73">
            <v>6340</v>
          </cell>
          <cell r="O73">
            <v>230</v>
          </cell>
          <cell r="P73">
            <v>3520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ba table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ba table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able_3.10_(Overwrite)"/>
      <sheetName val="Statistics"/>
      <sheetName val="NumberProportion"/>
      <sheetName val="AmountProportion"/>
      <sheetName val="Individuals"/>
      <sheetName val="Amount"/>
    </sheetNames>
    <sheetDataSet>
      <sheetData sheetId="0">
        <row r="41">
          <cell r="D41">
            <v>88400</v>
          </cell>
          <cell r="G41">
            <v>29400</v>
          </cell>
          <cell r="J41">
            <v>7790</v>
          </cell>
          <cell r="M41">
            <v>14300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rba table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ableDE1"/>
      <sheetName val="TableDE2"/>
      <sheetName val="TableDE3"/>
      <sheetName val="TableDE3b"/>
      <sheetName val="TableDE3c"/>
      <sheetName val="TableDE3d"/>
      <sheetName val="TableDE3e"/>
      <sheetName val="TableDE4a"/>
      <sheetName val="TableDE4b"/>
      <sheetName val="TableDE4c"/>
      <sheetName val="TableDE4e"/>
      <sheetName val="TableDE4f"/>
      <sheetName val="TableDE4g"/>
      <sheetName val="TableDE5a"/>
      <sheetName val="TableDE5b"/>
      <sheetName val="TableDE5c"/>
      <sheetName val="TableDE6a"/>
      <sheetName val="TableDE6b"/>
      <sheetName val="TableDE6c"/>
      <sheetName val="TableDE6d"/>
      <sheetName val="TableDE6e"/>
      <sheetName val="TableDE6f"/>
      <sheetName val="TableDE6g"/>
      <sheetName val="TableDE8"/>
      <sheetName val="TableDE9"/>
      <sheetName val="TableDE10"/>
      <sheetName val="TableDE11a"/>
      <sheetName val="TableDE11b"/>
      <sheetName val="TableDE12"/>
      <sheetName val="TableDE12b"/>
      <sheetName val="TableDE12c"/>
      <sheetName val="TableDE13"/>
      <sheetName val="TableDE14a"/>
      <sheetName val="TableDE15a"/>
      <sheetName val="G-Beta (2)"/>
      <sheetName val="G-Beta (5)"/>
      <sheetName val="G-Beta (6)"/>
      <sheetName val="G-Beta (7)"/>
      <sheetName val="G-Beta (8)"/>
      <sheetName val="G-Beta (9)"/>
      <sheetName val="G-Beta (10)"/>
      <sheetName val="G-Beta (11)"/>
      <sheetName val="DataDE1"/>
      <sheetName val="DateDE1b"/>
      <sheetName val="DataDE1c"/>
      <sheetName val="DataDE2"/>
      <sheetName val="DataDE2b"/>
      <sheetName val="Index"/>
      <sheetName val="Sources"/>
    </sheetNames>
    <sheetDataSet>
      <sheetData sheetId="0"/>
      <sheetData sheetId="1">
        <row r="10">
          <cell r="B10">
            <v>12.875999999999999</v>
          </cell>
        </row>
      </sheetData>
      <sheetData sheetId="2">
        <row r="10">
          <cell r="N10">
            <v>6.4389875888451087</v>
          </cell>
        </row>
      </sheetData>
      <sheetData sheetId="3">
        <row r="8">
          <cell r="B8">
            <v>2.2530910802348592E-2</v>
          </cell>
        </row>
      </sheetData>
      <sheetData sheetId="4"/>
      <sheetData sheetId="5">
        <row r="32">
          <cell r="B32">
            <v>1.9582437120954088E-2</v>
          </cell>
        </row>
      </sheetData>
      <sheetData sheetId="6">
        <row r="50">
          <cell r="C50">
            <v>0.29748119851975646</v>
          </cell>
        </row>
      </sheetData>
      <sheetData sheetId="7">
        <row r="10">
          <cell r="C10">
            <v>0.21601464751970925</v>
          </cell>
        </row>
      </sheetData>
      <sheetData sheetId="8">
        <row r="10">
          <cell r="B10">
            <v>7.0371635419771259</v>
          </cell>
        </row>
      </sheetData>
      <sheetData sheetId="9">
        <row r="3">
          <cell r="A3" t="str">
            <v>Table DE.4b: Sources of private wealth accumulation in Germany, 1870-2010 - Multiplicative decomposition</v>
          </cell>
        </row>
      </sheetData>
      <sheetData sheetId="10">
        <row r="10">
          <cell r="C10">
            <v>2.0452781170057222E-2</v>
          </cell>
        </row>
      </sheetData>
      <sheetData sheetId="11">
        <row r="9">
          <cell r="B9">
            <v>-1.6933119496557344E-2</v>
          </cell>
        </row>
      </sheetData>
      <sheetData sheetId="12">
        <row r="9">
          <cell r="F9">
            <v>0</v>
          </cell>
        </row>
      </sheetData>
      <sheetData sheetId="13">
        <row r="10">
          <cell r="C10">
            <v>2.6616818962938549E-2</v>
          </cell>
        </row>
      </sheetData>
      <sheetData sheetId="14">
        <row r="11">
          <cell r="J11">
            <v>-3.5437782876849511E-2</v>
          </cell>
        </row>
      </sheetData>
      <sheetData sheetId="15">
        <row r="10">
          <cell r="F10">
            <v>0.12892202547374962</v>
          </cell>
        </row>
      </sheetData>
      <sheetData sheetId="16"/>
      <sheetData sheetId="17">
        <row r="10">
          <cell r="F10">
            <v>0.41395481776192439</v>
          </cell>
        </row>
      </sheetData>
      <sheetData sheetId="18">
        <row r="10">
          <cell r="K10">
            <v>0</v>
          </cell>
        </row>
      </sheetData>
      <sheetData sheetId="19">
        <row r="19">
          <cell r="D19">
            <v>0.81471075859793973</v>
          </cell>
        </row>
      </sheetData>
      <sheetData sheetId="20">
        <row r="19">
          <cell r="B19">
            <v>1</v>
          </cell>
        </row>
      </sheetData>
      <sheetData sheetId="21">
        <row r="9">
          <cell r="B9">
            <v>6.982175375562532</v>
          </cell>
        </row>
      </sheetData>
      <sheetData sheetId="22">
        <row r="27">
          <cell r="E27">
            <v>2.8163284477458488</v>
          </cell>
        </row>
      </sheetData>
      <sheetData sheetId="23"/>
      <sheetData sheetId="24">
        <row r="8">
          <cell r="B8">
            <v>50.750383098309833</v>
          </cell>
        </row>
      </sheetData>
      <sheetData sheetId="25">
        <row r="9">
          <cell r="P9">
            <v>7.0746501742048856E-2</v>
          </cell>
        </row>
      </sheetData>
      <sheetData sheetId="26">
        <row r="9">
          <cell r="M9">
            <v>9.0471677480498627E-2</v>
          </cell>
        </row>
      </sheetData>
      <sheetData sheetId="27"/>
      <sheetData sheetId="28">
        <row r="109">
          <cell r="B109">
            <v>0.22935154918867054</v>
          </cell>
        </row>
      </sheetData>
      <sheetData sheetId="29"/>
      <sheetData sheetId="30">
        <row r="10">
          <cell r="F10">
            <v>0.12348555452003729</v>
          </cell>
        </row>
      </sheetData>
      <sheetData sheetId="31">
        <row r="10">
          <cell r="B10">
            <v>0.12892202547374962</v>
          </cell>
        </row>
      </sheetData>
      <sheetData sheetId="32"/>
      <sheetData sheetId="33">
        <row r="9">
          <cell r="C9">
            <v>38.261762895590046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7558519241921"/>
    <pageSetUpPr fitToPage="1"/>
  </sheetPr>
  <dimension ref="A1:D24"/>
  <sheetViews>
    <sheetView tabSelected="1" workbookViewId="0">
      <pane xSplit="1" ySplit="4" topLeftCell="B5" activePane="bottomRight" state="frozen"/>
      <selection activeCell="K10" sqref="K10"/>
      <selection pane="topRight" activeCell="K10" sqref="K10"/>
      <selection pane="bottomLeft" activeCell="K10" sqref="K10"/>
      <selection pane="bottomRight" activeCell="B6" sqref="B6"/>
    </sheetView>
  </sheetViews>
  <sheetFormatPr baseColWidth="10" defaultColWidth="10.6640625" defaultRowHeight="15" x14ac:dyDescent="0"/>
  <cols>
    <col min="1" max="1" width="33.1640625" style="3" customWidth="1"/>
    <col min="2" max="2" width="28.83203125" style="3" customWidth="1"/>
    <col min="3" max="4" width="28.83203125" style="4" customWidth="1"/>
    <col min="5" max="5" width="10.6640625" style="3"/>
    <col min="6" max="17" width="18.83203125" style="3" customWidth="1"/>
    <col min="18" max="21" width="15.83203125" style="3" customWidth="1"/>
    <col min="22" max="16384" width="10.6640625" style="3"/>
  </cols>
  <sheetData>
    <row r="1" spans="1:4" ht="18">
      <c r="A1" s="138"/>
      <c r="B1" s="138"/>
      <c r="C1" s="139"/>
      <c r="D1" s="139"/>
    </row>
    <row r="2" spans="1:4" ht="27" customHeight="1">
      <c r="A2" s="155" t="s">
        <v>249</v>
      </c>
      <c r="B2" s="155"/>
      <c r="C2" s="155"/>
      <c r="D2" s="155"/>
    </row>
    <row r="3" spans="1:4" ht="23" customHeight="1" thickBot="1">
      <c r="A3" s="138"/>
      <c r="B3" s="156" t="s">
        <v>242</v>
      </c>
      <c r="C3" s="156"/>
      <c r="D3" s="156"/>
    </row>
    <row r="4" spans="1:4" s="19" customFormat="1" ht="33" customHeight="1" thickTop="1">
      <c r="A4" s="140" t="s">
        <v>250</v>
      </c>
      <c r="B4" s="140" t="s">
        <v>70</v>
      </c>
      <c r="C4" s="140" t="s">
        <v>248</v>
      </c>
      <c r="D4" s="140" t="s">
        <v>74</v>
      </c>
    </row>
    <row r="5" spans="1:4" s="19" customFormat="1" ht="18" customHeight="1">
      <c r="A5" s="141"/>
      <c r="B5" s="149" t="s">
        <v>247</v>
      </c>
      <c r="C5" s="149" t="s">
        <v>247</v>
      </c>
      <c r="D5" s="149" t="s">
        <v>247</v>
      </c>
    </row>
    <row r="6" spans="1:4" s="19" customFormat="1" ht="22" customHeight="1">
      <c r="A6" s="150" t="s">
        <v>7</v>
      </c>
      <c r="B6" s="151">
        <f>100*(Data4!D7/Data4!C7-1)</f>
        <v>810.51066834721814</v>
      </c>
      <c r="C6" s="151">
        <f>100*(Data4!H7/Data4!G7-1)</f>
        <v>58.728426238636054</v>
      </c>
      <c r="D6" s="151">
        <f>100*(Data4!L7/Data4!K7-1)</f>
        <v>38.660639995095792</v>
      </c>
    </row>
    <row r="7" spans="1:4" s="19" customFormat="1" ht="22" customHeight="1">
      <c r="A7" s="150" t="s">
        <v>6</v>
      </c>
      <c r="B7" s="151">
        <f>100*(Data4!D8/Data4!C8-1)</f>
        <v>400.93909810832605</v>
      </c>
      <c r="C7" s="151">
        <f>100*(Data4!H8/Data4!G8-1)</f>
        <v>-0.50671956368504301</v>
      </c>
      <c r="D7" s="151">
        <f>100*(Data4!L8/Data4!K8-1)</f>
        <v>39.498583302763947</v>
      </c>
    </row>
    <row r="8" spans="1:4" s="19" customFormat="1" ht="22" customHeight="1">
      <c r="A8" s="150" t="s">
        <v>5</v>
      </c>
      <c r="B8" s="151">
        <f>100*(Data4!D9/Data4!C9-1)</f>
        <v>779.28453062535095</v>
      </c>
      <c r="C8" s="151">
        <f>100*(Data4!H9/Data4!G9-1)</f>
        <v>41.728760460881453</v>
      </c>
      <c r="D8" s="151">
        <f>100*(Data4!L9/Data4!K9-1)</f>
        <v>34.817274658068207</v>
      </c>
    </row>
    <row r="9" spans="1:4" s="19" customFormat="1" ht="22" customHeight="1">
      <c r="A9" s="152" t="s">
        <v>4</v>
      </c>
      <c r="B9" s="151">
        <f>100*(Data4!D10/Data4!C10-1)</f>
        <v>1294.3466598841301</v>
      </c>
      <c r="C9" s="151">
        <f>100*(Data4!H10/Data4!G10-1)</f>
        <v>115.0766678552431</v>
      </c>
      <c r="D9" s="151">
        <f>100*(Data4!L10/Data4!K10-1)</f>
        <v>43.796101784370258</v>
      </c>
    </row>
    <row r="10" spans="1:4" s="19" customFormat="1" ht="22" customHeight="1">
      <c r="A10" s="153" t="s">
        <v>3</v>
      </c>
      <c r="B10" s="154">
        <f>100*(Data4!D11/Data4!C11-1)</f>
        <v>1897.8798090475148</v>
      </c>
      <c r="C10" s="154">
        <f>100*(Data4!H11/Data4!G11-1)</f>
        <v>197.92862318072665</v>
      </c>
      <c r="D10" s="154">
        <f>100*(Data4!L11/Data4!K11-1)</f>
        <v>67.18194740112618</v>
      </c>
    </row>
    <row r="11" spans="1:4" s="19" customFormat="1" ht="22" customHeight="1">
      <c r="A11" s="153" t="s">
        <v>2</v>
      </c>
      <c r="B11" s="154">
        <f>100*(Data4!D12/Data4!C12-1)</f>
        <v>2260.7746976619565</v>
      </c>
      <c r="C11" s="154">
        <f>100*(Data4!H12/Data4!G12-1)</f>
        <v>321.01047167914436</v>
      </c>
      <c r="D11" s="154">
        <f>100*(Data4!L12/Data4!K12-1)</f>
        <v>84.05386642727926</v>
      </c>
    </row>
    <row r="12" spans="1:4" s="19" customFormat="1" ht="22" customHeight="1">
      <c r="A12" s="153" t="s">
        <v>1</v>
      </c>
      <c r="B12" s="154">
        <f>100*(Data4!D13/Data4!C13-1)</f>
        <v>2685.2607328170971</v>
      </c>
      <c r="C12" s="154">
        <f>100*(Data4!H13/Data4!G13-1)</f>
        <v>453.43138946253009</v>
      </c>
      <c r="D12" s="154">
        <f>100*(Data4!L13/Data4!K13-1)</f>
        <v>93.461824302113811</v>
      </c>
    </row>
    <row r="13" spans="1:4" s="19" customFormat="1" ht="22" customHeight="1">
      <c r="A13" s="153" t="s">
        <v>0</v>
      </c>
      <c r="B13" s="154">
        <f>100*(Data4!D14/Data4!C14-1)</f>
        <v>3111.1523832041703</v>
      </c>
      <c r="C13" s="154">
        <f>100*(Data4!H14/Data4!G14-1)</f>
        <v>685.30231714215131</v>
      </c>
      <c r="D13" s="154">
        <f>100*(Data4!L14/Data4!K14-1)</f>
        <v>157.89835176009336</v>
      </c>
    </row>
    <row r="14" spans="1:4" ht="4" customHeight="1">
      <c r="A14" s="146"/>
      <c r="B14" s="147"/>
      <c r="C14" s="148"/>
      <c r="D14" s="148"/>
    </row>
    <row r="15" spans="1:4" ht="48" customHeight="1">
      <c r="A15" s="157" t="s">
        <v>256</v>
      </c>
      <c r="B15" s="157"/>
      <c r="C15" s="157"/>
      <c r="D15" s="157"/>
    </row>
    <row r="16" spans="1:4" ht="17" customHeight="1">
      <c r="A16" s="145"/>
      <c r="B16" s="145"/>
      <c r="C16" s="145"/>
      <c r="D16" s="145"/>
    </row>
    <row r="17" spans="1:4" ht="17" customHeight="1">
      <c r="A17" s="145"/>
      <c r="B17" s="145"/>
      <c r="C17" s="145"/>
      <c r="D17" s="145"/>
    </row>
    <row r="18" spans="1:4" ht="15" customHeight="1">
      <c r="A18" s="145"/>
      <c r="B18" s="145"/>
      <c r="C18" s="145"/>
      <c r="D18" s="145"/>
    </row>
    <row r="19" spans="1:4">
      <c r="A19" s="143"/>
      <c r="B19" s="142"/>
      <c r="C19" s="144"/>
      <c r="D19" s="144"/>
    </row>
    <row r="20" spans="1:4">
      <c r="A20" s="9"/>
      <c r="B20" s="6"/>
      <c r="C20" s="8"/>
      <c r="D20" s="8"/>
    </row>
    <row r="21" spans="1:4">
      <c r="A21" s="9"/>
      <c r="B21" s="6"/>
      <c r="C21" s="8"/>
      <c r="D21" s="8"/>
    </row>
    <row r="22" spans="1:4">
      <c r="A22" s="9"/>
      <c r="B22" s="6"/>
      <c r="C22" s="8"/>
      <c r="D22" s="8"/>
    </row>
    <row r="23" spans="1:4">
      <c r="A23" s="9"/>
      <c r="B23" s="6"/>
      <c r="C23" s="8"/>
      <c r="D23" s="8"/>
    </row>
    <row r="24" spans="1:4">
      <c r="A24" s="7"/>
      <c r="B24" s="6"/>
      <c r="C24" s="5"/>
      <c r="D24" s="5"/>
    </row>
  </sheetData>
  <mergeCells count="3">
    <mergeCell ref="A2:D2"/>
    <mergeCell ref="B3:D3"/>
    <mergeCell ref="A15:D15"/>
  </mergeCell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9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E17" sqref="E17"/>
    </sheetView>
  </sheetViews>
  <sheetFormatPr baseColWidth="10" defaultColWidth="11.5" defaultRowHeight="14" x14ac:dyDescent="0"/>
  <cols>
    <col min="1" max="12" width="14.83203125" customWidth="1"/>
  </cols>
  <sheetData>
    <row r="1" spans="1:12" ht="15">
      <c r="A1" s="121" t="s">
        <v>214</v>
      </c>
    </row>
    <row r="4" spans="1:12" ht="16" thickBo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09" thickTop="1">
      <c r="A5" s="22" t="s">
        <v>62</v>
      </c>
      <c r="B5" s="22" t="s">
        <v>63</v>
      </c>
      <c r="C5" s="22" t="s">
        <v>64</v>
      </c>
      <c r="D5" s="22" t="s">
        <v>65</v>
      </c>
      <c r="E5" s="22" t="s">
        <v>76</v>
      </c>
      <c r="F5" s="22" t="s">
        <v>77</v>
      </c>
      <c r="G5" s="22" t="s">
        <v>78</v>
      </c>
      <c r="H5" s="22" t="s">
        <v>79</v>
      </c>
      <c r="I5" s="22" t="s">
        <v>66</v>
      </c>
      <c r="J5" s="22" t="s">
        <v>67</v>
      </c>
      <c r="K5" s="22" t="s">
        <v>68</v>
      </c>
      <c r="L5" s="22" t="s">
        <v>69</v>
      </c>
    </row>
    <row r="6" spans="1:12" ht="18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2" ht="18">
      <c r="A7" s="17">
        <f>100%</f>
        <v>1</v>
      </c>
      <c r="B7" s="17">
        <f>100%</f>
        <v>1</v>
      </c>
      <c r="C7" s="42">
        <v>6348.8090552132089</v>
      </c>
      <c r="D7" s="42">
        <v>57806.583760710491</v>
      </c>
      <c r="E7" s="17">
        <f>100%</f>
        <v>1</v>
      </c>
      <c r="F7" s="17">
        <f>100%</f>
        <v>1</v>
      </c>
      <c r="G7" s="63">
        <v>41233</v>
      </c>
      <c r="H7" s="63">
        <v>65448.491990976807</v>
      </c>
      <c r="I7" s="17">
        <f>100%</f>
        <v>1</v>
      </c>
      <c r="J7" s="17">
        <f>100%</f>
        <v>1</v>
      </c>
      <c r="K7" s="57">
        <v>24937.37230907127</v>
      </c>
      <c r="L7" s="57">
        <v>34578.32004171802</v>
      </c>
    </row>
    <row r="8" spans="1:12" ht="18">
      <c r="A8" s="17">
        <v>0.27497950196266174</v>
      </c>
      <c r="B8" s="17">
        <v>0.15128651261329651</v>
      </c>
      <c r="C8" s="42">
        <f>A8*C$7/0.5</f>
        <v>3491.5847041171305</v>
      </c>
      <c r="D8" s="42">
        <f>B8*D$7/0.5</f>
        <v>17490.712926492619</v>
      </c>
      <c r="E8" s="17">
        <v>0.19990828634754365</v>
      </c>
      <c r="F8" s="17">
        <v>0.1253054141998291</v>
      </c>
      <c r="G8" s="63">
        <f>E8*G$7/0.5</f>
        <v>16485.636741936534</v>
      </c>
      <c r="H8" s="63">
        <f>F8*H$7/0.5</f>
        <v>16402.100795367092</v>
      </c>
      <c r="I8" s="17">
        <v>0.22374218702316284</v>
      </c>
      <c r="J8" s="17">
        <v>0.22509428858757019</v>
      </c>
      <c r="K8" s="57">
        <f>I8*K$7/0.5</f>
        <v>11159.084438084932</v>
      </c>
      <c r="L8" s="57">
        <f>J8*L$7/0.5</f>
        <v>15566.764700687676</v>
      </c>
    </row>
    <row r="9" spans="1:12" ht="18">
      <c r="A9" s="17">
        <v>0.46240484714508057</v>
      </c>
      <c r="B9" s="17">
        <v>0.44654658436775208</v>
      </c>
      <c r="C9" s="42">
        <f>A9*C$7/0.4</f>
        <v>7339.3002018229181</v>
      </c>
      <c r="D9" s="42">
        <f>B9*D$7/0.4</f>
        <v>64533.33133078408</v>
      </c>
      <c r="E9" s="17">
        <v>0.45321217589365403</v>
      </c>
      <c r="F9" s="17">
        <v>0.40467357635498047</v>
      </c>
      <c r="G9" s="63">
        <f>E9*G$7/0.4</f>
        <v>46718.244121557589</v>
      </c>
      <c r="H9" s="63">
        <f>F9*H$7/0.4</f>
        <v>66213.188302572191</v>
      </c>
      <c r="I9" s="17">
        <v>0.464863121509552</v>
      </c>
      <c r="J9" s="17">
        <v>0.45197814702987671</v>
      </c>
      <c r="K9" s="57">
        <f>I9*K$7/0.4</f>
        <v>28981.161834601837</v>
      </c>
      <c r="L9" s="57">
        <f>J9*L$7/0.4</f>
        <v>39071.612549654397</v>
      </c>
    </row>
    <row r="10" spans="1:12" ht="18">
      <c r="A10" s="17">
        <v>0.26261565089225769</v>
      </c>
      <c r="B10" s="17">
        <v>0.40216690301895142</v>
      </c>
      <c r="C10" s="42">
        <f>A10*C$7/0.1</f>
        <v>16672.966224254764</v>
      </c>
      <c r="D10" s="42">
        <f>B10*D$7/0.1</f>
        <v>232478.94765150547</v>
      </c>
      <c r="E10" s="17">
        <v>0.34687953775880231</v>
      </c>
      <c r="F10" s="17">
        <v>0.47002100944519043</v>
      </c>
      <c r="G10" s="63">
        <f>E10*G$7/0.1</f>
        <v>143028.83980408695</v>
      </c>
      <c r="H10" s="63">
        <f>F10*H$7/0.1</f>
        <v>307621.66272264381</v>
      </c>
      <c r="I10" s="17">
        <v>0.31139469146728516</v>
      </c>
      <c r="J10" s="17">
        <v>0.3229275643825531</v>
      </c>
      <c r="K10" s="57">
        <f>I10*K$7/0.1</f>
        <v>77653.653561880681</v>
      </c>
      <c r="L10" s="57">
        <f>J10*L$7/0.1</f>
        <v>111662.92671512421</v>
      </c>
    </row>
    <row r="11" spans="1:12" ht="17">
      <c r="A11" s="43">
        <v>5.7798136025667191E-2</v>
      </c>
      <c r="B11" s="43">
        <v>0.12682303786277771</v>
      </c>
      <c r="C11" s="58">
        <f>A11*C$7/0.01</f>
        <v>36694.932937420068</v>
      </c>
      <c r="D11" s="58">
        <f>B11*D$7/0.01</f>
        <v>733120.6561002417</v>
      </c>
      <c r="E11" s="59">
        <v>0.10755455448392359</v>
      </c>
      <c r="F11" s="59">
        <v>0.20187675952911377</v>
      </c>
      <c r="G11" s="64">
        <f>E11*G$7/0.01</f>
        <v>443479.69450356212</v>
      </c>
      <c r="H11" s="64">
        <f>F11*H$7/0.01</f>
        <v>1321252.9479205552</v>
      </c>
      <c r="I11" s="59">
        <v>8.6515016853809357E-2</v>
      </c>
      <c r="J11" s="59">
        <v>0.10431041568517685</v>
      </c>
      <c r="K11" s="60">
        <f>I11*K$7/0.01</f>
        <v>215745.71856090197</v>
      </c>
      <c r="L11" s="60">
        <f>J11*L$7/0.01</f>
        <v>360687.89372466883</v>
      </c>
    </row>
    <row r="12" spans="1:12" ht="17">
      <c r="A12" s="43">
        <v>1.6014013439416885E-2</v>
      </c>
      <c r="B12" s="43">
        <v>4.1521180421113968E-2</v>
      </c>
      <c r="C12" s="58">
        <f>A12*C$7/0.001</f>
        <v>101669.91353447596</v>
      </c>
      <c r="D12" s="58">
        <f>B12*D$7/0.001</f>
        <v>2400197.593856697</v>
      </c>
      <c r="E12" s="59">
        <v>3.5131189612926494E-2</v>
      </c>
      <c r="F12" s="59">
        <v>9.3181788921356201E-2</v>
      </c>
      <c r="G12" s="64">
        <f>E12*G$7/0.001</f>
        <v>1448564.3413097982</v>
      </c>
      <c r="H12" s="64">
        <f>F12*H$7/0.001</f>
        <v>6098607.5659242719</v>
      </c>
      <c r="I12" s="59">
        <v>2.8615012764930725E-2</v>
      </c>
      <c r="J12" s="59">
        <v>3.798268735408783E-2</v>
      </c>
      <c r="K12" s="60">
        <f>I12*K$7/0.001</f>
        <v>713583.22694790433</v>
      </c>
      <c r="L12" s="60">
        <f>J12*L$7/0.001</f>
        <v>1313377.5193741648</v>
      </c>
    </row>
    <row r="13" spans="1:12" ht="17">
      <c r="A13" s="43">
        <v>4.1949525475502014E-3</v>
      </c>
      <c r="B13" s="43">
        <v>1.28323994576931E-2</v>
      </c>
      <c r="C13" s="58">
        <f>A13*C$7/0.0001</f>
        <v>266329.52720076439</v>
      </c>
      <c r="D13" s="58">
        <f>B13*D$7/0.0001</f>
        <v>7417971.74102032</v>
      </c>
      <c r="E13" s="59">
        <v>1.2482565665744572E-2</v>
      </c>
      <c r="F13" s="59">
        <v>4.3522410094738007E-2</v>
      </c>
      <c r="G13" s="64">
        <f>E13*G$7/0.0001</f>
        <v>5146936.3009564597</v>
      </c>
      <c r="H13" s="64">
        <f>F13*H$7/0.0001</f>
        <v>28484761.085134685</v>
      </c>
      <c r="I13" s="59">
        <v>1.0782637633383274E-2</v>
      </c>
      <c r="J13" s="59">
        <v>1.5044130384922028E-2</v>
      </c>
      <c r="K13" s="60">
        <f>I13*K$7/0.0001</f>
        <v>2688906.4913748181</v>
      </c>
      <c r="L13" s="60">
        <f>J13*L$7/0.0001</f>
        <v>5202007.5519916834</v>
      </c>
    </row>
    <row r="14" spans="1:12" ht="17">
      <c r="A14" s="43">
        <v>9.3340617604553699E-4</v>
      </c>
      <c r="B14" s="43">
        <v>3.2918993383646011E-3</v>
      </c>
      <c r="C14" s="58">
        <f>A14*C$7/0.00001</f>
        <v>592601.75826698402</v>
      </c>
      <c r="D14" s="58">
        <f>B14*D$7/0.00001</f>
        <v>19029345.483500075</v>
      </c>
      <c r="E14" s="59">
        <v>3.8139254472483726E-3</v>
      </c>
      <c r="F14" s="59">
        <v>1.8869238246139241E-2</v>
      </c>
      <c r="G14" s="64">
        <f>E14*G$7/0.00001</f>
        <v>15725958.796639215</v>
      </c>
      <c r="H14" s="65">
        <f>F14*H$7/0.00001</f>
        <v>123496318.82282773</v>
      </c>
      <c r="I14" s="59">
        <v>2.9642493464052677E-3</v>
      </c>
      <c r="J14" s="59">
        <v>5.5132806301116943E-3</v>
      </c>
      <c r="K14" s="60">
        <f>I14*K$7/0.00001</f>
        <v>7392058.9568229327</v>
      </c>
      <c r="L14" s="123">
        <f>J14*L$7/0.00001</f>
        <v>19063998.210780695</v>
      </c>
    </row>
    <row r="15" spans="1:12" ht="15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ht="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59"/>
  <sheetViews>
    <sheetView workbookViewId="0">
      <pane xSplit="6" ySplit="6" topLeftCell="G157" activePane="bottomRight" state="frozen"/>
      <selection pane="topRight" activeCell="F1" sqref="F1"/>
      <selection pane="bottomLeft" activeCell="A7" sqref="A7"/>
      <selection pane="bottomRight" activeCell="T17" sqref="T17:U17"/>
    </sheetView>
  </sheetViews>
  <sheetFormatPr baseColWidth="10" defaultColWidth="11.5" defaultRowHeight="14" x14ac:dyDescent="0"/>
  <sheetData>
    <row r="2" spans="1:23">
      <c r="D2" t="s">
        <v>223</v>
      </c>
      <c r="F2" s="127" t="s">
        <v>223</v>
      </c>
      <c r="J2" t="s">
        <v>224</v>
      </c>
      <c r="L2" t="s">
        <v>224</v>
      </c>
      <c r="P2" t="s">
        <v>225</v>
      </c>
      <c r="R2" t="s">
        <v>225</v>
      </c>
      <c r="T2" t="s">
        <v>74</v>
      </c>
      <c r="U2" t="s">
        <v>74</v>
      </c>
      <c r="V2" t="s">
        <v>70</v>
      </c>
      <c r="W2" t="s">
        <v>70</v>
      </c>
    </row>
    <row r="3" spans="1:23" s="128" customFormat="1" ht="42">
      <c r="B3" s="128" t="s">
        <v>240</v>
      </c>
      <c r="C3" s="128" t="s">
        <v>226</v>
      </c>
      <c r="D3" s="128" t="s">
        <v>227</v>
      </c>
      <c r="E3" s="128" t="s">
        <v>228</v>
      </c>
      <c r="F3" s="128" t="s">
        <v>229</v>
      </c>
      <c r="I3" s="128" t="s">
        <v>230</v>
      </c>
      <c r="J3" s="128" t="s">
        <v>231</v>
      </c>
      <c r="K3" s="128" t="s">
        <v>232</v>
      </c>
      <c r="L3" s="128" t="s">
        <v>233</v>
      </c>
      <c r="N3" s="128" t="s">
        <v>241</v>
      </c>
      <c r="O3" s="128" t="s">
        <v>234</v>
      </c>
      <c r="P3" s="128" t="s">
        <v>235</v>
      </c>
      <c r="Q3" s="128" t="s">
        <v>236</v>
      </c>
      <c r="R3" s="128" t="s">
        <v>237</v>
      </c>
      <c r="T3" s="128" t="s">
        <v>9</v>
      </c>
      <c r="U3" s="128" t="s">
        <v>8</v>
      </c>
      <c r="V3" s="128" t="s">
        <v>9</v>
      </c>
      <c r="W3" s="128" t="s">
        <v>8</v>
      </c>
    </row>
    <row r="4" spans="1:23" s="128" customFormat="1" ht="28">
      <c r="C4" s="128" t="s">
        <v>226</v>
      </c>
      <c r="D4" s="128" t="s">
        <v>238</v>
      </c>
      <c r="E4" s="128" t="s">
        <v>228</v>
      </c>
      <c r="F4" s="128" t="s">
        <v>239</v>
      </c>
    </row>
    <row r="5" spans="1:23" s="128" customFormat="1"/>
    <row r="6" spans="1:23" s="128" customFormat="1"/>
    <row r="7" spans="1:23" s="128" customFormat="1">
      <c r="A7">
        <v>1880</v>
      </c>
      <c r="T7" s="129">
        <v>0.83277899026870705</v>
      </c>
      <c r="U7" s="131">
        <v>0.47648090124130199</v>
      </c>
    </row>
    <row r="8" spans="1:23" s="128" customFormat="1">
      <c r="A8">
        <v>1881</v>
      </c>
      <c r="U8" s="130"/>
    </row>
    <row r="9" spans="1:23" s="128" customFormat="1">
      <c r="A9">
        <v>1882</v>
      </c>
      <c r="U9" s="130"/>
    </row>
    <row r="10" spans="1:23" s="128" customFormat="1">
      <c r="A10">
        <v>1883</v>
      </c>
      <c r="U10" s="130"/>
    </row>
    <row r="11" spans="1:23" s="128" customFormat="1">
      <c r="A11">
        <v>1884</v>
      </c>
      <c r="U11" s="130"/>
    </row>
    <row r="12" spans="1:23" s="128" customFormat="1">
      <c r="A12">
        <v>1885</v>
      </c>
      <c r="U12" s="130"/>
    </row>
    <row r="13" spans="1:23" s="128" customFormat="1">
      <c r="A13">
        <v>1886</v>
      </c>
      <c r="U13" s="130"/>
    </row>
    <row r="14" spans="1:23" s="128" customFormat="1">
      <c r="A14">
        <v>1887</v>
      </c>
      <c r="T14" s="129">
        <v>0.83345752954482999</v>
      </c>
      <c r="U14" s="131">
        <v>0.49167460203170799</v>
      </c>
    </row>
    <row r="15" spans="1:23" s="128" customFormat="1">
      <c r="A15">
        <v>1888</v>
      </c>
      <c r="U15" s="130"/>
    </row>
    <row r="16" spans="1:23" s="128" customFormat="1">
      <c r="A16">
        <v>1889</v>
      </c>
      <c r="U16" s="130"/>
    </row>
    <row r="17" spans="1:21" s="128" customFormat="1">
      <c r="A17">
        <v>1890</v>
      </c>
      <c r="T17" s="129">
        <v>0.83345752954482999</v>
      </c>
      <c r="U17" s="131">
        <v>0.49167460203170799</v>
      </c>
    </row>
    <row r="18" spans="1:21" s="128" customFormat="1">
      <c r="A18">
        <v>1891</v>
      </c>
      <c r="U18" s="130"/>
    </row>
    <row r="19" spans="1:21" s="128" customFormat="1">
      <c r="A19">
        <v>1892</v>
      </c>
      <c r="U19" s="130"/>
    </row>
    <row r="20" spans="1:21" s="128" customFormat="1">
      <c r="A20">
        <v>1893</v>
      </c>
      <c r="U20" s="130"/>
    </row>
    <row r="21" spans="1:21" s="128" customFormat="1">
      <c r="A21">
        <v>1894</v>
      </c>
      <c r="U21" s="130"/>
    </row>
    <row r="22" spans="1:21">
      <c r="A22">
        <v>1895</v>
      </c>
      <c r="B22" s="129">
        <v>0.93031875610351566</v>
      </c>
      <c r="C22" s="129">
        <v>0.89465667724609377</v>
      </c>
      <c r="D22" s="129">
        <v>0.70007827758789065</v>
      </c>
      <c r="E22" s="129">
        <v>0.57383316040039067</v>
      </c>
      <c r="F22" s="129">
        <v>0.34317794799804691</v>
      </c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U22" s="129"/>
    </row>
    <row r="23" spans="1:21">
      <c r="A23">
        <v>1896</v>
      </c>
      <c r="B23" s="129">
        <v>0.92900695800781252</v>
      </c>
      <c r="C23" s="129">
        <v>0.89311325073242187</v>
      </c>
      <c r="D23" s="129">
        <v>0.70511009216308596</v>
      </c>
      <c r="E23" s="129">
        <v>0.58026462554931646</v>
      </c>
      <c r="F23" s="129">
        <v>0.34179214477539061</v>
      </c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U23" s="129"/>
    </row>
    <row r="24" spans="1:21">
      <c r="A24">
        <v>1897</v>
      </c>
      <c r="B24" s="129">
        <v>0.92788246154785159</v>
      </c>
      <c r="C24" s="129">
        <v>0.8930167388916016</v>
      </c>
      <c r="D24" s="129">
        <v>0.71376472473144537</v>
      </c>
      <c r="E24" s="129">
        <v>0.59383102416992184</v>
      </c>
      <c r="F24" s="129">
        <v>0.3720665740966797</v>
      </c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U24" s="129"/>
    </row>
    <row r="25" spans="1:21">
      <c r="A25">
        <v>1898</v>
      </c>
      <c r="B25" s="129">
        <v>0.92628952026367184</v>
      </c>
      <c r="C25" s="129">
        <v>0.89021942138671872</v>
      </c>
      <c r="D25" s="129">
        <v>0.70199028015136722</v>
      </c>
      <c r="E25" s="129">
        <v>0.58147052764892582</v>
      </c>
      <c r="F25" s="129">
        <v>0.342431755065918</v>
      </c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U25" s="129"/>
    </row>
    <row r="26" spans="1:21">
      <c r="A26">
        <v>1899</v>
      </c>
      <c r="B26" s="129">
        <v>0.9259146881103516</v>
      </c>
      <c r="C26" s="129">
        <v>0.89137687683105471</v>
      </c>
      <c r="D26" s="129">
        <v>0.71416732788085935</v>
      </c>
      <c r="E26" s="129">
        <v>0.59855415344238283</v>
      </c>
      <c r="F26" s="129">
        <v>0.38848300933837893</v>
      </c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U26" s="129"/>
    </row>
    <row r="27" spans="1:21">
      <c r="A27">
        <v>1900</v>
      </c>
      <c r="B27" s="129">
        <v>0.92657066345214845</v>
      </c>
      <c r="C27" s="129">
        <v>0.89060516357421882</v>
      </c>
      <c r="D27" s="129">
        <v>0.70651901245117188</v>
      </c>
      <c r="E27" s="129">
        <v>0.58991184234619143</v>
      </c>
      <c r="F27" s="129">
        <v>0.36396499633789064</v>
      </c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</row>
    <row r="28" spans="1:21">
      <c r="A28">
        <v>1901</v>
      </c>
      <c r="B28" s="129">
        <v>0.92938179016113287</v>
      </c>
      <c r="C28" s="129">
        <v>0.89832221984863281</v>
      </c>
      <c r="D28" s="129">
        <v>0.73771629333496092</v>
      </c>
      <c r="E28" s="129">
        <v>0.62799827575683598</v>
      </c>
      <c r="F28" s="129">
        <v>0.43432106018066408</v>
      </c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</row>
    <row r="29" spans="1:21">
      <c r="A29">
        <v>1902</v>
      </c>
      <c r="B29" s="129">
        <v>0.92563362121582038</v>
      </c>
      <c r="C29" s="129">
        <v>0.88992996215820319</v>
      </c>
      <c r="D29" s="129">
        <v>0.70651901245117188</v>
      </c>
      <c r="E29" s="129">
        <v>0.58478675842285155</v>
      </c>
      <c r="F29" s="129">
        <v>0.36151317596435545</v>
      </c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T29" s="129">
        <v>0.84054929018020597</v>
      </c>
      <c r="U29" s="131">
        <v>0.52358508110046398</v>
      </c>
    </row>
    <row r="30" spans="1:21">
      <c r="A30">
        <v>1903</v>
      </c>
      <c r="B30" s="129">
        <v>0.92394699096679689</v>
      </c>
      <c r="C30" s="129">
        <v>0.88645729064941403</v>
      </c>
      <c r="D30" s="129">
        <v>0.70339920043945314</v>
      </c>
      <c r="E30" s="129">
        <v>0.58569118499755857</v>
      </c>
      <c r="F30" s="129">
        <v>0.36567058563232424</v>
      </c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T30" s="129">
        <v>0.85061132907867398</v>
      </c>
      <c r="U30" s="131">
        <v>0.54363858699798595</v>
      </c>
    </row>
    <row r="31" spans="1:21">
      <c r="A31">
        <v>1904</v>
      </c>
      <c r="B31" s="129">
        <v>0.92366584777832028</v>
      </c>
      <c r="C31" s="129">
        <v>0.88568565368652341</v>
      </c>
      <c r="D31" s="129">
        <v>0.70007827758789065</v>
      </c>
      <c r="E31" s="129">
        <v>0.57684787750244138</v>
      </c>
      <c r="F31" s="129">
        <v>0.34722877502441407</v>
      </c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T31" s="129">
        <v>0.86332368850707997</v>
      </c>
      <c r="U31" s="131">
        <v>0.57900381088256803</v>
      </c>
    </row>
    <row r="32" spans="1:21">
      <c r="A32">
        <v>1905</v>
      </c>
      <c r="B32" s="129">
        <v>0.92516510009765629</v>
      </c>
      <c r="C32" s="129">
        <v>0.89041229248046871</v>
      </c>
      <c r="D32" s="129">
        <v>0.71346282958984375</v>
      </c>
      <c r="E32" s="129">
        <v>0.59493640899658207</v>
      </c>
      <c r="F32" s="129">
        <v>0.36375179290771487</v>
      </c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T32" s="129">
        <v>0.86742180585861195</v>
      </c>
      <c r="U32" s="131">
        <v>0.59398937225341797</v>
      </c>
    </row>
    <row r="33" spans="1:21">
      <c r="A33">
        <v>1906</v>
      </c>
      <c r="B33" s="129">
        <v>0.92544624328613279</v>
      </c>
      <c r="C33" s="129">
        <v>0.89108749389648434</v>
      </c>
      <c r="D33" s="129">
        <v>0.72091003417968746</v>
      </c>
      <c r="E33" s="129">
        <v>0.61292449951171879</v>
      </c>
      <c r="F33" s="129">
        <v>0.40927005767822267</v>
      </c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T33" s="129"/>
      <c r="U33" s="131"/>
    </row>
    <row r="34" spans="1:21">
      <c r="A34">
        <v>1907</v>
      </c>
      <c r="B34" s="129">
        <v>0.92207290649414064</v>
      </c>
      <c r="C34" s="129">
        <v>0.88452804565429688</v>
      </c>
      <c r="D34" s="129">
        <v>0.69937377929687505</v>
      </c>
      <c r="E34" s="129">
        <v>0.59172069549560546</v>
      </c>
      <c r="F34" s="129">
        <v>0.38038139343261718</v>
      </c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T34" s="129">
        <v>0.84905421733856201</v>
      </c>
      <c r="U34" s="131">
        <v>0.54187077283859297</v>
      </c>
    </row>
    <row r="35" spans="1:21">
      <c r="A35">
        <v>1908</v>
      </c>
      <c r="B35" s="129">
        <v>0.92047988891601562</v>
      </c>
      <c r="C35" s="129">
        <v>0.88066955566406246</v>
      </c>
      <c r="D35" s="129">
        <v>0.68649223327636721</v>
      </c>
      <c r="E35" s="129">
        <v>0.57172279357910161</v>
      </c>
      <c r="F35" s="129">
        <v>0.35213237762451172</v>
      </c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T35" s="129"/>
      <c r="U35" s="131"/>
    </row>
    <row r="36" spans="1:21">
      <c r="A36">
        <v>1909</v>
      </c>
      <c r="B36" s="129">
        <v>0.92160438537597655</v>
      </c>
      <c r="C36" s="129">
        <v>0.88375633239746099</v>
      </c>
      <c r="D36" s="129">
        <v>0.70249351501464841</v>
      </c>
      <c r="E36" s="129">
        <v>0.59282611846923827</v>
      </c>
      <c r="F36" s="129">
        <v>0.39359981536865235</v>
      </c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T36" s="129">
        <v>0.85404151678085305</v>
      </c>
      <c r="U36" s="131">
        <v>0.56378191709518399</v>
      </c>
    </row>
    <row r="37" spans="1:21">
      <c r="A37">
        <v>1910</v>
      </c>
      <c r="B37" s="129">
        <v>0.918980712890625</v>
      </c>
      <c r="C37" s="129">
        <v>0.87777572631835943</v>
      </c>
      <c r="D37" s="129">
        <v>0.68830368041992185</v>
      </c>
      <c r="E37" s="129">
        <v>0.57785278320312505</v>
      </c>
      <c r="F37" s="129">
        <v>0.37302597045898439</v>
      </c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T37" s="129">
        <v>0.847181916236877</v>
      </c>
      <c r="U37" s="131">
        <v>0.54006880521774303</v>
      </c>
    </row>
    <row r="38" spans="1:21">
      <c r="A38">
        <v>1911</v>
      </c>
      <c r="B38" s="129">
        <v>0.92699623107910156</v>
      </c>
      <c r="C38" s="129">
        <v>0.87777236938476566</v>
      </c>
      <c r="D38" s="129">
        <v>0.67652023315429688</v>
      </c>
      <c r="E38" s="129">
        <v>0.56089942932128911</v>
      </c>
      <c r="F38" s="129">
        <v>0.3433005142211914</v>
      </c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T38" s="129">
        <v>0.85917222499847401</v>
      </c>
      <c r="U38" s="131">
        <v>0.57086378335952803</v>
      </c>
    </row>
    <row r="39" spans="1:21">
      <c r="A39">
        <v>1912</v>
      </c>
      <c r="B39" s="129">
        <v>0.92845138549804684</v>
      </c>
      <c r="C39" s="129">
        <v>0.88070762634277344</v>
      </c>
      <c r="D39" s="129">
        <v>0.68779045104980474</v>
      </c>
      <c r="E39" s="129">
        <v>0.57902664184570318</v>
      </c>
      <c r="F39" s="129">
        <v>0.35744464874267579</v>
      </c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T39" s="129">
        <v>0.85663759708404497</v>
      </c>
      <c r="U39" s="131">
        <v>0.56741398572921797</v>
      </c>
    </row>
    <row r="40" spans="1:21">
      <c r="A40">
        <v>1913</v>
      </c>
      <c r="B40" s="129">
        <v>0.92573257446289059</v>
      </c>
      <c r="C40" s="129">
        <v>0.87562950134277351</v>
      </c>
      <c r="D40" s="129">
        <v>0.66584556579589849</v>
      </c>
      <c r="E40" s="129">
        <v>0.55158622741699215</v>
      </c>
      <c r="F40" s="129">
        <v>0.34059474945068358</v>
      </c>
      <c r="G40" s="129"/>
      <c r="H40" s="129"/>
      <c r="I40" s="129"/>
      <c r="J40" s="129"/>
      <c r="K40" s="129"/>
      <c r="L40" s="129"/>
      <c r="M40" s="129"/>
      <c r="N40" s="129"/>
      <c r="O40" s="129"/>
      <c r="P40" s="129">
        <v>0.44021392434230211</v>
      </c>
      <c r="Q40" s="129">
        <v>0.3920862506771704</v>
      </c>
      <c r="R40" s="129">
        <v>0.22531783408551995</v>
      </c>
      <c r="T40" s="129">
        <v>0.84896749258041404</v>
      </c>
      <c r="U40" s="131">
        <v>0.54577267169952404</v>
      </c>
    </row>
    <row r="41" spans="1:21">
      <c r="A41">
        <v>1914</v>
      </c>
      <c r="B41" s="129">
        <v>0.92965545654296877</v>
      </c>
      <c r="C41" s="129">
        <v>0.88230316162109379</v>
      </c>
      <c r="D41" s="129">
        <v>0.67214042663574225</v>
      </c>
      <c r="E41" s="129">
        <v>0.55173934936523439</v>
      </c>
      <c r="F41" s="129">
        <v>0.31993745803833007</v>
      </c>
      <c r="G41" s="129"/>
      <c r="H41" s="129"/>
      <c r="I41" s="129"/>
      <c r="J41" s="129"/>
      <c r="K41" s="129"/>
      <c r="L41" s="129"/>
      <c r="M41" s="129"/>
      <c r="N41" s="129"/>
      <c r="O41" s="129"/>
      <c r="P41" s="129">
        <v>0.44061709414053229</v>
      </c>
      <c r="Q41" s="129">
        <v>0.39310611052788896</v>
      </c>
      <c r="R41" s="129">
        <v>0.22187748782152664</v>
      </c>
      <c r="T41" s="129">
        <v>0.84901672601699796</v>
      </c>
      <c r="U41" s="131">
        <v>0.54580438137054399</v>
      </c>
    </row>
    <row r="42" spans="1:21">
      <c r="A42">
        <v>1915</v>
      </c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>
        <v>0.43775552186884059</v>
      </c>
      <c r="Q42" s="129">
        <v>0.39234358335185526</v>
      </c>
      <c r="R42" s="129">
        <v>0.23313621676027851</v>
      </c>
      <c r="T42" s="129">
        <v>0.84622347354888905</v>
      </c>
      <c r="U42" s="131">
        <v>0.54146122932434104</v>
      </c>
    </row>
    <row r="43" spans="1:21">
      <c r="A43">
        <v>1916</v>
      </c>
      <c r="B43" s="129"/>
      <c r="C43" s="129"/>
      <c r="D43" s="129"/>
      <c r="E43" s="129"/>
      <c r="F43" s="129"/>
      <c r="G43" s="129"/>
      <c r="H43" s="129"/>
      <c r="I43" s="129"/>
      <c r="J43" s="129">
        <v>0.38123857466074784</v>
      </c>
      <c r="K43" s="129">
        <v>0.32669432057773479</v>
      </c>
      <c r="L43" s="129">
        <v>0.21032349350707746</v>
      </c>
      <c r="M43" s="129"/>
      <c r="N43" s="129"/>
      <c r="O43" s="129"/>
      <c r="P43" s="129">
        <v>0.42683875138557886</v>
      </c>
      <c r="Q43" s="129">
        <v>0.3709670633929546</v>
      </c>
      <c r="R43" s="129">
        <v>0.2476542960993004</v>
      </c>
      <c r="T43" s="129">
        <v>0.84589987993240401</v>
      </c>
      <c r="U43" s="131">
        <v>0.539647817611694</v>
      </c>
    </row>
    <row r="44" spans="1:21">
      <c r="A44">
        <v>1917</v>
      </c>
      <c r="B44" s="129"/>
      <c r="C44" s="129"/>
      <c r="D44" s="129"/>
      <c r="E44" s="129"/>
      <c r="F44" s="129"/>
      <c r="G44" s="129"/>
      <c r="H44" s="129"/>
      <c r="I44" s="129"/>
      <c r="J44" s="129">
        <v>0.35582571615570979</v>
      </c>
      <c r="K44" s="129">
        <v>0.30174887883883011</v>
      </c>
      <c r="L44" s="129">
        <v>0.1930617677130195</v>
      </c>
      <c r="M44" s="129"/>
      <c r="N44" s="129">
        <v>0.79512364106869449</v>
      </c>
      <c r="O44" s="129">
        <v>0.67310037187046279</v>
      </c>
      <c r="P44" s="129">
        <v>0.41081742397509835</v>
      </c>
      <c r="Q44" s="129">
        <v>0.34837108776890996</v>
      </c>
      <c r="R44" s="129">
        <v>0.22001700755575318</v>
      </c>
      <c r="T44" s="129">
        <v>0.845217704772949</v>
      </c>
      <c r="U44" s="131">
        <v>0.53754341602325395</v>
      </c>
    </row>
    <row r="45" spans="1:21">
      <c r="A45">
        <v>1918</v>
      </c>
      <c r="B45" s="129"/>
      <c r="C45" s="129"/>
      <c r="D45" s="129"/>
      <c r="E45" s="129"/>
      <c r="F45" s="129"/>
      <c r="G45" s="129"/>
      <c r="H45" s="129"/>
      <c r="I45" s="129"/>
      <c r="J45" s="129">
        <v>0.36796973063664856</v>
      </c>
      <c r="K45" s="129">
        <v>0.31166378041989284</v>
      </c>
      <c r="L45" s="129">
        <v>0.2001935012818723</v>
      </c>
      <c r="M45" s="129"/>
      <c r="N45" s="129">
        <v>0.77764393083820804</v>
      </c>
      <c r="O45" s="129">
        <v>0.6468562202647512</v>
      </c>
      <c r="P45" s="129">
        <v>0.37389711325046826</v>
      </c>
      <c r="Q45" s="129">
        <v>0.3017970986784117</v>
      </c>
      <c r="R45" s="129">
        <v>0.17636089892246498</v>
      </c>
      <c r="T45" s="129">
        <v>0.84156882762908902</v>
      </c>
      <c r="U45" s="131">
        <v>0.53148812055587802</v>
      </c>
    </row>
    <row r="46" spans="1:21">
      <c r="A46">
        <v>1919</v>
      </c>
      <c r="B46" s="129">
        <v>0.88534126281738279</v>
      </c>
      <c r="C46" s="129">
        <v>0.83195602416992187</v>
      </c>
      <c r="D46" s="129">
        <v>0.62550647735595699</v>
      </c>
      <c r="E46" s="129">
        <v>0.52429061889648443</v>
      </c>
      <c r="F46" s="129">
        <v>0.33688854217529296</v>
      </c>
      <c r="G46" s="129"/>
      <c r="H46" s="129"/>
      <c r="I46" s="129"/>
      <c r="J46" s="129">
        <v>0.39929102418218571</v>
      </c>
      <c r="K46" s="129">
        <v>0.33820120719750768</v>
      </c>
      <c r="L46" s="129">
        <v>0.22391072618485408</v>
      </c>
      <c r="M46" s="129"/>
      <c r="N46" s="129">
        <v>0.79365870156781027</v>
      </c>
      <c r="O46" s="129">
        <v>0.67227093330061349</v>
      </c>
      <c r="P46" s="129">
        <v>0.39973235352534398</v>
      </c>
      <c r="Q46" s="129">
        <v>0.32370787089133224</v>
      </c>
      <c r="R46" s="129">
        <v>0.18481438504437503</v>
      </c>
      <c r="T46" s="129">
        <v>0.83674538135528598</v>
      </c>
      <c r="U46" s="131">
        <v>0.52421689033508301</v>
      </c>
    </row>
    <row r="47" spans="1:21">
      <c r="A47">
        <v>1920</v>
      </c>
      <c r="B47" s="129">
        <v>0.87973846435546876</v>
      </c>
      <c r="C47" s="129">
        <v>0.81359840393066407</v>
      </c>
      <c r="D47" s="129">
        <v>0.57314971923828129</v>
      </c>
      <c r="E47" s="129">
        <v>0.45580299377441408</v>
      </c>
      <c r="F47" s="129">
        <v>0.27756223678588871</v>
      </c>
      <c r="G47" s="129"/>
      <c r="H47" s="129"/>
      <c r="I47" s="129"/>
      <c r="J47" s="129">
        <v>0.37605256764663453</v>
      </c>
      <c r="K47" s="129">
        <v>0.3164627102076209</v>
      </c>
      <c r="L47" s="129">
        <v>0.2035975724370869</v>
      </c>
      <c r="M47" s="129"/>
      <c r="N47" s="129">
        <v>0.772594045301919</v>
      </c>
      <c r="O47" s="129">
        <v>0.62743942860565149</v>
      </c>
      <c r="P47" s="129">
        <v>0.35599422427023358</v>
      </c>
      <c r="Q47" s="129">
        <v>0.28279381849709023</v>
      </c>
      <c r="R47" s="129">
        <v>0.1495462391204814</v>
      </c>
      <c r="T47" s="129">
        <v>0.82666140794753995</v>
      </c>
      <c r="U47" s="131">
        <v>0.509721279144287</v>
      </c>
    </row>
    <row r="48" spans="1:21">
      <c r="A48">
        <v>1921</v>
      </c>
      <c r="B48" s="129">
        <v>0.88178054809570316</v>
      </c>
      <c r="C48" s="129">
        <v>0.81575035095214843</v>
      </c>
      <c r="D48" s="129">
        <v>0.60537918090820309</v>
      </c>
      <c r="E48" s="129">
        <v>0.50539813995361327</v>
      </c>
      <c r="F48" s="129">
        <v>0.3198324966430664</v>
      </c>
      <c r="G48" s="129"/>
      <c r="H48" s="129"/>
      <c r="I48" s="129"/>
      <c r="J48" s="129">
        <v>0.35219585464328051</v>
      </c>
      <c r="K48" s="129">
        <v>0.29117351155363991</v>
      </c>
      <c r="L48" s="129">
        <v>0.17538132687475763</v>
      </c>
      <c r="M48" s="129"/>
      <c r="N48" s="129">
        <v>0.77410052105035276</v>
      </c>
      <c r="O48" s="129">
        <v>0.62983903109176997</v>
      </c>
      <c r="P48" s="129">
        <v>0.35948915045935148</v>
      </c>
      <c r="Q48" s="129">
        <v>0.28625262782516581</v>
      </c>
      <c r="R48" s="129">
        <v>0.15079519996030011</v>
      </c>
      <c r="T48" s="129">
        <v>0.81973761320114102</v>
      </c>
      <c r="U48" s="131">
        <v>0.50003749132156405</v>
      </c>
    </row>
    <row r="49" spans="1:21">
      <c r="A49">
        <v>1922</v>
      </c>
      <c r="B49" s="129">
        <v>0.88824607849121096</v>
      </c>
      <c r="C49" s="129">
        <v>0.8277117156982422</v>
      </c>
      <c r="D49" s="129">
        <v>0.61735492706298833</v>
      </c>
      <c r="E49" s="129">
        <v>0.51504535675048824</v>
      </c>
      <c r="F49" s="129">
        <v>0.32836051940917971</v>
      </c>
      <c r="G49" s="129"/>
      <c r="H49" s="129"/>
      <c r="I49" s="129"/>
      <c r="J49" s="129">
        <v>0.36020428129399923</v>
      </c>
      <c r="K49" s="129">
        <v>0.29806318981871299</v>
      </c>
      <c r="L49" s="129">
        <v>0.17554727402142212</v>
      </c>
      <c r="M49" s="129"/>
      <c r="N49" s="129">
        <v>0.7860782253890225</v>
      </c>
      <c r="O49" s="129">
        <v>0.65196246822025616</v>
      </c>
      <c r="P49" s="129">
        <v>0.39093978552262992</v>
      </c>
      <c r="Q49" s="129">
        <v>0.31540943070965277</v>
      </c>
      <c r="R49" s="129">
        <v>0.17171946422905884</v>
      </c>
      <c r="T49" s="129">
        <v>0.81391948461532604</v>
      </c>
      <c r="U49" s="131">
        <v>0.49164000153541598</v>
      </c>
    </row>
    <row r="50" spans="1:21">
      <c r="A50">
        <v>1923</v>
      </c>
      <c r="B50" s="129">
        <v>0.88330375671386718</v>
      </c>
      <c r="C50" s="129">
        <v>0.82156288146972656</v>
      </c>
      <c r="D50" s="129">
        <v>0.60244586944580081</v>
      </c>
      <c r="E50" s="129">
        <v>0.50434310913085934</v>
      </c>
      <c r="F50" s="129">
        <v>0.33092323303222659</v>
      </c>
      <c r="G50" s="129"/>
      <c r="H50" s="129"/>
      <c r="I50" s="129"/>
      <c r="J50" s="129">
        <v>0.3521836043792112</v>
      </c>
      <c r="K50" s="129">
        <v>0.29487216932866883</v>
      </c>
      <c r="L50" s="129">
        <v>0.1779831901669536</v>
      </c>
      <c r="M50" s="129"/>
      <c r="N50" s="129">
        <v>0.79253319458836946</v>
      </c>
      <c r="O50" s="129">
        <v>0.63445608942146658</v>
      </c>
      <c r="P50" s="129">
        <v>0.3474597361099856</v>
      </c>
      <c r="Q50" s="129">
        <v>0.27910929211062296</v>
      </c>
      <c r="R50" s="129">
        <v>0.14911102313770533</v>
      </c>
      <c r="T50" s="129">
        <v>0.80949938297271695</v>
      </c>
      <c r="U50" s="131">
        <v>0.48532590270042397</v>
      </c>
    </row>
    <row r="51" spans="1:21">
      <c r="A51">
        <v>1924</v>
      </c>
      <c r="B51" s="129">
        <v>0.87929267883300788</v>
      </c>
      <c r="C51" s="129">
        <v>0.81669700622558594</v>
      </c>
      <c r="D51" s="129">
        <v>0.59464096069335937</v>
      </c>
      <c r="E51" s="129">
        <v>0.49441932678222655</v>
      </c>
      <c r="F51" s="129">
        <v>0.31448486328125003</v>
      </c>
      <c r="G51" s="129"/>
      <c r="H51" s="129"/>
      <c r="I51" s="129"/>
      <c r="J51" s="129">
        <v>0.36695348112975446</v>
      </c>
      <c r="K51" s="129">
        <v>0.30847373653842997</v>
      </c>
      <c r="L51" s="129">
        <v>0.18995039106969278</v>
      </c>
      <c r="M51" s="129"/>
      <c r="N51" s="129">
        <v>0.80684020612910157</v>
      </c>
      <c r="O51" s="129">
        <v>0.65225686984039555</v>
      </c>
      <c r="P51" s="129">
        <v>0.36792609418013494</v>
      </c>
      <c r="Q51" s="129">
        <v>0.29708328714760557</v>
      </c>
      <c r="R51" s="129">
        <v>0.16008967632044749</v>
      </c>
      <c r="T51" s="129">
        <v>0.80830162763595603</v>
      </c>
      <c r="U51" s="131">
        <v>0.48322039842605602</v>
      </c>
    </row>
    <row r="52" spans="1:21">
      <c r="A52">
        <v>1925</v>
      </c>
      <c r="B52" s="129">
        <v>0.88164772033691408</v>
      </c>
      <c r="C52" s="129">
        <v>0.8198560333251953</v>
      </c>
      <c r="D52" s="129">
        <v>0.602700424194336</v>
      </c>
      <c r="E52" s="129">
        <v>0.50523521423339846</v>
      </c>
      <c r="F52" s="129">
        <v>0.33775611877441408</v>
      </c>
      <c r="G52" s="129"/>
      <c r="H52" s="129"/>
      <c r="I52" s="129"/>
      <c r="J52" s="129">
        <v>0.36019942989585452</v>
      </c>
      <c r="K52" s="129">
        <v>0.30081131130562033</v>
      </c>
      <c r="L52" s="129">
        <v>0.18454118261476538</v>
      </c>
      <c r="M52" s="129"/>
      <c r="N52" s="129">
        <v>0.82298769585828568</v>
      </c>
      <c r="O52" s="129">
        <v>0.70785087363370425</v>
      </c>
      <c r="P52" s="129">
        <v>0.43054809130740757</v>
      </c>
      <c r="Q52" s="129">
        <v>0.34625888155663809</v>
      </c>
      <c r="R52" s="129">
        <v>0.18640763079714109</v>
      </c>
      <c r="T52" s="129">
        <v>0.78394031524658203</v>
      </c>
      <c r="U52" s="131">
        <v>0.447031110525131</v>
      </c>
    </row>
    <row r="53" spans="1:21">
      <c r="A53">
        <v>1926</v>
      </c>
      <c r="B53" s="129">
        <v>0.87211715698242187</v>
      </c>
      <c r="C53" s="129">
        <v>0.80440818786621093</v>
      </c>
      <c r="D53" s="129">
        <v>0.56887580871582033</v>
      </c>
      <c r="E53" s="129">
        <v>0.46643608093261718</v>
      </c>
      <c r="F53" s="129">
        <v>0.28902734756469728</v>
      </c>
      <c r="G53" s="129"/>
      <c r="H53" s="129"/>
      <c r="I53" s="129"/>
      <c r="J53" s="129">
        <v>0.3514713862281586</v>
      </c>
      <c r="K53" s="129">
        <v>0.29747356649419077</v>
      </c>
      <c r="L53" s="129">
        <v>0.18409556282227008</v>
      </c>
      <c r="M53" s="129"/>
      <c r="N53" s="129">
        <v>0.83022389287767573</v>
      </c>
      <c r="O53" s="129">
        <v>0.72437689241119163</v>
      </c>
      <c r="P53" s="129">
        <v>0.45125598966019409</v>
      </c>
      <c r="Q53" s="129">
        <v>0.36461864249494208</v>
      </c>
      <c r="R53" s="129">
        <v>0.20269895559595807</v>
      </c>
      <c r="T53" s="129">
        <v>0.78468972444534302</v>
      </c>
      <c r="U53" s="131">
        <v>0.45375820994377097</v>
      </c>
    </row>
    <row r="54" spans="1:21">
      <c r="A54">
        <v>1927</v>
      </c>
      <c r="B54" s="129">
        <v>0.87982826232910161</v>
      </c>
      <c r="C54" s="129">
        <v>0.8165611267089844</v>
      </c>
      <c r="D54" s="129">
        <v>0.59110424041748044</v>
      </c>
      <c r="E54" s="129">
        <v>0.48609085083007814</v>
      </c>
      <c r="F54" s="129">
        <v>0.3065830230712891</v>
      </c>
      <c r="G54" s="129"/>
      <c r="H54" s="129"/>
      <c r="I54" s="129"/>
      <c r="J54" s="129">
        <v>0.3920609971482385</v>
      </c>
      <c r="K54" s="129">
        <v>0.33185821205364124</v>
      </c>
      <c r="L54" s="129">
        <v>0.21276796168152778</v>
      </c>
      <c r="M54" s="129"/>
      <c r="N54" s="129">
        <v>0.83893293432949601</v>
      </c>
      <c r="O54" s="129">
        <v>0.73331029484153254</v>
      </c>
      <c r="P54" s="129">
        <v>0.49460790946661498</v>
      </c>
      <c r="Q54" s="129">
        <v>0.4025856820364927</v>
      </c>
      <c r="R54" s="129">
        <v>0.22641186213556663</v>
      </c>
      <c r="T54" s="129">
        <v>0.79628562927246105</v>
      </c>
      <c r="U54" s="131">
        <v>0.47804600000381497</v>
      </c>
    </row>
    <row r="55" spans="1:21">
      <c r="A55">
        <v>1928</v>
      </c>
      <c r="B55" s="129">
        <v>0.86682701110839844</v>
      </c>
      <c r="C55" s="129">
        <v>0.80099212646484375</v>
      </c>
      <c r="D55" s="129">
        <v>0.56459617614746094</v>
      </c>
      <c r="E55" s="129">
        <v>0.4610710906982422</v>
      </c>
      <c r="F55" s="129">
        <v>0.28418817520141604</v>
      </c>
      <c r="G55" s="129"/>
      <c r="H55" s="129"/>
      <c r="I55" s="129"/>
      <c r="J55" s="129">
        <v>0.3649708603301221</v>
      </c>
      <c r="K55" s="129">
        <v>0.31030169216813208</v>
      </c>
      <c r="L55" s="129">
        <v>0.19703247120687042</v>
      </c>
      <c r="M55" s="129"/>
      <c r="N55" s="129">
        <v>0.84437791059304246</v>
      </c>
      <c r="O55" s="129">
        <v>0.74102317003754115</v>
      </c>
      <c r="P55" s="129">
        <v>0.5140980617156492</v>
      </c>
      <c r="Q55" s="129">
        <v>0.42309926012005583</v>
      </c>
      <c r="R55" s="129">
        <v>0.24617347576162346</v>
      </c>
      <c r="T55" s="129"/>
      <c r="U55" s="131"/>
    </row>
    <row r="56" spans="1:21">
      <c r="A56">
        <v>1929</v>
      </c>
      <c r="B56" s="129">
        <v>0.87070228576660158</v>
      </c>
      <c r="C56" s="129">
        <v>0.79858604431152347</v>
      </c>
      <c r="D56" s="129">
        <v>0.56322406768798827</v>
      </c>
      <c r="E56" s="129">
        <v>0.45879928588867186</v>
      </c>
      <c r="F56" s="129">
        <v>0.27639131546020507</v>
      </c>
      <c r="G56" s="129"/>
      <c r="H56" s="129"/>
      <c r="I56" s="129"/>
      <c r="J56" s="129">
        <v>0.36761600508551645</v>
      </c>
      <c r="K56" s="129">
        <v>0.31839117177235898</v>
      </c>
      <c r="L56" s="129">
        <v>0.20803988296610507</v>
      </c>
      <c r="M56" s="129"/>
      <c r="N56" s="129">
        <v>0.84257879348520381</v>
      </c>
      <c r="O56" s="129">
        <v>0.74058991604400659</v>
      </c>
      <c r="P56" s="129">
        <v>0.50553320973102644</v>
      </c>
      <c r="Q56" s="129">
        <v>0.4171065293746048</v>
      </c>
      <c r="R56" s="129">
        <v>0.24790042489816416</v>
      </c>
      <c r="T56" s="129">
        <v>0.80512082576751698</v>
      </c>
      <c r="U56" s="131">
        <v>0.49960958957672102</v>
      </c>
    </row>
    <row r="57" spans="1:21">
      <c r="A57">
        <v>1930</v>
      </c>
      <c r="B57" s="129">
        <v>0.8613105773925781</v>
      </c>
      <c r="C57" s="129">
        <v>0.79182258605957034</v>
      </c>
      <c r="D57" s="129">
        <v>0.5693781280517578</v>
      </c>
      <c r="E57" s="129">
        <v>0.46979438781738281</v>
      </c>
      <c r="F57" s="129">
        <v>0.29524534225463867</v>
      </c>
      <c r="G57" s="129"/>
      <c r="H57" s="129"/>
      <c r="I57" s="129"/>
      <c r="J57" s="129">
        <v>0.4029236184190606</v>
      </c>
      <c r="K57" s="129">
        <v>0.34474681389734868</v>
      </c>
      <c r="L57" s="129">
        <v>0.22854969528269478</v>
      </c>
      <c r="M57" s="129"/>
      <c r="N57" s="129">
        <v>0.83618785311315347</v>
      </c>
      <c r="O57" s="129">
        <v>0.74693668485545273</v>
      </c>
      <c r="P57" s="129">
        <v>0.48951340928575582</v>
      </c>
      <c r="Q57" s="129">
        <v>0.39988221271165414</v>
      </c>
      <c r="R57" s="129">
        <v>0.22972237321111191</v>
      </c>
      <c r="T57" s="129">
        <v>0.80381178855895996</v>
      </c>
      <c r="U57" s="131">
        <v>0.50186872482299805</v>
      </c>
    </row>
    <row r="58" spans="1:21">
      <c r="A58">
        <v>1931</v>
      </c>
      <c r="B58" s="129">
        <v>0.85807365417480475</v>
      </c>
      <c r="C58" s="129">
        <v>0.7743679809570313</v>
      </c>
      <c r="D58" s="129">
        <v>0.53110935211181642</v>
      </c>
      <c r="E58" s="129">
        <v>0.42621051788330078</v>
      </c>
      <c r="F58" s="129">
        <v>0.24841039657592773</v>
      </c>
      <c r="G58" s="129"/>
      <c r="H58" s="129"/>
      <c r="I58" s="129"/>
      <c r="J58" s="129">
        <v>0.34703806951647004</v>
      </c>
      <c r="K58" s="129">
        <v>0.2946950732497815</v>
      </c>
      <c r="L58" s="129">
        <v>0.18772936559326778</v>
      </c>
      <c r="M58" s="129"/>
      <c r="N58" s="129">
        <v>0.83570538035225761</v>
      </c>
      <c r="O58" s="129">
        <v>0.73946479717398084</v>
      </c>
      <c r="P58" s="129">
        <v>0.47965689621202323</v>
      </c>
      <c r="Q58" s="129">
        <v>0.38757538175763923</v>
      </c>
      <c r="R58" s="129">
        <v>0.21620148176713322</v>
      </c>
      <c r="T58" s="129">
        <v>0.78734111785888705</v>
      </c>
      <c r="U58" s="131">
        <v>0.46373009681701699</v>
      </c>
    </row>
    <row r="59" spans="1:21">
      <c r="A59">
        <v>1932</v>
      </c>
      <c r="B59" s="129">
        <v>0.85741775512695317</v>
      </c>
      <c r="C59" s="129">
        <v>0.77571846008300782</v>
      </c>
      <c r="D59" s="129">
        <v>0.54318572998046877</v>
      </c>
      <c r="E59" s="129">
        <v>0.44309314727783206</v>
      </c>
      <c r="F59" s="129">
        <v>0.27367464065551761</v>
      </c>
      <c r="G59" s="129"/>
      <c r="H59" s="129"/>
      <c r="I59" s="129"/>
      <c r="J59" s="129">
        <v>0.28398384570196605</v>
      </c>
      <c r="K59" s="129">
        <v>0.24036311229837984</v>
      </c>
      <c r="L59" s="129">
        <v>0.14682046954465383</v>
      </c>
      <c r="M59" s="129"/>
      <c r="N59" s="129">
        <v>0.83985507511605118</v>
      </c>
      <c r="O59" s="129">
        <v>0.74275846643570842</v>
      </c>
      <c r="P59" s="129">
        <v>0.47034896557012518</v>
      </c>
      <c r="Q59" s="129">
        <v>0.39037549532202709</v>
      </c>
      <c r="R59" s="129">
        <v>0.22417174720785935</v>
      </c>
      <c r="T59" s="129">
        <v>0.77947151660919201</v>
      </c>
      <c r="U59" s="131">
        <v>0.44794508814811701</v>
      </c>
    </row>
    <row r="60" spans="1:21">
      <c r="A60">
        <v>1933</v>
      </c>
      <c r="B60" s="129">
        <v>0.86407066345214845</v>
      </c>
      <c r="C60" s="129">
        <v>0.78874084472656247</v>
      </c>
      <c r="D60" s="129">
        <v>0.55948886871337888</v>
      </c>
      <c r="E60" s="129">
        <v>0.46027725219726562</v>
      </c>
      <c r="F60" s="129">
        <v>0.29126365661621095</v>
      </c>
      <c r="G60" s="129"/>
      <c r="H60" s="129"/>
      <c r="I60" s="129"/>
      <c r="J60" s="129">
        <v>0.30307277779173186</v>
      </c>
      <c r="K60" s="129">
        <v>0.25797095552023014</v>
      </c>
      <c r="L60" s="129">
        <v>0.16276816486333748</v>
      </c>
      <c r="M60" s="129"/>
      <c r="N60" s="129">
        <v>0.84144106410606689</v>
      </c>
      <c r="O60" s="129">
        <v>0.74834179836902226</v>
      </c>
      <c r="P60" s="129">
        <v>0.47075344757412113</v>
      </c>
      <c r="Q60" s="129">
        <v>0.38618147156557575</v>
      </c>
      <c r="R60" s="129">
        <v>0.22187766822150759</v>
      </c>
      <c r="T60" s="129">
        <v>0.78069102764129605</v>
      </c>
      <c r="U60" s="131">
        <v>0.44647508859634399</v>
      </c>
    </row>
    <row r="61" spans="1:21">
      <c r="A61">
        <v>1934</v>
      </c>
      <c r="B61" s="129">
        <v>0.86116592407226566</v>
      </c>
      <c r="C61" s="129">
        <v>0.77880523681640623</v>
      </c>
      <c r="D61" s="129">
        <v>0.53795265197753905</v>
      </c>
      <c r="E61" s="129">
        <v>0.43414939880371095</v>
      </c>
      <c r="F61" s="129">
        <v>0.25779121398925781</v>
      </c>
      <c r="G61" s="129"/>
      <c r="H61" s="129"/>
      <c r="I61" s="129"/>
      <c r="J61" s="129">
        <v>0.28086417360530319</v>
      </c>
      <c r="K61" s="129">
        <v>0.23841573290614787</v>
      </c>
      <c r="L61" s="129">
        <v>0.14938467130710367</v>
      </c>
      <c r="M61" s="129"/>
      <c r="N61" s="129">
        <v>0.82531843660399862</v>
      </c>
      <c r="O61" s="129">
        <v>0.73450515954124218</v>
      </c>
      <c r="P61" s="129">
        <v>0.4721455470688069</v>
      </c>
      <c r="Q61" s="129">
        <v>0.39268314252012182</v>
      </c>
      <c r="R61" s="129">
        <v>0.21779266117937759</v>
      </c>
      <c r="T61" s="129"/>
      <c r="U61" s="131"/>
    </row>
    <row r="62" spans="1:21">
      <c r="A62">
        <v>1935</v>
      </c>
      <c r="B62" s="129">
        <v>0.85872962951660159</v>
      </c>
      <c r="C62" s="129">
        <v>0.78198852539062502</v>
      </c>
      <c r="D62" s="129">
        <v>0.5397640991210938</v>
      </c>
      <c r="E62" s="129">
        <v>0.43565677642822265</v>
      </c>
      <c r="F62" s="129">
        <v>0.25821760177612307</v>
      </c>
      <c r="G62" s="129"/>
      <c r="H62" s="129"/>
      <c r="I62" s="129"/>
      <c r="J62" s="129">
        <v>0.27774183395198487</v>
      </c>
      <c r="K62" s="129">
        <v>0.23762508173482608</v>
      </c>
      <c r="L62" s="129">
        <v>0.14980726930283697</v>
      </c>
      <c r="M62" s="129"/>
      <c r="N62" s="129">
        <v>0.81161999235053817</v>
      </c>
      <c r="O62" s="129">
        <v>0.71831267126744125</v>
      </c>
      <c r="P62" s="129">
        <v>0.45274818369983982</v>
      </c>
      <c r="Q62" s="129">
        <v>0.37668733676066923</v>
      </c>
      <c r="R62" s="129">
        <v>0.2076627508406946</v>
      </c>
      <c r="T62" s="129">
        <v>0.78006482124328602</v>
      </c>
      <c r="U62" s="131">
        <v>0.459723800420761</v>
      </c>
    </row>
    <row r="63" spans="1:21">
      <c r="A63">
        <v>1936</v>
      </c>
      <c r="B63" s="129">
        <v>0.85163200378417969</v>
      </c>
      <c r="C63" s="129">
        <v>0.77532745361328126</v>
      </c>
      <c r="D63" s="129">
        <v>0.53426807403564458</v>
      </c>
      <c r="E63" s="129">
        <v>0.42137023925781253</v>
      </c>
      <c r="F63" s="129">
        <v>0.2345572853088379</v>
      </c>
      <c r="G63" s="129"/>
      <c r="H63" s="129"/>
      <c r="I63" s="129"/>
      <c r="J63" s="129">
        <v>0.29701659342295689</v>
      </c>
      <c r="K63" s="129">
        <v>0.2550781256503637</v>
      </c>
      <c r="L63" s="129">
        <v>0.16633205294283657</v>
      </c>
      <c r="M63" s="129"/>
      <c r="N63" s="129">
        <v>0.81568662979458284</v>
      </c>
      <c r="O63" s="129">
        <v>0.71904311630830697</v>
      </c>
      <c r="P63" s="129">
        <v>0.45193305324754096</v>
      </c>
      <c r="Q63" s="129">
        <v>0.3726242419711725</v>
      </c>
      <c r="R63" s="129">
        <v>0.19968361990614827</v>
      </c>
      <c r="T63" s="129">
        <v>0.77595758438110396</v>
      </c>
      <c r="U63" s="131">
        <v>0.457214385271072</v>
      </c>
    </row>
    <row r="64" spans="1:21">
      <c r="A64">
        <v>1937</v>
      </c>
      <c r="B64" s="129">
        <v>0.85470039367675787</v>
      </c>
      <c r="C64" s="129">
        <v>0.77407859802246093</v>
      </c>
      <c r="D64" s="129">
        <v>0.53131061553955083</v>
      </c>
      <c r="E64" s="129">
        <v>0.42631103515625002</v>
      </c>
      <c r="F64" s="129">
        <v>0.24627840042114257</v>
      </c>
      <c r="G64" s="129"/>
      <c r="H64" s="129"/>
      <c r="I64" s="129"/>
      <c r="J64" s="129">
        <v>0.2696785690776784</v>
      </c>
      <c r="K64" s="129">
        <v>0.22644475949112017</v>
      </c>
      <c r="L64" s="129">
        <v>0.14218218987945735</v>
      </c>
      <c r="M64" s="129"/>
      <c r="N64" s="129">
        <v>0.79895509250504437</v>
      </c>
      <c r="O64" s="129">
        <v>0.6825362473540042</v>
      </c>
      <c r="P64" s="129">
        <v>0.45315357102003306</v>
      </c>
      <c r="Q64" s="129">
        <v>0.36586994618708424</v>
      </c>
      <c r="R64" s="129">
        <v>0.19737659492600645</v>
      </c>
      <c r="T64" s="129">
        <v>0.76364582777023304</v>
      </c>
      <c r="U64" s="131">
        <v>0.42619061470031699</v>
      </c>
    </row>
    <row r="65" spans="1:21">
      <c r="A65">
        <v>1938</v>
      </c>
      <c r="B65" s="129">
        <v>0.85012535095214847</v>
      </c>
      <c r="C65" s="129">
        <v>0.77489822387695317</v>
      </c>
      <c r="D65" s="129">
        <v>0.54071914672851562</v>
      </c>
      <c r="E65" s="129">
        <v>0.4383124542236328</v>
      </c>
      <c r="F65" s="129">
        <v>0.27022249221801758</v>
      </c>
      <c r="G65" s="129"/>
      <c r="H65" s="129"/>
      <c r="I65" s="129"/>
      <c r="J65" s="129">
        <v>0.270649522788525</v>
      </c>
      <c r="K65" s="129">
        <v>0.22702139562727766</v>
      </c>
      <c r="L65" s="129">
        <v>0.14132549295409966</v>
      </c>
      <c r="M65" s="129"/>
      <c r="N65" s="129">
        <v>0.79697068453582509</v>
      </c>
      <c r="O65" s="129">
        <v>0.66181307877798479</v>
      </c>
      <c r="P65" s="129">
        <v>0.40666096124287715</v>
      </c>
      <c r="Q65" s="129">
        <v>0.32093458966394073</v>
      </c>
      <c r="R65" s="129">
        <v>0.16791582596213606</v>
      </c>
      <c r="T65" s="129">
        <v>0.75613069534301802</v>
      </c>
      <c r="U65" s="131">
        <v>0.42059949040412897</v>
      </c>
    </row>
    <row r="66" spans="1:21">
      <c r="A66">
        <v>1939</v>
      </c>
      <c r="B66" s="129">
        <v>0.84289375305175784</v>
      </c>
      <c r="C66" s="129">
        <v>0.75276039123535154</v>
      </c>
      <c r="D66" s="129">
        <v>0.51188774108886714</v>
      </c>
      <c r="E66" s="129">
        <v>0.40802150726318359</v>
      </c>
      <c r="F66" s="129">
        <v>0.23934940338134766</v>
      </c>
      <c r="G66" s="129"/>
      <c r="H66" s="129"/>
      <c r="I66" s="129"/>
      <c r="J66" s="129">
        <v>0.25950806942538057</v>
      </c>
      <c r="K66" s="129">
        <v>0.21587178129647494</v>
      </c>
      <c r="L66" s="129">
        <v>0.13183532155900107</v>
      </c>
      <c r="M66" s="129"/>
      <c r="N66" s="129">
        <v>0.80065046748376645</v>
      </c>
      <c r="O66" s="129">
        <v>0.67114727442693978</v>
      </c>
      <c r="P66" s="129">
        <v>0.41946405320529101</v>
      </c>
      <c r="Q66" s="129">
        <v>0.33218178537963161</v>
      </c>
      <c r="R66" s="129">
        <v>0.17432511752226251</v>
      </c>
      <c r="T66" s="129">
        <v>0.76609921455383301</v>
      </c>
      <c r="U66" s="131">
        <v>0.42715421319007901</v>
      </c>
    </row>
    <row r="67" spans="1:21">
      <c r="A67">
        <v>1940</v>
      </c>
      <c r="B67" s="129">
        <v>0.83811492919921882</v>
      </c>
      <c r="C67" s="129">
        <v>0.75227806091308591</v>
      </c>
      <c r="D67" s="129">
        <v>0.50977439880371089</v>
      </c>
      <c r="E67" s="129">
        <v>0.40671512603759769</v>
      </c>
      <c r="F67" s="129">
        <v>0.23583158493041992</v>
      </c>
      <c r="G67" s="129"/>
      <c r="H67" s="129"/>
      <c r="I67" s="129"/>
      <c r="J67" s="129">
        <v>0.25269242935318348</v>
      </c>
      <c r="K67" s="129">
        <v>0.20833447751951881</v>
      </c>
      <c r="L67" s="129">
        <v>0.1242309018593872</v>
      </c>
      <c r="M67" s="129"/>
      <c r="N67" s="129">
        <v>0.77573970997888786</v>
      </c>
      <c r="O67" s="129">
        <v>0.6386553508004863</v>
      </c>
      <c r="P67" s="129">
        <v>0.379293085603151</v>
      </c>
      <c r="Q67" s="129">
        <v>0.29731041003955527</v>
      </c>
      <c r="R67" s="129">
        <v>0.15335431181741965</v>
      </c>
      <c r="T67" s="129">
        <v>0.724617719650269</v>
      </c>
      <c r="U67" s="131">
        <v>0.34944188594818099</v>
      </c>
    </row>
    <row r="68" spans="1:21">
      <c r="A68">
        <v>1941</v>
      </c>
      <c r="B68" s="129">
        <v>0.82855720520019538</v>
      </c>
      <c r="C68" s="129">
        <v>0.74388580322265629</v>
      </c>
      <c r="D68" s="129">
        <v>0.49850311279296877</v>
      </c>
      <c r="E68" s="129">
        <v>0.39626392364501956</v>
      </c>
      <c r="F68" s="129">
        <v>0.22858278274536134</v>
      </c>
      <c r="G68" s="129"/>
      <c r="H68" s="129"/>
      <c r="I68" s="129"/>
      <c r="J68" s="129">
        <v>0.25304868054492291</v>
      </c>
      <c r="K68" s="129">
        <v>0.20741917237461699</v>
      </c>
      <c r="L68" s="129">
        <v>0.12347145713548077</v>
      </c>
      <c r="M68" s="129"/>
      <c r="N68" s="129">
        <v>0.76176322853439193</v>
      </c>
      <c r="O68" s="129">
        <v>0.62061854941875139</v>
      </c>
      <c r="P68" s="129">
        <v>0.35035574331190977</v>
      </c>
      <c r="Q68" s="129">
        <v>0.26878423232470056</v>
      </c>
      <c r="R68" s="129">
        <v>0.13392714557834787</v>
      </c>
      <c r="T68" s="129">
        <v>0.73300778865814198</v>
      </c>
      <c r="U68" s="131">
        <v>0.34844779968261702</v>
      </c>
    </row>
    <row r="69" spans="1:21">
      <c r="A69">
        <v>1942</v>
      </c>
      <c r="B69" s="129"/>
      <c r="C69" s="129"/>
      <c r="D69" s="129"/>
      <c r="E69" s="129"/>
      <c r="F69" s="129"/>
      <c r="G69" s="129"/>
      <c r="H69" s="129"/>
      <c r="I69" s="129"/>
      <c r="J69" s="129">
        <v>0.23739337861608611</v>
      </c>
      <c r="K69" s="129">
        <v>0.19338032790619639</v>
      </c>
      <c r="L69" s="129">
        <v>0.11312962745480269</v>
      </c>
      <c r="M69" s="129"/>
      <c r="N69" s="129">
        <v>0.74676746460637433</v>
      </c>
      <c r="O69" s="129">
        <v>0.60437930180596944</v>
      </c>
      <c r="P69" s="129">
        <v>0.3460285744218885</v>
      </c>
      <c r="Q69" s="129">
        <v>0.26552248563858843</v>
      </c>
      <c r="R69" s="129">
        <v>0.1298599723885317</v>
      </c>
      <c r="T69" s="129">
        <v>0.74498832225799605</v>
      </c>
      <c r="U69" s="131">
        <v>0.366593897342682</v>
      </c>
    </row>
    <row r="70" spans="1:21">
      <c r="A70">
        <v>1943</v>
      </c>
      <c r="B70" s="129"/>
      <c r="C70" s="129"/>
      <c r="D70" s="129"/>
      <c r="E70" s="129"/>
      <c r="F70" s="129"/>
      <c r="G70" s="129"/>
      <c r="H70" s="129"/>
      <c r="I70" s="129"/>
      <c r="J70" s="129">
        <v>0.24261150662292205</v>
      </c>
      <c r="K70" s="129">
        <v>0.19459280822617764</v>
      </c>
      <c r="L70" s="129">
        <v>0.10962283491939397</v>
      </c>
      <c r="M70" s="129"/>
      <c r="N70" s="129">
        <v>0.75182125431110847</v>
      </c>
      <c r="O70" s="129">
        <v>0.61557702787623181</v>
      </c>
      <c r="P70" s="129">
        <v>0.35052964370676282</v>
      </c>
      <c r="Q70" s="129">
        <v>0.26522072338268038</v>
      </c>
      <c r="R70" s="129">
        <v>0.12667895275361468</v>
      </c>
      <c r="T70" s="129">
        <v>0.76389282941818204</v>
      </c>
      <c r="U70" s="131">
        <v>0.38057270646095298</v>
      </c>
    </row>
    <row r="71" spans="1:21">
      <c r="A71">
        <v>1944</v>
      </c>
      <c r="B71" s="129"/>
      <c r="C71" s="129"/>
      <c r="D71" s="129"/>
      <c r="E71" s="129"/>
      <c r="F71" s="129"/>
      <c r="G71" s="129"/>
      <c r="H71" s="129"/>
      <c r="I71" s="129"/>
      <c r="J71" s="129">
        <v>0.25490494026835603</v>
      </c>
      <c r="K71" s="129">
        <v>0.20351346672750281</v>
      </c>
      <c r="L71" s="129">
        <v>0.11397754172372794</v>
      </c>
      <c r="M71" s="129"/>
      <c r="N71" s="129">
        <v>0.74862069491399397</v>
      </c>
      <c r="O71" s="129">
        <v>0.61608083390530965</v>
      </c>
      <c r="P71" s="129">
        <v>0.34463177591037975</v>
      </c>
      <c r="Q71" s="129">
        <v>0.25829005057646937</v>
      </c>
      <c r="R71" s="129">
        <v>0.1217299300983723</v>
      </c>
      <c r="T71" s="129">
        <v>0.75851631164550803</v>
      </c>
      <c r="U71" s="131">
        <v>0.37837558984756497</v>
      </c>
    </row>
    <row r="72" spans="1:21">
      <c r="A72">
        <v>1945</v>
      </c>
      <c r="B72" s="129"/>
      <c r="C72" s="129"/>
      <c r="D72" s="129"/>
      <c r="E72" s="129"/>
      <c r="F72" s="129"/>
      <c r="G72" s="129"/>
      <c r="H72" s="129"/>
      <c r="I72" s="129"/>
      <c r="J72" s="129">
        <v>0.24651631972953014</v>
      </c>
      <c r="K72" s="129">
        <v>0.19381184831689058</v>
      </c>
      <c r="L72" s="129">
        <v>0.1054041021601055</v>
      </c>
      <c r="M72" s="129"/>
      <c r="N72" s="129">
        <v>0.75230818930518684</v>
      </c>
      <c r="O72" s="129">
        <v>0.62372473908612658</v>
      </c>
      <c r="P72" s="129">
        <v>0.34397801909520115</v>
      </c>
      <c r="Q72" s="129">
        <v>0.25542708005420089</v>
      </c>
      <c r="R72" s="129">
        <v>0.11869480010668916</v>
      </c>
      <c r="T72" s="129">
        <v>0.73758047819137595</v>
      </c>
      <c r="U72" s="131">
        <v>0.351756691932678</v>
      </c>
    </row>
    <row r="73" spans="1:21">
      <c r="A73">
        <v>1946</v>
      </c>
      <c r="B73" s="129">
        <v>0.83511634826660153</v>
      </c>
      <c r="C73" s="129">
        <v>0.72748718261718748</v>
      </c>
      <c r="D73" s="129">
        <v>0.46076438903808592</v>
      </c>
      <c r="E73" s="129">
        <v>0.36139328002929688</v>
      </c>
      <c r="F73" s="129">
        <v>0.19287172317504883</v>
      </c>
      <c r="G73" s="129"/>
      <c r="H73" s="129"/>
      <c r="I73" s="129"/>
      <c r="J73" s="129">
        <v>0.24491324779217621</v>
      </c>
      <c r="K73" s="129">
        <v>0.19058082394499792</v>
      </c>
      <c r="L73" s="129">
        <v>0.10280996648076927</v>
      </c>
      <c r="M73" s="129"/>
      <c r="N73" s="129">
        <v>0.74590543211878801</v>
      </c>
      <c r="O73" s="129">
        <v>0.6088829361246243</v>
      </c>
      <c r="P73" s="129">
        <v>0.31831027415761987</v>
      </c>
      <c r="Q73" s="129">
        <v>0.2346397824871933</v>
      </c>
      <c r="R73" s="129">
        <v>0.1091188083952941</v>
      </c>
      <c r="T73" s="129">
        <v>0.697526514530182</v>
      </c>
      <c r="U73" s="131">
        <v>0.30684289336204501</v>
      </c>
    </row>
    <row r="74" spans="1:21">
      <c r="A74">
        <v>1947</v>
      </c>
      <c r="B74" s="129">
        <v>0.82977531433105467</v>
      </c>
      <c r="C74" s="129">
        <v>0.71726219177246098</v>
      </c>
      <c r="D74" s="129">
        <v>0.44949310302734374</v>
      </c>
      <c r="E74" s="129">
        <v>0.35054012298583986</v>
      </c>
      <c r="F74" s="129">
        <v>0.19297832489013672</v>
      </c>
      <c r="G74" s="129"/>
      <c r="H74" s="129"/>
      <c r="I74" s="129"/>
      <c r="J74" s="129">
        <v>0.24276518331738128</v>
      </c>
      <c r="K74" s="129">
        <v>0.1881255345835442</v>
      </c>
      <c r="L74" s="129">
        <v>0.10260959282959072</v>
      </c>
      <c r="M74" s="129"/>
      <c r="N74" s="129">
        <v>0.7299799966845042</v>
      </c>
      <c r="O74" s="129">
        <v>0.59002791619462469</v>
      </c>
      <c r="P74" s="129">
        <v>0.30231086221011261</v>
      </c>
      <c r="Q74" s="129">
        <v>0.22342111609047366</v>
      </c>
      <c r="R74" s="129">
        <v>0.1047708137665333</v>
      </c>
      <c r="T74" s="129">
        <v>0.68792802095413197</v>
      </c>
      <c r="U74" s="131">
        <v>0.30237430334091198</v>
      </c>
    </row>
    <row r="75" spans="1:21">
      <c r="A75">
        <v>1948</v>
      </c>
      <c r="B75" s="129">
        <v>0.83099349975585934</v>
      </c>
      <c r="C75" s="129">
        <v>0.71253547668457029</v>
      </c>
      <c r="D75" s="129">
        <v>0.44385742187499999</v>
      </c>
      <c r="E75" s="129">
        <v>0.3435057067871094</v>
      </c>
      <c r="F75" s="129">
        <v>0.1905265235900879</v>
      </c>
      <c r="G75" s="129"/>
      <c r="H75" s="129"/>
      <c r="I75" s="129"/>
      <c r="J75" s="129">
        <v>0.23042023368195114</v>
      </c>
      <c r="K75" s="129">
        <v>0.17692061258442707</v>
      </c>
      <c r="L75" s="129">
        <v>9.4526551871470257E-2</v>
      </c>
      <c r="M75" s="129"/>
      <c r="N75" s="129">
        <v>0.71865639187391483</v>
      </c>
      <c r="O75" s="129">
        <v>0.57647758509469704</v>
      </c>
      <c r="P75" s="129">
        <v>0.29921141624659831</v>
      </c>
      <c r="Q75" s="129">
        <v>0.2224873453681554</v>
      </c>
      <c r="R75" s="129">
        <v>0.10322343801310285</v>
      </c>
      <c r="T75" s="129">
        <v>0.69912099838256803</v>
      </c>
      <c r="U75" s="131">
        <v>0.30562499165535001</v>
      </c>
    </row>
    <row r="76" spans="1:21">
      <c r="A76">
        <v>1949</v>
      </c>
      <c r="B76" s="129">
        <v>0.8176876831054688</v>
      </c>
      <c r="C76" s="129">
        <v>0.70240699768066406</v>
      </c>
      <c r="D76" s="129">
        <v>0.43379375457763675</v>
      </c>
      <c r="E76" s="129">
        <v>0.33576782226562502</v>
      </c>
      <c r="F76" s="129">
        <v>0.18338432312011718</v>
      </c>
      <c r="G76" s="129"/>
      <c r="H76" s="129"/>
      <c r="I76" s="129"/>
      <c r="J76" s="129">
        <v>0.22589299557005049</v>
      </c>
      <c r="K76" s="129">
        <v>0.17246232892521732</v>
      </c>
      <c r="L76" s="129">
        <v>9.0345218768889651E-2</v>
      </c>
      <c r="M76" s="129"/>
      <c r="N76" s="129">
        <v>0.71121624060288502</v>
      </c>
      <c r="O76" s="129">
        <v>0.56233523589400591</v>
      </c>
      <c r="P76" s="129">
        <v>0.29055777313991887</v>
      </c>
      <c r="Q76" s="129">
        <v>0.21573847099275476</v>
      </c>
      <c r="R76" s="129">
        <v>9.9951774844997648E-2</v>
      </c>
      <c r="T76" s="129">
        <v>0.71516168117523204</v>
      </c>
      <c r="U76" s="131">
        <v>0.33027759194374101</v>
      </c>
    </row>
    <row r="77" spans="1:21">
      <c r="A77">
        <v>1950</v>
      </c>
      <c r="B77" s="129">
        <v>0.79941551208496098</v>
      </c>
      <c r="C77" s="129">
        <v>0.68952964782714843</v>
      </c>
      <c r="D77" s="129">
        <v>0.4304161834716797</v>
      </c>
      <c r="E77" s="129">
        <v>0.33336631774902342</v>
      </c>
      <c r="F77" s="129">
        <v>0.2008756446838379</v>
      </c>
      <c r="G77" s="129"/>
      <c r="H77" s="129"/>
      <c r="I77" s="129"/>
      <c r="J77" s="129">
        <v>0.22775564638356108</v>
      </c>
      <c r="K77" s="129">
        <v>0.17492634185944986</v>
      </c>
      <c r="L77" s="129">
        <v>9.2396966368082797E-2</v>
      </c>
      <c r="M77" s="129"/>
      <c r="N77" s="129">
        <v>0.71565754440784946</v>
      </c>
      <c r="O77" s="129">
        <v>0.57297422935996734</v>
      </c>
      <c r="P77" s="129">
        <v>0.30530416339309946</v>
      </c>
      <c r="Q77" s="129">
        <v>0.22668975114716813</v>
      </c>
      <c r="R77" s="129">
        <v>0.10586902180664871</v>
      </c>
      <c r="T77" s="129">
        <v>0.72241139411926303</v>
      </c>
      <c r="U77" s="131">
        <v>0.33333599567413302</v>
      </c>
    </row>
    <row r="78" spans="1:21">
      <c r="A78">
        <v>1951</v>
      </c>
      <c r="B78" s="129">
        <v>0.7830174255371094</v>
      </c>
      <c r="C78" s="129">
        <v>0.68155532836914068</v>
      </c>
      <c r="D78" s="129">
        <v>0.41852638244628909</v>
      </c>
      <c r="E78" s="129">
        <v>0.32212135314941409</v>
      </c>
      <c r="F78" s="129">
        <v>0.1901959228515625</v>
      </c>
      <c r="G78" s="129"/>
      <c r="H78" s="129"/>
      <c r="I78" s="129"/>
      <c r="J78" s="129"/>
      <c r="K78" s="129"/>
      <c r="L78" s="129"/>
      <c r="M78" s="129"/>
      <c r="N78" s="129">
        <v>0.71436555065513707</v>
      </c>
      <c r="O78" s="129">
        <v>0.57210932385617042</v>
      </c>
      <c r="P78" s="129">
        <v>0.30009388783375246</v>
      </c>
      <c r="Q78" s="129">
        <v>0.22141987089056325</v>
      </c>
      <c r="R78" s="129">
        <v>0.10130723941273324</v>
      </c>
      <c r="T78" s="129">
        <v>0.69933927059173595</v>
      </c>
      <c r="U78" s="131">
        <v>0.32699888944625799</v>
      </c>
    </row>
    <row r="79" spans="1:21">
      <c r="A79">
        <v>1952</v>
      </c>
      <c r="B79" s="129">
        <v>0.7748653411865235</v>
      </c>
      <c r="C79" s="129">
        <v>0.64659744262695318</v>
      </c>
      <c r="D79" s="129">
        <v>0.38775558471679689</v>
      </c>
      <c r="E79" s="129">
        <v>0.29770393371582032</v>
      </c>
      <c r="F79" s="129">
        <v>0.17223636627197267</v>
      </c>
      <c r="G79" s="129"/>
      <c r="H79" s="129"/>
      <c r="I79" s="129"/>
      <c r="J79" s="129"/>
      <c r="K79" s="129"/>
      <c r="L79" s="129"/>
      <c r="M79" s="129"/>
      <c r="N79" s="129">
        <v>0.7113079464591493</v>
      </c>
      <c r="O79" s="129">
        <v>0.565862779521635</v>
      </c>
      <c r="P79" s="129">
        <v>0.29700193122168933</v>
      </c>
      <c r="Q79" s="129">
        <v>0.21776433270973303</v>
      </c>
      <c r="R79" s="129">
        <v>9.9455418820755842E-2</v>
      </c>
      <c r="T79" s="129">
        <v>0.72325521707534801</v>
      </c>
      <c r="U79" s="131">
        <v>0.32039529085159302</v>
      </c>
    </row>
    <row r="80" spans="1:21">
      <c r="A80">
        <v>1953</v>
      </c>
      <c r="B80" s="129">
        <v>0.76933677673339851</v>
      </c>
      <c r="C80" s="129">
        <v>0.6490160369873047</v>
      </c>
      <c r="D80" s="129">
        <v>0.38887145996093753</v>
      </c>
      <c r="E80" s="129">
        <v>0.29161067962646486</v>
      </c>
      <c r="F80" s="129">
        <v>0.15815858840942384</v>
      </c>
      <c r="G80" s="129"/>
      <c r="H80" s="129"/>
      <c r="I80" s="129"/>
      <c r="J80" s="129">
        <v>0.23774174938353482</v>
      </c>
      <c r="K80" s="129">
        <v>0.18257989435543873</v>
      </c>
      <c r="L80" s="129">
        <v>9.7295408755261617E-2</v>
      </c>
      <c r="M80" s="129"/>
      <c r="N80" s="129">
        <v>0.70316394072902</v>
      </c>
      <c r="O80" s="129">
        <v>0.5541507573518919</v>
      </c>
      <c r="P80" s="129">
        <v>0.28330258395454783</v>
      </c>
      <c r="Q80" s="129">
        <v>0.20724492216665291</v>
      </c>
      <c r="R80" s="129">
        <v>9.4439229922561249E-2</v>
      </c>
      <c r="T80" s="129">
        <v>0.728438019752502</v>
      </c>
      <c r="U80" s="131">
        <v>0.31877601146697998</v>
      </c>
    </row>
    <row r="81" spans="1:21">
      <c r="A81">
        <v>1954</v>
      </c>
      <c r="B81" s="129">
        <v>0.76624458312988286</v>
      </c>
      <c r="C81" s="129">
        <v>0.65577781677246094</v>
      </c>
      <c r="D81" s="129">
        <v>0.40930950164794921</v>
      </c>
      <c r="E81" s="129">
        <v>0.31152482986450197</v>
      </c>
      <c r="F81" s="129">
        <v>0.16124973297119141</v>
      </c>
      <c r="G81" s="129"/>
      <c r="H81" s="129"/>
      <c r="I81" s="129"/>
      <c r="J81" s="129">
        <v>0.23184982971337265</v>
      </c>
      <c r="K81" s="129">
        <v>0.17886940193929479</v>
      </c>
      <c r="L81" s="129">
        <v>9.5974404565718041E-2</v>
      </c>
      <c r="M81" s="129"/>
      <c r="N81" s="129">
        <v>0.70553349892052863</v>
      </c>
      <c r="O81" s="129">
        <v>0.55105288585964995</v>
      </c>
      <c r="P81" s="129">
        <v>0.28818278304431316</v>
      </c>
      <c r="Q81" s="129">
        <v>0.21009040636920603</v>
      </c>
      <c r="R81" s="129">
        <v>9.5056883083493734E-2</v>
      </c>
      <c r="T81" s="129">
        <v>0.70846349000930797</v>
      </c>
      <c r="U81" s="131">
        <v>0.304247707128525</v>
      </c>
    </row>
    <row r="82" spans="1:21">
      <c r="A82">
        <v>1955</v>
      </c>
      <c r="B82" s="129">
        <v>0.75321983337402343</v>
      </c>
      <c r="C82" s="129">
        <v>0.6215070343017578</v>
      </c>
      <c r="D82" s="129">
        <v>0.37862289428710938</v>
      </c>
      <c r="E82" s="129">
        <v>0.28915088653564452</v>
      </c>
      <c r="F82" s="129">
        <v>0.15756042480468752</v>
      </c>
      <c r="G82" s="129"/>
      <c r="H82" s="129"/>
      <c r="I82" s="129"/>
      <c r="J82" s="129"/>
      <c r="K82" s="129"/>
      <c r="L82" s="129"/>
      <c r="M82" s="129"/>
      <c r="N82" s="129">
        <v>0.70967438844096808</v>
      </c>
      <c r="O82" s="129">
        <v>0.55014079052608467</v>
      </c>
      <c r="P82" s="129">
        <v>0.29064081770241101</v>
      </c>
      <c r="Q82" s="129">
        <v>0.21008998990426239</v>
      </c>
      <c r="R82" s="129">
        <v>9.7435615107264548E-2</v>
      </c>
      <c r="T82" s="129">
        <v>0.70554852485656705</v>
      </c>
      <c r="U82" s="131">
        <v>0.31084841489791898</v>
      </c>
    </row>
    <row r="83" spans="1:21">
      <c r="A83">
        <v>1956</v>
      </c>
      <c r="B83" s="129">
        <v>0.73953918457031254</v>
      </c>
      <c r="C83" s="129">
        <v>0.61912170410156253</v>
      </c>
      <c r="D83" s="129">
        <v>0.37906074523925781</v>
      </c>
      <c r="E83" s="129">
        <v>0.2871663475036621</v>
      </c>
      <c r="F83" s="129">
        <v>0.15530073165893554</v>
      </c>
      <c r="G83" s="129"/>
      <c r="H83" s="129"/>
      <c r="I83" s="129"/>
      <c r="J83" s="129">
        <v>0.24746548778186614</v>
      </c>
      <c r="K83" s="129">
        <v>0.19248861014917032</v>
      </c>
      <c r="L83" s="129">
        <v>0.10481505985971812</v>
      </c>
      <c r="M83" s="129"/>
      <c r="N83" s="129">
        <v>0.71306257045613952</v>
      </c>
      <c r="O83" s="129">
        <v>0.55960246098468613</v>
      </c>
      <c r="P83" s="129">
        <v>0.29418335376447496</v>
      </c>
      <c r="Q83" s="129">
        <v>0.21616179744918576</v>
      </c>
      <c r="R83" s="129">
        <v>9.9619738396022534E-2</v>
      </c>
      <c r="T83" s="129">
        <v>0.69926750659942605</v>
      </c>
      <c r="U83" s="131">
        <v>0.31330698728561401</v>
      </c>
    </row>
    <row r="84" spans="1:21">
      <c r="A84">
        <v>1957</v>
      </c>
      <c r="B84" s="129">
        <v>0.72417190551757815</v>
      </c>
      <c r="C84" s="129">
        <v>0.5970929718017578</v>
      </c>
      <c r="D84" s="129">
        <v>0.36568984985351566</v>
      </c>
      <c r="E84" s="129">
        <v>0.28415658950805667</v>
      </c>
      <c r="F84" s="129">
        <v>0.16022018432617188</v>
      </c>
      <c r="G84" s="129"/>
      <c r="H84" s="129"/>
      <c r="I84" s="129"/>
      <c r="J84" s="129"/>
      <c r="K84" s="129"/>
      <c r="L84" s="129"/>
      <c r="M84" s="129"/>
      <c r="N84" s="129">
        <v>0.71804530097572539</v>
      </c>
      <c r="O84" s="129">
        <v>0.57154183335461828</v>
      </c>
      <c r="P84" s="129">
        <v>0.29176478277960322</v>
      </c>
      <c r="Q84" s="129">
        <v>0.2145144376688202</v>
      </c>
      <c r="R84" s="129">
        <v>9.9103469314296672E-2</v>
      </c>
      <c r="T84" s="129">
        <v>0.70600229501724199</v>
      </c>
      <c r="U84" s="131">
        <v>0.332430809736252</v>
      </c>
    </row>
    <row r="85" spans="1:21">
      <c r="A85">
        <v>1958</v>
      </c>
      <c r="B85" s="129">
        <v>0.72042373657226566</v>
      </c>
      <c r="C85" s="129">
        <v>0.59424110412597653</v>
      </c>
      <c r="D85" s="129">
        <v>0.35279254913330077</v>
      </c>
      <c r="E85" s="129">
        <v>0.27148010253906252</v>
      </c>
      <c r="F85" s="129">
        <v>0.15104793548583983</v>
      </c>
      <c r="G85" s="129"/>
      <c r="H85" s="129"/>
      <c r="I85" s="129"/>
      <c r="J85" s="129">
        <v>0.24180869622913173</v>
      </c>
      <c r="K85" s="129">
        <v>0.18635824222823644</v>
      </c>
      <c r="L85" s="129">
        <v>0.10061383206122056</v>
      </c>
      <c r="M85" s="129"/>
      <c r="N85" s="129">
        <v>0.71759964610026894</v>
      </c>
      <c r="O85" s="129">
        <v>0.56944244807437205</v>
      </c>
      <c r="P85" s="129">
        <v>0.2885353801680296</v>
      </c>
      <c r="Q85" s="129">
        <v>0.21129369034281642</v>
      </c>
      <c r="R85" s="129">
        <v>9.724004208131902E-2</v>
      </c>
      <c r="T85" s="129">
        <v>0.69165951013565097</v>
      </c>
      <c r="U85" s="131">
        <v>0.31095409393310602</v>
      </c>
    </row>
    <row r="86" spans="1:21">
      <c r="A86">
        <v>1959</v>
      </c>
      <c r="B86" s="129">
        <v>0.71639450073242184</v>
      </c>
      <c r="C86" s="129">
        <v>0.59707355499267578</v>
      </c>
      <c r="D86" s="129">
        <v>0.36094085693359373</v>
      </c>
      <c r="E86" s="129">
        <v>0.27510335922241214</v>
      </c>
      <c r="F86" s="129">
        <v>0.14721261978149414</v>
      </c>
      <c r="G86" s="129"/>
      <c r="H86" s="129"/>
      <c r="I86" s="129"/>
      <c r="J86" s="129"/>
      <c r="K86" s="129"/>
      <c r="L86" s="129"/>
      <c r="M86" s="129"/>
      <c r="N86" s="129">
        <v>0.72464959424654207</v>
      </c>
      <c r="O86" s="129">
        <v>0.57976695323634253</v>
      </c>
      <c r="P86" s="129">
        <v>0.29409748365215299</v>
      </c>
      <c r="Q86" s="129">
        <v>0.21629967533377387</v>
      </c>
      <c r="R86" s="129">
        <v>9.8270121417320819E-2</v>
      </c>
      <c r="T86" s="129">
        <v>0.70715522766113303</v>
      </c>
      <c r="U86" s="131">
        <v>0.32494118809700001</v>
      </c>
    </row>
    <row r="87" spans="1:21">
      <c r="A87">
        <v>1960</v>
      </c>
      <c r="B87" s="129">
        <v>0.70541389465332027</v>
      </c>
      <c r="C87" s="129">
        <v>0.5911735534667969</v>
      </c>
      <c r="D87" s="129">
        <v>0.35044082641601565</v>
      </c>
      <c r="E87" s="129">
        <v>0.26590335845947266</v>
      </c>
      <c r="F87" s="129">
        <v>0.13621261596679687</v>
      </c>
      <c r="G87" s="129"/>
      <c r="H87" s="129"/>
      <c r="I87" s="129"/>
      <c r="J87" s="129">
        <v>0.25248441029356139</v>
      </c>
      <c r="K87" s="129">
        <v>0.1949611982587911</v>
      </c>
      <c r="L87" s="129">
        <v>0.10528605503623409</v>
      </c>
      <c r="M87" s="129"/>
      <c r="N87" s="129">
        <v>0.72680139169526869</v>
      </c>
      <c r="O87" s="129">
        <v>0.58060226236681889</v>
      </c>
      <c r="P87" s="129">
        <v>0.29376754877277922</v>
      </c>
      <c r="Q87" s="129">
        <v>0.21562242061927056</v>
      </c>
      <c r="R87" s="129">
        <v>0.10091341251737201</v>
      </c>
      <c r="T87" s="129">
        <v>0.71091932058334395</v>
      </c>
      <c r="U87" s="131">
        <v>0.31381958723068198</v>
      </c>
    </row>
    <row r="88" spans="1:21">
      <c r="A88">
        <v>1961</v>
      </c>
      <c r="B88" s="129">
        <v>0.6935996246337891</v>
      </c>
      <c r="C88" s="129">
        <v>0.57917713165283202</v>
      </c>
      <c r="D88" s="129">
        <v>0.34033084869384767</v>
      </c>
      <c r="E88" s="129">
        <v>0.25770452499389651</v>
      </c>
      <c r="F88" s="129">
        <v>0.13102970123291016</v>
      </c>
      <c r="G88" s="129"/>
      <c r="H88" s="129"/>
      <c r="I88" s="129"/>
      <c r="J88" s="129"/>
      <c r="K88" s="129"/>
      <c r="L88" s="129"/>
      <c r="M88" s="129"/>
      <c r="N88" s="129">
        <v>0.72925517849565902</v>
      </c>
      <c r="O88" s="129">
        <v>0.57745481052240777</v>
      </c>
      <c r="P88" s="129">
        <v>0.29446265538305033</v>
      </c>
      <c r="Q88" s="129">
        <v>0.21435949367942259</v>
      </c>
      <c r="R88" s="129">
        <v>0.1001315808939216</v>
      </c>
      <c r="T88" s="129"/>
      <c r="U88" s="131"/>
    </row>
    <row r="89" spans="1:21">
      <c r="A89">
        <v>1962</v>
      </c>
      <c r="B89" s="129">
        <v>0.67349678039550787</v>
      </c>
      <c r="C89" s="129">
        <v>0.55705093383789062</v>
      </c>
      <c r="D89" s="129">
        <v>0.32764026641845706</v>
      </c>
      <c r="E89" s="129">
        <v>0.24760847091674806</v>
      </c>
      <c r="F89" s="129">
        <v>0.12436584472656251</v>
      </c>
      <c r="G89" s="129"/>
      <c r="H89" s="129"/>
      <c r="I89" s="129"/>
      <c r="J89" s="129">
        <v>0.24392355559411122</v>
      </c>
      <c r="K89" s="129">
        <v>0.19059105008633626</v>
      </c>
      <c r="L89" s="129">
        <v>0.10357642744109673</v>
      </c>
      <c r="M89" s="129"/>
      <c r="N89" s="129">
        <v>0.73625000000000007</v>
      </c>
      <c r="O89" s="129">
        <v>0.58259000000000005</v>
      </c>
      <c r="P89" s="129">
        <v>0.29621000000000003</v>
      </c>
      <c r="Q89" s="129">
        <v>0.21712000000000001</v>
      </c>
      <c r="R89" s="129">
        <v>0.10095000000000001</v>
      </c>
      <c r="T89" s="129">
        <v>0.70482242107391402</v>
      </c>
      <c r="U89" s="131">
        <v>0.31996029615402199</v>
      </c>
    </row>
    <row r="90" spans="1:21">
      <c r="A90">
        <v>1963</v>
      </c>
      <c r="B90" s="129">
        <v>0.67945976257324225</v>
      </c>
      <c r="C90" s="129">
        <v>0.56230457305908199</v>
      </c>
      <c r="D90" s="129">
        <v>0.32382762908935547</v>
      </c>
      <c r="E90" s="129">
        <v>0.24201026916503907</v>
      </c>
      <c r="F90" s="129">
        <v>0.11163812637329101</v>
      </c>
      <c r="G90" s="129"/>
      <c r="H90" s="129"/>
      <c r="I90" s="129"/>
      <c r="J90" s="129"/>
      <c r="K90" s="129"/>
      <c r="L90" s="129"/>
      <c r="M90" s="129"/>
      <c r="N90" s="129">
        <v>0.73137500000000011</v>
      </c>
      <c r="O90" s="129">
        <v>0.57684500000000005</v>
      </c>
      <c r="P90" s="129">
        <v>0.29084500000000002</v>
      </c>
      <c r="Q90" s="129">
        <v>0.21214</v>
      </c>
      <c r="R90" s="129">
        <v>9.9115000000000009E-2</v>
      </c>
      <c r="T90" s="129">
        <v>0.69444167613983199</v>
      </c>
      <c r="U90" s="131">
        <v>0.30090239644050598</v>
      </c>
    </row>
    <row r="91" spans="1:21">
      <c r="A91">
        <v>1964</v>
      </c>
      <c r="B91" s="129">
        <v>0.68493743896484371</v>
      </c>
      <c r="C91" s="129">
        <v>0.55997528076171876</v>
      </c>
      <c r="D91" s="129">
        <v>0.32071765899658206</v>
      </c>
      <c r="E91" s="129">
        <v>0.23843801498413086</v>
      </c>
      <c r="F91" s="129">
        <v>0.11159076690673829</v>
      </c>
      <c r="G91" s="129"/>
      <c r="H91" s="129"/>
      <c r="I91" s="129"/>
      <c r="J91" s="129"/>
      <c r="K91" s="129"/>
      <c r="L91" s="129"/>
      <c r="M91" s="129"/>
      <c r="N91" s="129">
        <v>0.72650000000000003</v>
      </c>
      <c r="O91" s="129">
        <v>0.57110000000000005</v>
      </c>
      <c r="P91" s="129">
        <v>0.28548000000000001</v>
      </c>
      <c r="Q91" s="129">
        <v>0.20716000000000001</v>
      </c>
      <c r="R91" s="129">
        <v>9.7280000000000005E-2</v>
      </c>
      <c r="T91" s="129"/>
      <c r="U91" s="131"/>
    </row>
    <row r="92" spans="1:21">
      <c r="A92">
        <v>1965</v>
      </c>
      <c r="B92" s="129">
        <v>0.68159248352050783</v>
      </c>
      <c r="C92" s="129">
        <v>0.55181575775146485</v>
      </c>
      <c r="D92" s="129">
        <v>0.30936054229736326</v>
      </c>
      <c r="E92" s="129">
        <v>0.22965982437133789</v>
      </c>
      <c r="F92" s="129">
        <v>0.10576711654663086</v>
      </c>
      <c r="G92" s="129"/>
      <c r="H92" s="129"/>
      <c r="I92" s="129"/>
      <c r="J92" s="129">
        <v>0.24697673144043783</v>
      </c>
      <c r="K92" s="129">
        <v>0.19593380496991636</v>
      </c>
      <c r="L92" s="129">
        <v>0.10849859176595977</v>
      </c>
      <c r="M92" s="129"/>
      <c r="N92" s="129">
        <v>0.72159499999999999</v>
      </c>
      <c r="O92" s="129">
        <v>0.56455000000000011</v>
      </c>
      <c r="P92" s="129">
        <v>0.28447500000000003</v>
      </c>
      <c r="Q92" s="129">
        <v>0.20765</v>
      </c>
      <c r="R92" s="129">
        <v>9.8875000000000018E-2</v>
      </c>
      <c r="T92" s="129">
        <v>0.70752751827240001</v>
      </c>
      <c r="U92" s="131">
        <v>0.310125112533569</v>
      </c>
    </row>
    <row r="93" spans="1:21">
      <c r="A93">
        <v>1966</v>
      </c>
      <c r="B93" s="129">
        <v>0.66289489746093755</v>
      </c>
      <c r="C93" s="129">
        <v>0.5320476913452149</v>
      </c>
      <c r="D93" s="129">
        <v>0.29270679473876954</v>
      </c>
      <c r="E93" s="129">
        <v>0.217264461517334</v>
      </c>
      <c r="F93" s="129">
        <v>0.10200021743774414</v>
      </c>
      <c r="G93" s="129"/>
      <c r="H93" s="129"/>
      <c r="I93" s="129"/>
      <c r="J93" s="129"/>
      <c r="K93" s="129"/>
      <c r="L93" s="129"/>
      <c r="M93" s="129"/>
      <c r="N93" s="129">
        <v>0.71669000000000005</v>
      </c>
      <c r="O93" s="129">
        <v>0.55800000000000005</v>
      </c>
      <c r="P93" s="129">
        <v>0.28347</v>
      </c>
      <c r="Q93" s="129">
        <v>0.20814000000000005</v>
      </c>
      <c r="R93" s="129">
        <v>0.10047</v>
      </c>
      <c r="T93" s="129">
        <v>0.68148088455200195</v>
      </c>
      <c r="U93" s="131">
        <v>0.29176780581474299</v>
      </c>
    </row>
    <row r="94" spans="1:21">
      <c r="A94">
        <v>1967</v>
      </c>
      <c r="B94" s="129">
        <v>0.66712905883789064</v>
      </c>
      <c r="C94" s="129">
        <v>0.5349364852905274</v>
      </c>
      <c r="D94" s="129">
        <v>0.29912342071533204</v>
      </c>
      <c r="E94" s="129">
        <v>0.22088357925415039</v>
      </c>
      <c r="F94" s="129">
        <v>0.10486911773681641</v>
      </c>
      <c r="G94" s="129"/>
      <c r="H94" s="129"/>
      <c r="I94" s="129"/>
      <c r="J94" s="129"/>
      <c r="K94" s="129"/>
      <c r="L94" s="129"/>
      <c r="M94" s="129"/>
      <c r="N94" s="129">
        <v>0.70803250000000006</v>
      </c>
      <c r="O94" s="129">
        <v>0.54681000000000002</v>
      </c>
      <c r="P94" s="129">
        <v>0.27790000000000004</v>
      </c>
      <c r="Q94" s="129">
        <v>0.20204000000000005</v>
      </c>
      <c r="R94" s="129">
        <v>9.4030000000000002E-2</v>
      </c>
      <c r="T94" s="129">
        <v>0.65924870967865001</v>
      </c>
      <c r="U94" s="131">
        <v>0.277714014053345</v>
      </c>
    </row>
    <row r="95" spans="1:21">
      <c r="A95">
        <v>1968</v>
      </c>
      <c r="B95" s="129">
        <v>0.67358558654785161</v>
      </c>
      <c r="C95" s="129">
        <v>0.5448699569702149</v>
      </c>
      <c r="D95" s="129">
        <v>0.30529533386230467</v>
      </c>
      <c r="E95" s="129">
        <v>0.22785995483398438</v>
      </c>
      <c r="F95" s="129">
        <v>0.11135099411010742</v>
      </c>
      <c r="G95" s="129"/>
      <c r="H95" s="129"/>
      <c r="I95" s="129"/>
      <c r="J95" s="129"/>
      <c r="K95" s="129"/>
      <c r="L95" s="129"/>
      <c r="M95" s="129"/>
      <c r="N95" s="129">
        <v>0.70471000000000006</v>
      </c>
      <c r="O95" s="129">
        <v>0.55734000000000006</v>
      </c>
      <c r="P95" s="129">
        <v>0.28639000000000003</v>
      </c>
      <c r="Q95" s="129">
        <v>0.21031000000000002</v>
      </c>
      <c r="R95" s="129">
        <v>9.9960000000000007E-2</v>
      </c>
      <c r="T95" s="129">
        <v>0.64202231168746904</v>
      </c>
      <c r="U95" s="131">
        <v>0.26876199245452898</v>
      </c>
    </row>
    <row r="96" spans="1:21">
      <c r="A96">
        <v>1969</v>
      </c>
      <c r="B96" s="129">
        <v>0.64605384826660162</v>
      </c>
      <c r="C96" s="129">
        <v>0.50538742065429687</v>
      </c>
      <c r="D96" s="129">
        <v>0.27601142883300783</v>
      </c>
      <c r="E96" s="129">
        <v>0.20476158142089845</v>
      </c>
      <c r="F96" s="129">
        <v>9.4684467315673829E-2</v>
      </c>
      <c r="G96" s="129"/>
      <c r="H96" s="129"/>
      <c r="I96" s="129"/>
      <c r="J96" s="129">
        <v>0.2286189701834779</v>
      </c>
      <c r="K96" s="129">
        <v>0.17843102377291556</v>
      </c>
      <c r="L96" s="129">
        <v>9.8668320471162738E-2</v>
      </c>
      <c r="M96" s="129"/>
      <c r="N96" s="129">
        <v>0.70110000000000006</v>
      </c>
      <c r="O96" s="129">
        <v>0.53856000000000004</v>
      </c>
      <c r="P96" s="129">
        <v>0.27878000000000003</v>
      </c>
      <c r="Q96" s="129">
        <v>0.20570000000000005</v>
      </c>
      <c r="R96" s="129">
        <v>9.9800000000000028E-2</v>
      </c>
      <c r="T96" s="129">
        <v>0.60950797796249401</v>
      </c>
      <c r="U96" s="131">
        <v>0.24743589758873</v>
      </c>
    </row>
    <row r="97" spans="1:21">
      <c r="A97">
        <v>1970</v>
      </c>
      <c r="B97" s="129">
        <v>0.64461517333984375</v>
      </c>
      <c r="C97" s="129">
        <v>0.50140193939208988</v>
      </c>
      <c r="D97" s="129">
        <v>0.27386711120605467</v>
      </c>
      <c r="E97" s="129">
        <v>0.2018233871459961</v>
      </c>
      <c r="F97" s="129">
        <v>9.9227008819580076E-2</v>
      </c>
      <c r="G97" s="129"/>
      <c r="H97" s="129"/>
      <c r="I97" s="129"/>
      <c r="J97" s="129"/>
      <c r="K97" s="129"/>
      <c r="L97" s="129"/>
      <c r="M97" s="129"/>
      <c r="N97" s="129">
        <v>0.70002500000000012</v>
      </c>
      <c r="O97" s="129">
        <v>0.54718</v>
      </c>
      <c r="P97" s="129">
        <v>0.27554000000000001</v>
      </c>
      <c r="Q97" s="129">
        <v>0.19892000000000004</v>
      </c>
      <c r="R97" s="129">
        <v>9.4650000000000012E-2</v>
      </c>
      <c r="T97" s="129">
        <v>0.59034401178359996</v>
      </c>
      <c r="U97" s="131">
        <v>0.206660106778145</v>
      </c>
    </row>
    <row r="98" spans="1:21">
      <c r="A98">
        <v>1971</v>
      </c>
      <c r="B98" s="129">
        <v>0.63398857116699225</v>
      </c>
      <c r="C98" s="129">
        <v>0.49399169921875002</v>
      </c>
      <c r="D98" s="129">
        <v>0.26727466583251952</v>
      </c>
      <c r="E98" s="129">
        <v>0.19490821838378908</v>
      </c>
      <c r="F98" s="129">
        <v>8.8764114379882811E-2</v>
      </c>
      <c r="G98" s="129"/>
      <c r="H98" s="129"/>
      <c r="I98" s="129"/>
      <c r="J98" s="129"/>
      <c r="K98" s="129"/>
      <c r="L98" s="129"/>
      <c r="M98" s="129"/>
      <c r="N98" s="129">
        <v>0.69890250000000009</v>
      </c>
      <c r="O98" s="129">
        <v>0.54061000000000003</v>
      </c>
      <c r="P98" s="129">
        <v>0.26989000000000002</v>
      </c>
      <c r="Q98" s="129">
        <v>0.19586000000000003</v>
      </c>
      <c r="R98" s="129">
        <v>9.2230000000000006E-2</v>
      </c>
      <c r="T98" s="129"/>
      <c r="U98" s="131"/>
    </row>
    <row r="99" spans="1:21">
      <c r="A99">
        <v>1972</v>
      </c>
      <c r="B99" s="129">
        <v>0.65987777709960938</v>
      </c>
      <c r="C99" s="129">
        <v>0.52120193481445309</v>
      </c>
      <c r="D99" s="129">
        <v>0.28352386474609376</v>
      </c>
      <c r="E99" s="129">
        <v>0.21321880340576171</v>
      </c>
      <c r="F99" s="129">
        <v>0.11526607513427735</v>
      </c>
      <c r="G99" s="129"/>
      <c r="H99" s="129"/>
      <c r="I99" s="129"/>
      <c r="J99" s="129">
        <v>0.23131462305606282</v>
      </c>
      <c r="K99" s="129">
        <v>0.18058392776775734</v>
      </c>
      <c r="L99" s="129">
        <v>9.8907390814520366E-2</v>
      </c>
      <c r="M99" s="129"/>
      <c r="N99" s="129">
        <v>0.69655750000000005</v>
      </c>
      <c r="O99" s="129">
        <v>0.53790000000000004</v>
      </c>
      <c r="P99" s="129">
        <v>0.26495000000000002</v>
      </c>
      <c r="Q99" s="129">
        <v>0.19032000000000002</v>
      </c>
      <c r="R99" s="129">
        <v>8.7230000000000016E-2</v>
      </c>
      <c r="T99" s="129"/>
      <c r="U99" s="131"/>
    </row>
    <row r="100" spans="1:21">
      <c r="A100">
        <v>1973</v>
      </c>
      <c r="B100" s="129">
        <v>0.6340319061279297</v>
      </c>
      <c r="C100" s="129">
        <v>0.48764774322509769</v>
      </c>
      <c r="D100" s="129">
        <v>0.26665752410888671</v>
      </c>
      <c r="E100" s="129">
        <v>0.20563964843750002</v>
      </c>
      <c r="F100" s="129">
        <v>0.11963100433349609</v>
      </c>
      <c r="G100" s="129"/>
      <c r="H100" s="129"/>
      <c r="I100" s="129"/>
      <c r="J100" s="129"/>
      <c r="K100" s="129"/>
      <c r="L100" s="129"/>
      <c r="M100" s="129"/>
      <c r="N100" s="129">
        <v>0.69065500000000002</v>
      </c>
      <c r="O100" s="129">
        <v>0.52715000000000001</v>
      </c>
      <c r="P100" s="129">
        <v>0.24857000000000004</v>
      </c>
      <c r="Q100" s="129">
        <v>0.17548000000000002</v>
      </c>
      <c r="R100" s="129">
        <v>7.9690000000000011E-2</v>
      </c>
      <c r="T100" s="129"/>
      <c r="U100" s="131"/>
    </row>
    <row r="101" spans="1:21">
      <c r="A101">
        <v>1974</v>
      </c>
      <c r="B101" s="129">
        <v>0.61041164398193359</v>
      </c>
      <c r="C101" s="129">
        <v>0.46431903839111327</v>
      </c>
      <c r="D101" s="129">
        <v>0.23667243957519532</v>
      </c>
      <c r="E101" s="129">
        <v>0.17226894378662111</v>
      </c>
      <c r="F101" s="129">
        <v>8.2846240997314455E-2</v>
      </c>
      <c r="G101" s="129"/>
      <c r="H101" s="129"/>
      <c r="I101" s="129"/>
      <c r="J101" s="129"/>
      <c r="K101" s="129"/>
      <c r="L101" s="129"/>
      <c r="M101" s="129"/>
      <c r="N101" s="129">
        <v>0.68523750000000005</v>
      </c>
      <c r="O101" s="129">
        <v>0.51919999999999999</v>
      </c>
      <c r="P101" s="129">
        <v>0.24876000000000001</v>
      </c>
      <c r="Q101" s="129">
        <v>0.17847000000000002</v>
      </c>
      <c r="R101" s="129">
        <v>7.9530000000000003E-2</v>
      </c>
      <c r="T101" s="129"/>
      <c r="U101" s="131"/>
    </row>
    <row r="102" spans="1:21">
      <c r="A102">
        <v>1975</v>
      </c>
      <c r="B102" s="129">
        <v>0.58654903411865233</v>
      </c>
      <c r="C102" s="129">
        <v>0.44012985229492191</v>
      </c>
      <c r="D102" s="129">
        <v>0.22126346588134765</v>
      </c>
      <c r="E102" s="129">
        <v>0.16103816986083985</v>
      </c>
      <c r="F102" s="129">
        <v>7.108285903930664E-2</v>
      </c>
      <c r="G102" s="129"/>
      <c r="H102" s="129"/>
      <c r="I102" s="129"/>
      <c r="J102" s="129"/>
      <c r="K102" s="129"/>
      <c r="L102" s="129"/>
      <c r="M102" s="129"/>
      <c r="N102" s="129">
        <v>0.68207750000000011</v>
      </c>
      <c r="O102" s="129">
        <v>0.52133000000000007</v>
      </c>
      <c r="P102" s="129">
        <v>0.24714000000000003</v>
      </c>
      <c r="Q102" s="129">
        <v>0.17465000000000003</v>
      </c>
      <c r="R102" s="129">
        <v>7.597000000000001E-2</v>
      </c>
      <c r="T102" s="129">
        <v>0.55103188753128096</v>
      </c>
      <c r="U102" s="131">
        <v>0.18615190684795399</v>
      </c>
    </row>
    <row r="103" spans="1:21">
      <c r="A103">
        <v>1976</v>
      </c>
      <c r="B103" s="129">
        <v>0.60951808929443363</v>
      </c>
      <c r="C103" s="129">
        <v>0.45904380798339844</v>
      </c>
      <c r="D103" s="129">
        <v>0.23081130981445314</v>
      </c>
      <c r="E103" s="129">
        <v>0.16802597045898438</v>
      </c>
      <c r="F103" s="129">
        <v>8.2041816711425783E-2</v>
      </c>
      <c r="G103" s="129"/>
      <c r="H103" s="129"/>
      <c r="I103" s="129"/>
      <c r="J103" s="129">
        <v>0.19321245653515218</v>
      </c>
      <c r="K103" s="129">
        <v>0.14521340330705301</v>
      </c>
      <c r="L103" s="129">
        <v>7.4539776153462203E-2</v>
      </c>
      <c r="M103" s="129"/>
      <c r="N103" s="129">
        <v>0.67709500000000011</v>
      </c>
      <c r="O103" s="129">
        <v>0.50486000000000009</v>
      </c>
      <c r="P103" s="129">
        <v>0.23460000000000006</v>
      </c>
      <c r="Q103" s="129">
        <v>0.16441</v>
      </c>
      <c r="R103" s="129">
        <v>7.1870000000000003E-2</v>
      </c>
      <c r="T103" s="129"/>
      <c r="U103" s="131"/>
    </row>
    <row r="104" spans="1:21">
      <c r="A104">
        <v>1977</v>
      </c>
      <c r="B104" s="129">
        <v>0.57665588378906252</v>
      </c>
      <c r="C104" s="129">
        <v>0.42890697479248047</v>
      </c>
      <c r="D104" s="129">
        <v>0.20628108978271484</v>
      </c>
      <c r="E104" s="129">
        <v>0.14660788536071778</v>
      </c>
      <c r="F104" s="129">
        <v>6.6185135841369633E-2</v>
      </c>
      <c r="G104" s="129"/>
      <c r="H104" s="129"/>
      <c r="I104" s="129"/>
      <c r="J104" s="129"/>
      <c r="K104" s="129"/>
      <c r="L104" s="129"/>
      <c r="M104" s="129"/>
      <c r="N104" s="129">
        <v>0.67184750000000015</v>
      </c>
      <c r="O104" s="129">
        <v>0.51241000000000003</v>
      </c>
      <c r="P104" s="129">
        <v>0.23906000000000002</v>
      </c>
      <c r="Q104" s="129">
        <v>0.16799</v>
      </c>
      <c r="R104" s="129">
        <v>7.332000000000001E-2</v>
      </c>
      <c r="T104" s="129"/>
      <c r="U104" s="131"/>
    </row>
    <row r="105" spans="1:21">
      <c r="A105">
        <v>1978</v>
      </c>
      <c r="B105" s="129">
        <v>0.58840881347656249</v>
      </c>
      <c r="C105" s="129">
        <v>0.43358024597167971</v>
      </c>
      <c r="D105" s="129">
        <v>0.21154739379882814</v>
      </c>
      <c r="E105" s="129">
        <v>0.15375170707702637</v>
      </c>
      <c r="F105" s="129">
        <v>6.719013690948486E-2</v>
      </c>
      <c r="G105" s="129"/>
      <c r="H105" s="129"/>
      <c r="I105" s="129"/>
      <c r="J105" s="129"/>
      <c r="K105" s="129"/>
      <c r="L105" s="129"/>
      <c r="M105" s="129"/>
      <c r="N105" s="129">
        <v>0.66777000000000009</v>
      </c>
      <c r="O105" s="129">
        <v>0.49384000000000011</v>
      </c>
      <c r="P105" s="129">
        <v>0.22941000000000003</v>
      </c>
      <c r="Q105" s="129">
        <v>0.16130000000000003</v>
      </c>
      <c r="R105" s="129">
        <v>7.0720000000000005E-2</v>
      </c>
      <c r="T105" s="129"/>
      <c r="U105" s="131"/>
    </row>
    <row r="106" spans="1:21">
      <c r="A106">
        <v>1979</v>
      </c>
      <c r="B106" s="129">
        <v>0.54024837493896483</v>
      </c>
      <c r="C106" s="129">
        <v>0.39588436126708987</v>
      </c>
      <c r="D106" s="129">
        <v>0.18525869369506837</v>
      </c>
      <c r="E106" s="129">
        <v>0.13162672996520997</v>
      </c>
      <c r="F106" s="129">
        <v>6.7509937286376956E-2</v>
      </c>
      <c r="G106" s="129"/>
      <c r="H106" s="129"/>
      <c r="I106" s="129"/>
      <c r="J106" s="129"/>
      <c r="K106" s="129"/>
      <c r="L106" s="129"/>
      <c r="M106" s="129"/>
      <c r="N106" s="129">
        <v>0.67419000000000007</v>
      </c>
      <c r="O106" s="129">
        <v>0.51040000000000008</v>
      </c>
      <c r="P106" s="129">
        <v>0.24360000000000001</v>
      </c>
      <c r="Q106" s="129">
        <v>0.17331000000000005</v>
      </c>
      <c r="R106" s="129">
        <v>7.8900000000000012E-2</v>
      </c>
      <c r="T106" s="129">
        <v>0.52036857604980502</v>
      </c>
      <c r="U106" s="131">
        <v>0.17358639836311299</v>
      </c>
    </row>
    <row r="107" spans="1:21">
      <c r="A107">
        <v>1980</v>
      </c>
      <c r="B107" s="129">
        <v>0.521030158996582</v>
      </c>
      <c r="C107" s="129">
        <v>0.3834579086303711</v>
      </c>
      <c r="D107" s="129">
        <v>0.18754444122314454</v>
      </c>
      <c r="E107" s="129">
        <v>0.13831997871398927</v>
      </c>
      <c r="F107" s="129">
        <v>6.6427898406982419E-2</v>
      </c>
      <c r="G107" s="129"/>
      <c r="H107" s="129"/>
      <c r="I107" s="129"/>
      <c r="J107" s="129"/>
      <c r="K107" s="129"/>
      <c r="L107" s="129"/>
      <c r="M107" s="129"/>
      <c r="N107" s="129">
        <v>0.67130000000000001</v>
      </c>
      <c r="O107" s="129">
        <v>0.50713000000000008</v>
      </c>
      <c r="P107" s="129">
        <v>0.24341000000000002</v>
      </c>
      <c r="Q107" s="129">
        <v>0.17432</v>
      </c>
      <c r="R107" s="129">
        <v>8.0190000000000025E-2</v>
      </c>
      <c r="T107" s="129"/>
      <c r="U107" s="131"/>
    </row>
    <row r="108" spans="1:21">
      <c r="A108">
        <v>1981</v>
      </c>
      <c r="B108" s="129">
        <v>0.53165088653564452</v>
      </c>
      <c r="C108" s="129">
        <v>0.38421493530273437</v>
      </c>
      <c r="D108" s="129">
        <v>0.17385614395141602</v>
      </c>
      <c r="E108" s="129">
        <v>0.12296482086181641</v>
      </c>
      <c r="F108" s="129">
        <v>4.9360609054565428E-2</v>
      </c>
      <c r="G108" s="129"/>
      <c r="H108" s="129"/>
      <c r="I108" s="129"/>
      <c r="J108" s="129">
        <v>0.20800000000000002</v>
      </c>
      <c r="K108" s="129"/>
      <c r="L108" s="129">
        <v>7.4999999999999997E-2</v>
      </c>
      <c r="M108" s="129"/>
      <c r="N108" s="129">
        <v>0.66953000000000007</v>
      </c>
      <c r="O108" s="129">
        <v>0.51073000000000002</v>
      </c>
      <c r="P108" s="129">
        <v>0.25287999999999999</v>
      </c>
      <c r="Q108" s="129">
        <v>0.18494000000000005</v>
      </c>
      <c r="R108" s="129">
        <v>8.7650000000000006E-2</v>
      </c>
      <c r="T108" s="129"/>
      <c r="U108" s="131"/>
    </row>
    <row r="109" spans="1:21">
      <c r="A109">
        <v>1982</v>
      </c>
      <c r="B109" s="129">
        <v>0.51228263854980471</v>
      </c>
      <c r="C109" s="129">
        <v>0.37106655120849608</v>
      </c>
      <c r="D109" s="129">
        <v>0.17202716827392578</v>
      </c>
      <c r="E109" s="129">
        <v>0.12323204040527344</v>
      </c>
      <c r="F109" s="129">
        <v>5.4020824432373049E-2</v>
      </c>
      <c r="G109" s="129"/>
      <c r="H109" s="129"/>
      <c r="I109" s="129"/>
      <c r="J109" s="129">
        <v>0.19056332458763425</v>
      </c>
      <c r="K109" s="129">
        <v>0.14357877806669961</v>
      </c>
      <c r="L109" s="129">
        <v>7.3284964128063596E-2</v>
      </c>
      <c r="M109" s="129"/>
      <c r="N109" s="129">
        <v>0.6591300000000001</v>
      </c>
      <c r="O109" s="129">
        <v>0.50460000000000005</v>
      </c>
      <c r="P109" s="129">
        <v>0.25663000000000002</v>
      </c>
      <c r="Q109" s="129">
        <v>0.19031000000000003</v>
      </c>
      <c r="R109" s="129">
        <v>9.4160000000000008E-2</v>
      </c>
      <c r="T109" s="129"/>
      <c r="U109" s="131"/>
    </row>
    <row r="110" spans="1:21">
      <c r="A110">
        <v>1983</v>
      </c>
      <c r="B110" s="129">
        <v>0.50663883209228522</v>
      </c>
      <c r="C110" s="129">
        <v>0.37045436859130859</v>
      </c>
      <c r="D110" s="129">
        <v>0.17461559295654297</v>
      </c>
      <c r="E110" s="129">
        <v>0.12596433639526367</v>
      </c>
      <c r="F110" s="129">
        <v>5.4984521865844731E-2</v>
      </c>
      <c r="G110" s="129"/>
      <c r="H110" s="129"/>
      <c r="I110" s="129"/>
      <c r="J110" s="129">
        <v>0.21072233739998264</v>
      </c>
      <c r="K110" s="129">
        <v>0.15926977962265129</v>
      </c>
      <c r="L110" s="129">
        <v>8.3969779616562767E-2</v>
      </c>
      <c r="M110" s="129"/>
      <c r="N110" s="129">
        <v>0.65004000000000006</v>
      </c>
      <c r="O110" s="129">
        <v>0.49377000000000004</v>
      </c>
      <c r="P110" s="129">
        <v>0.24722000000000002</v>
      </c>
      <c r="Q110" s="129">
        <v>0.18240000000000003</v>
      </c>
      <c r="R110" s="129">
        <v>8.9380000000000001E-2</v>
      </c>
      <c r="T110" s="129"/>
      <c r="U110" s="131"/>
    </row>
    <row r="111" spans="1:21">
      <c r="A111">
        <v>1984</v>
      </c>
      <c r="B111" s="129">
        <v>0.46705844879150393</v>
      </c>
      <c r="C111" s="129">
        <v>0.33827571868896483</v>
      </c>
      <c r="D111" s="129">
        <v>0.15221619606018066</v>
      </c>
      <c r="E111" s="129">
        <v>0.10698833465576173</v>
      </c>
      <c r="F111" s="129">
        <v>4.4720668792724613E-2</v>
      </c>
      <c r="G111" s="129"/>
      <c r="H111" s="129"/>
      <c r="I111" s="129"/>
      <c r="J111" s="129">
        <v>0.2095005902240262</v>
      </c>
      <c r="K111" s="129">
        <v>0.16232577198258011</v>
      </c>
      <c r="L111" s="129">
        <v>8.6045757288429392E-2</v>
      </c>
      <c r="M111" s="129"/>
      <c r="N111" s="129">
        <v>0.64382000000000006</v>
      </c>
      <c r="O111" s="129">
        <v>0.48963000000000007</v>
      </c>
      <c r="P111" s="129">
        <v>0.24809000000000006</v>
      </c>
      <c r="Q111" s="129">
        <v>0.18474000000000002</v>
      </c>
      <c r="R111" s="129">
        <v>9.3070000000000028E-2</v>
      </c>
      <c r="T111" s="129">
        <v>0.49238359928131098</v>
      </c>
      <c r="U111" s="131">
        <v>0.155383706092835</v>
      </c>
    </row>
    <row r="112" spans="1:21">
      <c r="A112">
        <v>1985</v>
      </c>
      <c r="B112" s="129">
        <v>0.48681293487548827</v>
      </c>
      <c r="C112" s="129">
        <v>0.35191047668457032</v>
      </c>
      <c r="D112" s="129">
        <v>0.15782468795776367</v>
      </c>
      <c r="E112" s="129">
        <v>0.10868046760559082</v>
      </c>
      <c r="F112" s="129">
        <v>4.5831999778747558E-2</v>
      </c>
      <c r="G112" s="129"/>
      <c r="H112" s="129"/>
      <c r="I112" s="129"/>
      <c r="J112" s="129">
        <v>0.22350440516511147</v>
      </c>
      <c r="K112" s="129">
        <v>0.17432851173298489</v>
      </c>
      <c r="L112" s="129">
        <v>9.4486057452510777E-2</v>
      </c>
      <c r="M112" s="129"/>
      <c r="N112" s="129">
        <v>0.63684000000000007</v>
      </c>
      <c r="O112" s="129">
        <v>0.48637000000000002</v>
      </c>
      <c r="P112" s="129">
        <v>0.25073000000000001</v>
      </c>
      <c r="Q112" s="129">
        <v>0.18869000000000002</v>
      </c>
      <c r="R112" s="129">
        <v>9.6600000000000005E-2</v>
      </c>
      <c r="T112" s="129"/>
      <c r="U112" s="131"/>
    </row>
    <row r="113" spans="1:23">
      <c r="A113">
        <v>1986</v>
      </c>
      <c r="B113" s="129">
        <v>0.4882400131225586</v>
      </c>
      <c r="C113" s="129">
        <v>0.35283317565917971</v>
      </c>
      <c r="D113" s="129">
        <v>0.16300773620605469</v>
      </c>
      <c r="E113" s="129">
        <v>0.11565566062927246</v>
      </c>
      <c r="F113" s="129">
        <v>5.2814240455627444E-2</v>
      </c>
      <c r="G113" s="129"/>
      <c r="H113" s="129"/>
      <c r="I113" s="129"/>
      <c r="J113" s="129">
        <v>0.22655720456549064</v>
      </c>
      <c r="K113" s="129">
        <v>0.17623613686554712</v>
      </c>
      <c r="L113" s="129">
        <v>9.6067635218870809E-2</v>
      </c>
      <c r="M113" s="129"/>
      <c r="N113" s="129">
        <v>0.63614000000000004</v>
      </c>
      <c r="O113" s="129">
        <v>0.48647000000000001</v>
      </c>
      <c r="P113" s="129">
        <v>0.25108000000000003</v>
      </c>
      <c r="Q113" s="129">
        <v>0.18825000000000003</v>
      </c>
      <c r="R113" s="129">
        <v>9.2930000000000013E-2</v>
      </c>
      <c r="T113" s="129"/>
      <c r="U113" s="131"/>
    </row>
    <row r="114" spans="1:23">
      <c r="A114">
        <v>1987</v>
      </c>
      <c r="B114" s="129">
        <v>0.50358818054199217</v>
      </c>
      <c r="C114" s="129">
        <v>0.36497711181640624</v>
      </c>
      <c r="D114" s="129">
        <v>0.16673263549804687</v>
      </c>
      <c r="E114" s="129">
        <v>0.11834240913391114</v>
      </c>
      <c r="F114" s="129">
        <v>5.371701240539551E-2</v>
      </c>
      <c r="G114" s="129"/>
      <c r="H114" s="129"/>
      <c r="I114" s="129"/>
      <c r="J114" s="129">
        <v>0.21566796819727427</v>
      </c>
      <c r="K114" s="129">
        <v>0.16661419881441902</v>
      </c>
      <c r="L114" s="129">
        <v>8.983929554818211E-2</v>
      </c>
      <c r="M114" s="129"/>
      <c r="N114" s="129">
        <v>0.64254</v>
      </c>
      <c r="O114" s="129">
        <v>0.49508000000000002</v>
      </c>
      <c r="P114" s="129">
        <v>0.26159000000000004</v>
      </c>
      <c r="Q114" s="129">
        <v>0.19726000000000002</v>
      </c>
      <c r="R114" s="129">
        <v>0.10150000000000001</v>
      </c>
      <c r="T114" s="129"/>
      <c r="U114" s="131"/>
    </row>
    <row r="115" spans="1:23">
      <c r="A115">
        <v>1988</v>
      </c>
      <c r="B115" s="129">
        <v>0.4818537521362305</v>
      </c>
      <c r="C115" s="129">
        <v>0.34532802581787109</v>
      </c>
      <c r="D115" s="129">
        <v>0.15203414916992189</v>
      </c>
      <c r="E115" s="129">
        <v>0.10588712692260742</v>
      </c>
      <c r="F115" s="129">
        <v>4.6369237899780272E-2</v>
      </c>
      <c r="G115" s="129"/>
      <c r="H115" s="129"/>
      <c r="I115" s="129"/>
      <c r="J115" s="129">
        <v>0.21704840760401914</v>
      </c>
      <c r="K115" s="129">
        <v>0.16847247110244051</v>
      </c>
      <c r="L115" s="129">
        <v>8.9540839520591387E-2</v>
      </c>
      <c r="M115" s="129"/>
      <c r="N115" s="129">
        <v>0.65338000000000007</v>
      </c>
      <c r="O115" s="129">
        <v>0.50858000000000003</v>
      </c>
      <c r="P115" s="129">
        <v>0.27934000000000003</v>
      </c>
      <c r="Q115" s="129">
        <v>0.21503000000000005</v>
      </c>
      <c r="R115" s="129">
        <v>0.11631000000000001</v>
      </c>
      <c r="T115" s="129">
        <v>0.499514609575272</v>
      </c>
      <c r="U115" s="131">
        <v>0.17311260104179399</v>
      </c>
    </row>
    <row r="116" spans="1:23">
      <c r="A116">
        <v>1989</v>
      </c>
      <c r="B116" s="129">
        <v>0.48526416778564452</v>
      </c>
      <c r="C116" s="129">
        <v>0.35335079193115237</v>
      </c>
      <c r="D116" s="129">
        <v>0.16592842102050781</v>
      </c>
      <c r="E116" s="129">
        <v>0.11850767135620117</v>
      </c>
      <c r="F116" s="129">
        <v>5.6434745788574221E-2</v>
      </c>
      <c r="G116" s="129"/>
      <c r="H116" s="129"/>
      <c r="I116" s="129"/>
      <c r="J116" s="129">
        <v>0.21963453597790986</v>
      </c>
      <c r="K116" s="129">
        <v>0.17023037236353716</v>
      </c>
      <c r="L116" s="129">
        <v>9.3001052044143814E-2</v>
      </c>
      <c r="M116" s="129"/>
      <c r="N116" s="129">
        <v>0.65233000000000008</v>
      </c>
      <c r="O116" s="129">
        <v>0.5075900000000001</v>
      </c>
      <c r="P116" s="129">
        <v>0.27807000000000004</v>
      </c>
      <c r="Q116" s="129">
        <v>0.21418000000000001</v>
      </c>
      <c r="R116" s="129">
        <v>0.11501000000000001</v>
      </c>
      <c r="T116" s="129"/>
      <c r="U116" s="131"/>
    </row>
    <row r="117" spans="1:23">
      <c r="A117">
        <v>1990</v>
      </c>
      <c r="B117" s="129">
        <v>0.45985729217529298</v>
      </c>
      <c r="C117" s="129">
        <v>0.33809474945068357</v>
      </c>
      <c r="D117" s="129">
        <v>0.16347330093383788</v>
      </c>
      <c r="E117" s="129">
        <v>0.11960415840148926</v>
      </c>
      <c r="F117" s="129">
        <v>5.8613171577453611E-2</v>
      </c>
      <c r="G117" s="129"/>
      <c r="H117" s="129"/>
      <c r="I117" s="129"/>
      <c r="J117" s="129">
        <v>0.20863289316085115</v>
      </c>
      <c r="K117" s="129">
        <v>0.15952257029378147</v>
      </c>
      <c r="L117" s="129">
        <v>8.7297811019187196E-2</v>
      </c>
      <c r="M117" s="129"/>
      <c r="N117" s="129">
        <v>0.65734000000000004</v>
      </c>
      <c r="O117" s="129">
        <v>0.51163000000000003</v>
      </c>
      <c r="P117" s="129">
        <v>0.28127000000000002</v>
      </c>
      <c r="Q117" s="129">
        <v>0.21744000000000005</v>
      </c>
      <c r="R117" s="129">
        <v>0.11690000000000002</v>
      </c>
      <c r="T117" s="129">
        <v>0.50000768899917603</v>
      </c>
      <c r="U117" s="131">
        <v>0.17255939543247201</v>
      </c>
    </row>
    <row r="118" spans="1:23">
      <c r="A118">
        <v>1991</v>
      </c>
      <c r="B118" s="129">
        <v>0.45589118957519531</v>
      </c>
      <c r="C118" s="129">
        <v>0.33270519256591796</v>
      </c>
      <c r="D118" s="129">
        <v>0.15580317497253418</v>
      </c>
      <c r="E118" s="129">
        <v>0.11177418708801269</v>
      </c>
      <c r="F118" s="129">
        <v>4.8524231910705568E-2</v>
      </c>
      <c r="G118" s="129"/>
      <c r="H118" s="129"/>
      <c r="I118" s="129"/>
      <c r="J118" s="129">
        <v>0.21535435544615378</v>
      </c>
      <c r="K118" s="129">
        <v>0.16559164723833963</v>
      </c>
      <c r="L118" s="129">
        <v>8.9521086680475689E-2</v>
      </c>
      <c r="M118" s="129"/>
      <c r="N118" s="129">
        <v>0.65498000000000001</v>
      </c>
      <c r="O118" s="129">
        <v>0.50997000000000003</v>
      </c>
      <c r="P118" s="129">
        <v>0.27616000000000002</v>
      </c>
      <c r="Q118" s="129">
        <v>0.21070000000000005</v>
      </c>
      <c r="R118" s="129">
        <v>0.11177000000000002</v>
      </c>
      <c r="T118" s="129">
        <v>0.50614702701568604</v>
      </c>
      <c r="U118" s="131">
        <v>0.18277069926261899</v>
      </c>
    </row>
    <row r="119" spans="1:23">
      <c r="A119">
        <v>1992</v>
      </c>
      <c r="B119" s="129">
        <v>0.4799582290649414</v>
      </c>
      <c r="C119" s="129">
        <v>0.35643028259277343</v>
      </c>
      <c r="D119" s="129">
        <v>0.16991674423217773</v>
      </c>
      <c r="E119" s="129">
        <v>0.12333800315856934</v>
      </c>
      <c r="F119" s="129">
        <v>5.8190608024597169E-2</v>
      </c>
      <c r="G119" s="129"/>
      <c r="H119" s="129"/>
      <c r="I119" s="129"/>
      <c r="J119" s="129">
        <v>0.21178478244540319</v>
      </c>
      <c r="K119" s="129">
        <v>0.16339946607758854</v>
      </c>
      <c r="L119" s="129">
        <v>8.9935519909250528E-2</v>
      </c>
      <c r="M119" s="129"/>
      <c r="N119" s="129">
        <v>0.67095000000000005</v>
      </c>
      <c r="O119" s="129">
        <v>0.52676000000000001</v>
      </c>
      <c r="P119" s="129">
        <v>0.29193000000000002</v>
      </c>
      <c r="Q119" s="129">
        <v>0.22561</v>
      </c>
      <c r="R119" s="129">
        <v>0.12195000000000002</v>
      </c>
      <c r="T119" s="129">
        <v>0.50965261459350597</v>
      </c>
      <c r="U119" s="131">
        <v>0.174957200884819</v>
      </c>
    </row>
    <row r="120" spans="1:23">
      <c r="A120">
        <v>1993</v>
      </c>
      <c r="B120" s="129">
        <v>0.49829616546630862</v>
      </c>
      <c r="C120" s="129">
        <v>0.37422126770019531</v>
      </c>
      <c r="D120" s="129">
        <v>0.1828954315185547</v>
      </c>
      <c r="E120" s="129">
        <v>0.13459586143493651</v>
      </c>
      <c r="F120" s="129">
        <v>7.0364365577697749E-2</v>
      </c>
      <c r="G120" s="129"/>
      <c r="H120" s="129"/>
      <c r="I120" s="129"/>
      <c r="J120" s="129">
        <v>0.21310825712105505</v>
      </c>
      <c r="K120" s="129">
        <v>0.16328562437255939</v>
      </c>
      <c r="L120" s="129">
        <v>8.6924672153725333E-2</v>
      </c>
      <c r="M120" s="129"/>
      <c r="N120" s="129">
        <v>0.67458000000000007</v>
      </c>
      <c r="O120" s="129">
        <v>0.53025</v>
      </c>
      <c r="P120" s="129">
        <v>0.29460000000000003</v>
      </c>
      <c r="Q120" s="129">
        <v>0.22796000000000002</v>
      </c>
      <c r="R120" s="129">
        <v>0.12464000000000003</v>
      </c>
      <c r="T120" s="129">
        <v>0.51187258958816495</v>
      </c>
      <c r="U120" s="131">
        <v>0.187898799777031</v>
      </c>
    </row>
    <row r="121" spans="1:23">
      <c r="A121">
        <v>1994</v>
      </c>
      <c r="B121" s="129">
        <v>0.49545337677001955</v>
      </c>
      <c r="C121" s="129">
        <v>0.36810588836669922</v>
      </c>
      <c r="D121" s="129">
        <v>0.17645088195800782</v>
      </c>
      <c r="E121" s="129">
        <v>0.12811341285705566</v>
      </c>
      <c r="F121" s="129">
        <v>6.0431361198425293E-2</v>
      </c>
      <c r="G121" s="129"/>
      <c r="H121" s="129"/>
      <c r="I121" s="129"/>
      <c r="J121" s="129">
        <v>0.21581002615961539</v>
      </c>
      <c r="K121" s="129">
        <v>0.16625520328489365</v>
      </c>
      <c r="L121" s="129">
        <v>8.9984630457665207E-2</v>
      </c>
      <c r="M121" s="129"/>
      <c r="N121" s="129">
        <v>0.67376000000000003</v>
      </c>
      <c r="O121" s="129">
        <v>0.52962000000000009</v>
      </c>
      <c r="P121" s="129">
        <v>0.29167000000000004</v>
      </c>
      <c r="Q121" s="129">
        <v>0.22460000000000002</v>
      </c>
      <c r="R121" s="129">
        <v>0.12100000000000001</v>
      </c>
      <c r="T121" s="129">
        <v>0.51199358701705899</v>
      </c>
      <c r="U121" s="131">
        <v>0.19323830306529999</v>
      </c>
    </row>
    <row r="122" spans="1:23">
      <c r="A122">
        <v>1995</v>
      </c>
      <c r="B122" s="129">
        <v>0.46916976928710941</v>
      </c>
      <c r="C122" s="129">
        <v>0.3462665557861328</v>
      </c>
      <c r="D122" s="129">
        <v>0.16225559234619141</v>
      </c>
      <c r="E122" s="129">
        <v>0.11643800735473633</v>
      </c>
      <c r="F122" s="129">
        <v>5.3505001068115232E-2</v>
      </c>
      <c r="G122" s="129"/>
      <c r="H122" s="129"/>
      <c r="I122" s="129"/>
      <c r="J122" s="129">
        <v>0.21540591748278906</v>
      </c>
      <c r="K122" s="129">
        <v>0.16667408027866656</v>
      </c>
      <c r="L122" s="129">
        <v>9.2909336360481473E-2</v>
      </c>
      <c r="M122" s="129"/>
      <c r="N122" s="129">
        <v>0.67608000000000001</v>
      </c>
      <c r="O122" s="129">
        <v>0.53148000000000006</v>
      </c>
      <c r="P122" s="129">
        <v>0.29465000000000002</v>
      </c>
      <c r="Q122" s="129">
        <v>0.22767000000000001</v>
      </c>
      <c r="R122" s="129">
        <v>0.12345</v>
      </c>
      <c r="T122" s="129">
        <v>0.511166572570801</v>
      </c>
      <c r="U122" s="131">
        <v>0.19642250239849099</v>
      </c>
      <c r="V122" s="129">
        <v>0.4081062376499176</v>
      </c>
      <c r="W122" s="129">
        <v>0.15797246992588043</v>
      </c>
    </row>
    <row r="123" spans="1:23">
      <c r="A123">
        <v>1996</v>
      </c>
      <c r="B123" s="129">
        <v>0.48378795623779297</v>
      </c>
      <c r="C123" s="129">
        <v>0.35697544097900391</v>
      </c>
      <c r="D123" s="129">
        <v>0.16548072814941406</v>
      </c>
      <c r="E123" s="129">
        <v>0.11708075523376466</v>
      </c>
      <c r="F123" s="129">
        <v>5.1335020065307616E-2</v>
      </c>
      <c r="G123" s="129"/>
      <c r="H123" s="129"/>
      <c r="I123" s="129"/>
      <c r="J123" s="129">
        <v>0.21448377842557176</v>
      </c>
      <c r="K123" s="129">
        <v>0.16511306099631826</v>
      </c>
      <c r="L123" s="129">
        <v>9.0791150672499654E-2</v>
      </c>
      <c r="M123" s="129"/>
      <c r="N123" s="129">
        <v>0.68032002449035645</v>
      </c>
      <c r="O123" s="129">
        <v>0.53747999668121338</v>
      </c>
      <c r="P123" s="129">
        <v>0.30274999141693115</v>
      </c>
      <c r="Q123" s="129">
        <v>0.23593999445438385</v>
      </c>
      <c r="R123" s="129">
        <v>0.1315699964761734</v>
      </c>
      <c r="T123" s="129">
        <v>0.54006940126419101</v>
      </c>
      <c r="U123" s="131">
        <v>0.23320880532264701</v>
      </c>
      <c r="V123" s="129"/>
      <c r="W123" s="129"/>
    </row>
    <row r="124" spans="1:23">
      <c r="A124">
        <v>1997</v>
      </c>
      <c r="B124" s="129">
        <v>0.515730209350586</v>
      </c>
      <c r="C124" s="129">
        <v>0.39345867156982423</v>
      </c>
      <c r="D124" s="129">
        <v>0.1926913833618164</v>
      </c>
      <c r="E124" s="129">
        <v>0.13896885871887207</v>
      </c>
      <c r="F124" s="129">
        <v>6.5852818489074705E-2</v>
      </c>
      <c r="G124" s="129"/>
      <c r="H124" s="129"/>
      <c r="I124" s="129"/>
      <c r="J124" s="129">
        <v>0.21239483701750744</v>
      </c>
      <c r="K124" s="129">
        <v>0.16405412537509537</v>
      </c>
      <c r="L124" s="129">
        <v>8.9187310727801311E-2</v>
      </c>
      <c r="M124" s="129"/>
      <c r="N124" s="129">
        <v>0.68606001138687134</v>
      </c>
      <c r="O124" s="129">
        <v>0.54510998725891113</v>
      </c>
      <c r="P124" s="129">
        <v>0.31237000226974487</v>
      </c>
      <c r="Q124" s="129">
        <v>0.24542999267578125</v>
      </c>
      <c r="R124" s="129">
        <v>0.13940000534057617</v>
      </c>
      <c r="T124" s="129">
        <v>0.552384793758392</v>
      </c>
      <c r="U124" s="131">
        <v>0.25308188796043402</v>
      </c>
      <c r="V124" s="129"/>
      <c r="W124" s="129"/>
    </row>
    <row r="125" spans="1:23">
      <c r="A125">
        <v>1998</v>
      </c>
      <c r="B125" s="129">
        <v>0.51886837005615238</v>
      </c>
      <c r="C125" s="129">
        <v>0.39228019714355472</v>
      </c>
      <c r="D125" s="129">
        <v>0.19961238861083985</v>
      </c>
      <c r="E125" s="129">
        <v>0.15025978088378908</v>
      </c>
      <c r="F125" s="129">
        <v>7.84897518157959E-2</v>
      </c>
      <c r="G125" s="129"/>
      <c r="H125" s="129"/>
      <c r="I125" s="129"/>
      <c r="J125" s="129">
        <v>0.21695755740147549</v>
      </c>
      <c r="K125" s="129">
        <v>0.16863815081561334</v>
      </c>
      <c r="L125" s="129">
        <v>9.3813489311673021E-2</v>
      </c>
      <c r="M125" s="129"/>
      <c r="N125" s="129">
        <v>0.69168001413345337</v>
      </c>
      <c r="O125" s="129">
        <v>0.55409002304077148</v>
      </c>
      <c r="P125" s="129">
        <v>0.32289999723434448</v>
      </c>
      <c r="Q125" s="129">
        <v>0.25440999865531921</v>
      </c>
      <c r="R125" s="129">
        <v>0.14519000053405762</v>
      </c>
      <c r="T125" s="129">
        <v>0.56328427791595503</v>
      </c>
      <c r="U125" s="131">
        <v>0.266985803842545</v>
      </c>
      <c r="V125" s="129"/>
      <c r="W125" s="129"/>
    </row>
    <row r="126" spans="1:23">
      <c r="A126">
        <v>1999</v>
      </c>
      <c r="B126" s="129">
        <v>0.50071971893310552</v>
      </c>
      <c r="C126" s="129">
        <v>0.3777090835571289</v>
      </c>
      <c r="D126" s="129">
        <v>0.19302942276000978</v>
      </c>
      <c r="E126" s="129">
        <v>0.14489566802978515</v>
      </c>
      <c r="F126" s="129">
        <v>7.5077195167541508E-2</v>
      </c>
      <c r="G126" s="129"/>
      <c r="H126" s="129"/>
      <c r="I126" s="129"/>
      <c r="J126" s="129">
        <v>0.21682428990635622</v>
      </c>
      <c r="K126" s="129">
        <v>0.16858720733204208</v>
      </c>
      <c r="L126" s="129">
        <v>9.4014965032320333E-2</v>
      </c>
      <c r="M126" s="129"/>
      <c r="N126" s="129">
        <v>0.69517999887466431</v>
      </c>
      <c r="O126" s="129">
        <v>0.56020998954772949</v>
      </c>
      <c r="P126" s="129">
        <v>0.3330099880695343</v>
      </c>
      <c r="Q126" s="129">
        <v>0.26335999369621277</v>
      </c>
      <c r="R126" s="129">
        <v>0.15029999613761902</v>
      </c>
      <c r="T126" s="129">
        <v>0.56875842809677102</v>
      </c>
      <c r="U126" s="131">
        <v>0.278355091810226</v>
      </c>
      <c r="V126" s="129"/>
      <c r="W126" s="129"/>
    </row>
    <row r="127" spans="1:23">
      <c r="A127">
        <v>2000</v>
      </c>
      <c r="B127" s="129">
        <v>0.50555076599121096</v>
      </c>
      <c r="C127" s="129">
        <v>0.38137821197509769</v>
      </c>
      <c r="D127" s="129">
        <v>0.1849681854248047</v>
      </c>
      <c r="E127" s="129">
        <v>0.13352970123291016</v>
      </c>
      <c r="F127" s="129">
        <v>5.9118752479553227E-2</v>
      </c>
      <c r="G127" s="129"/>
      <c r="H127" s="129"/>
      <c r="I127" s="129"/>
      <c r="J127" s="129">
        <v>0.20787237158986763</v>
      </c>
      <c r="K127" s="129">
        <v>0.16274950626825693</v>
      </c>
      <c r="L127" s="129">
        <v>9.0619874148674256E-2</v>
      </c>
      <c r="M127" s="129"/>
      <c r="N127" s="129">
        <v>0.69846999645233154</v>
      </c>
      <c r="O127" s="129">
        <v>0.56634998321533203</v>
      </c>
      <c r="P127" s="129">
        <v>0.3414900004863739</v>
      </c>
      <c r="Q127" s="129">
        <v>0.27318000793457031</v>
      </c>
      <c r="R127" s="129">
        <v>0.1598999947309494</v>
      </c>
      <c r="T127" s="129">
        <v>0.57056242227554299</v>
      </c>
      <c r="U127" s="131">
        <v>0.28112280368804898</v>
      </c>
      <c r="V127" s="129"/>
      <c r="W127" s="129"/>
    </row>
    <row r="128" spans="1:23">
      <c r="A128">
        <v>2001</v>
      </c>
      <c r="B128" s="129">
        <v>0.50239955902099609</v>
      </c>
      <c r="C128" s="129">
        <v>0.37599536895751956</v>
      </c>
      <c r="D128" s="129">
        <v>0.18856817245483398</v>
      </c>
      <c r="E128" s="129">
        <v>0.14229742050170899</v>
      </c>
      <c r="F128" s="129">
        <v>7.5271229743957516E-2</v>
      </c>
      <c r="G128" s="129"/>
      <c r="H128" s="129"/>
      <c r="I128" s="129"/>
      <c r="J128" s="129">
        <v>0.23540797999999999</v>
      </c>
      <c r="K128" s="129"/>
      <c r="L128" s="129">
        <v>0.10764509999999999</v>
      </c>
      <c r="M128" s="129"/>
      <c r="N128" s="129">
        <v>0.69203001260757446</v>
      </c>
      <c r="O128" s="129">
        <v>0.55753999948501587</v>
      </c>
      <c r="P128" s="129">
        <v>0.33237001299858093</v>
      </c>
      <c r="Q128" s="129">
        <v>0.26545000076293945</v>
      </c>
      <c r="R128" s="129">
        <v>0.15710000693798065</v>
      </c>
      <c r="T128" s="129">
        <v>0.56108248233795199</v>
      </c>
      <c r="U128" s="131">
        <v>0.270500987768173</v>
      </c>
      <c r="V128" s="129"/>
      <c r="W128" s="129"/>
    </row>
    <row r="129" spans="1:23">
      <c r="A129">
        <v>2002</v>
      </c>
      <c r="B129" s="129">
        <v>0.50845623016357422</v>
      </c>
      <c r="C129" s="129">
        <v>0.3777266311645508</v>
      </c>
      <c r="D129" s="129">
        <v>0.18045309066772461</v>
      </c>
      <c r="E129" s="129">
        <v>0.13341208457946777</v>
      </c>
      <c r="F129" s="129"/>
      <c r="G129" s="129"/>
      <c r="H129" s="129"/>
      <c r="I129" s="129"/>
      <c r="J129" s="129">
        <v>0.21917053</v>
      </c>
      <c r="K129" s="129"/>
      <c r="L129" s="129">
        <v>9.7251299999999999E-2</v>
      </c>
      <c r="M129" s="129"/>
      <c r="N129" s="129">
        <v>0.69019997119903564</v>
      </c>
      <c r="O129" s="129">
        <v>0.55216997861862183</v>
      </c>
      <c r="P129" s="129">
        <v>0.32023000717163086</v>
      </c>
      <c r="Q129" s="129">
        <v>0.25246000289916992</v>
      </c>
      <c r="R129" s="129">
        <v>0.14546999335289001</v>
      </c>
      <c r="T129" s="129">
        <v>0.54605680704116799</v>
      </c>
      <c r="U129" s="131">
        <v>0.25402340292930597</v>
      </c>
      <c r="V129" s="129">
        <v>0.49019360542297363</v>
      </c>
      <c r="W129" s="129">
        <v>0.20352837443351746</v>
      </c>
    </row>
    <row r="130" spans="1:23">
      <c r="A130">
        <v>2003</v>
      </c>
      <c r="B130" s="129">
        <v>0.50255298614501953</v>
      </c>
      <c r="C130" s="129">
        <v>0.36882915496826174</v>
      </c>
      <c r="D130" s="129">
        <v>0.16789649963378905</v>
      </c>
      <c r="E130" s="129">
        <v>0.12334058761596679</v>
      </c>
      <c r="F130" s="129">
        <v>6.6560416221618651E-2</v>
      </c>
      <c r="G130" s="129"/>
      <c r="H130" s="129"/>
      <c r="I130" s="129"/>
      <c r="J130" s="129">
        <v>0.21930699000000001</v>
      </c>
      <c r="K130" s="129"/>
      <c r="L130" s="129">
        <v>0.10170978</v>
      </c>
      <c r="M130" s="129"/>
      <c r="N130" s="129">
        <v>0.69270998239517212</v>
      </c>
      <c r="O130" s="129">
        <v>0.5546799898147583</v>
      </c>
      <c r="P130" s="129">
        <v>0.32295998930931091</v>
      </c>
      <c r="Q130" s="129">
        <v>0.25404000282287598</v>
      </c>
      <c r="R130" s="129">
        <v>0.14672000706195831</v>
      </c>
      <c r="T130" s="129">
        <v>0.53840881586074796</v>
      </c>
      <c r="U130" s="131">
        <v>0.246183201670647</v>
      </c>
      <c r="V130" s="129">
        <v>0.49029666185379028</v>
      </c>
      <c r="W130" s="129">
        <v>0.20500189065933228</v>
      </c>
    </row>
    <row r="131" spans="1:23">
      <c r="A131">
        <v>2004</v>
      </c>
      <c r="B131" s="129"/>
      <c r="C131" s="129"/>
      <c r="D131" s="129"/>
      <c r="E131" s="129"/>
      <c r="F131" s="129"/>
      <c r="G131" s="129"/>
      <c r="H131" s="129"/>
      <c r="I131" s="129"/>
      <c r="J131" s="129">
        <v>0.19355088000000004</v>
      </c>
      <c r="K131" s="129"/>
      <c r="L131" s="129">
        <v>7.9792130000000003E-2</v>
      </c>
      <c r="M131" s="129"/>
      <c r="N131" s="129">
        <v>0.69972002506256104</v>
      </c>
      <c r="O131" s="129">
        <v>0.56467998027801514</v>
      </c>
      <c r="P131" s="129">
        <v>0.33535999059677124</v>
      </c>
      <c r="Q131" s="129">
        <v>0.26684999465942383</v>
      </c>
      <c r="R131" s="129">
        <v>0.15621000528335571</v>
      </c>
      <c r="T131" s="129">
        <v>0.529699087142944</v>
      </c>
      <c r="U131" s="131">
        <v>0.237641796469688</v>
      </c>
      <c r="V131" s="129">
        <v>0.50614476203918457</v>
      </c>
      <c r="W131" s="129">
        <v>0.22452545166015625</v>
      </c>
    </row>
    <row r="132" spans="1:23">
      <c r="A132">
        <v>2005</v>
      </c>
      <c r="B132" s="129">
        <v>0.5118914413452148</v>
      </c>
      <c r="C132" s="129">
        <v>0.37253093719482422</v>
      </c>
      <c r="D132" s="129">
        <v>0.1876566505432129</v>
      </c>
      <c r="E132" s="129">
        <v>0.13954172134399415</v>
      </c>
      <c r="F132" s="129"/>
      <c r="G132" s="129"/>
      <c r="H132" s="129"/>
      <c r="I132" s="129"/>
      <c r="J132" s="129">
        <v>0.20885729000000003</v>
      </c>
      <c r="K132" s="129"/>
      <c r="L132" s="129">
        <v>9.8476179999999996E-2</v>
      </c>
      <c r="M132" s="129"/>
      <c r="N132" s="129">
        <v>0.69941002130508423</v>
      </c>
      <c r="O132" s="129">
        <v>0.5654900074005127</v>
      </c>
      <c r="P132" s="129">
        <v>0.33976998925209045</v>
      </c>
      <c r="Q132" s="129">
        <v>0.27307000756263733</v>
      </c>
      <c r="R132" s="129">
        <v>0.16297000646591187</v>
      </c>
      <c r="T132" s="129">
        <v>0.52372837066650402</v>
      </c>
      <c r="U132" s="131">
        <v>0.22511060535907801</v>
      </c>
      <c r="V132" s="129">
        <v>0.52294325828552246</v>
      </c>
      <c r="W132" s="129">
        <v>0.23703470826148987</v>
      </c>
    </row>
    <row r="133" spans="1:23">
      <c r="A133">
        <v>2006</v>
      </c>
      <c r="B133" s="129">
        <v>0.51977294921875006</v>
      </c>
      <c r="C133" s="129">
        <v>0.38619823455810548</v>
      </c>
      <c r="D133" s="129">
        <v>0.19874408721923828</v>
      </c>
      <c r="E133" s="129">
        <v>0.15080852508544923</v>
      </c>
      <c r="F133" s="129"/>
      <c r="G133" s="129"/>
      <c r="H133" s="129"/>
      <c r="I133" s="129"/>
      <c r="J133" s="129">
        <v>0.20036444</v>
      </c>
      <c r="K133" s="129"/>
      <c r="L133" s="129">
        <v>9.0049870000000004E-2</v>
      </c>
      <c r="M133" s="129"/>
      <c r="N133" s="129">
        <v>0.70661002397537231</v>
      </c>
      <c r="O133" s="129">
        <v>0.57491999864578247</v>
      </c>
      <c r="P133" s="129">
        <v>0.34898000955581665</v>
      </c>
      <c r="Q133" s="129">
        <v>0.28073000907897949</v>
      </c>
      <c r="R133" s="129">
        <v>0.16767999529838562</v>
      </c>
      <c r="T133" s="129">
        <v>0.52814662456512496</v>
      </c>
      <c r="U133" s="131">
        <v>0.22132070362567899</v>
      </c>
      <c r="V133" s="129">
        <v>0.53935283422470093</v>
      </c>
      <c r="W133" s="129">
        <v>0.26204812526702881</v>
      </c>
    </row>
    <row r="134" spans="1:23">
      <c r="A134">
        <v>2007</v>
      </c>
      <c r="B134" s="129"/>
      <c r="C134" s="129"/>
      <c r="D134" s="129"/>
      <c r="E134" s="129"/>
      <c r="F134" s="129"/>
      <c r="G134" s="129"/>
      <c r="H134" s="129"/>
      <c r="I134" s="129"/>
      <c r="J134" s="129">
        <v>0.20089494999999999</v>
      </c>
      <c r="K134" s="129"/>
      <c r="L134" s="129">
        <v>8.7812719999999997E-2</v>
      </c>
      <c r="M134" s="129"/>
      <c r="N134" s="129">
        <v>0.71640998125076294</v>
      </c>
      <c r="O134" s="129">
        <v>0.58552002906799316</v>
      </c>
      <c r="P134" s="129">
        <v>0.35951000452041626</v>
      </c>
      <c r="Q134" s="129">
        <v>0.2905299961566925</v>
      </c>
      <c r="R134" s="129">
        <v>0.17670999467372894</v>
      </c>
      <c r="T134" s="129">
        <v>0.53588831424713101</v>
      </c>
      <c r="U134" s="131">
        <v>0.223748594522476</v>
      </c>
      <c r="V134" s="129">
        <v>0.55819761753082275</v>
      </c>
      <c r="W134" s="129">
        <v>0.28482422232627869</v>
      </c>
    </row>
    <row r="135" spans="1:23">
      <c r="A135">
        <v>2008</v>
      </c>
      <c r="B135" s="129"/>
      <c r="C135" s="129"/>
      <c r="D135" s="129"/>
      <c r="E135" s="129"/>
      <c r="F135" s="129"/>
      <c r="G135" s="129"/>
      <c r="H135" s="129"/>
      <c r="I135" s="129"/>
      <c r="J135" s="129">
        <v>0.20227462999999998</v>
      </c>
      <c r="K135" s="129"/>
      <c r="L135" s="129">
        <v>8.709857E-2</v>
      </c>
      <c r="M135" s="129"/>
      <c r="N135" s="129">
        <v>0.74629002809524536</v>
      </c>
      <c r="O135" s="129">
        <v>0.61382997035980225</v>
      </c>
      <c r="P135" s="129">
        <v>0.38133001327514648</v>
      </c>
      <c r="Q135" s="129">
        <v>0.31007000803947449</v>
      </c>
      <c r="R135" s="129">
        <v>0.18975000083446503</v>
      </c>
      <c r="T135" s="129">
        <v>0.53203451633453402</v>
      </c>
      <c r="U135" s="131">
        <v>0.215929299592972</v>
      </c>
      <c r="V135" s="129">
        <v>0.56917011737823486</v>
      </c>
      <c r="W135" s="129">
        <v>0.29249611496925354</v>
      </c>
    </row>
    <row r="136" spans="1:23">
      <c r="A136">
        <v>2009</v>
      </c>
      <c r="B136" s="129">
        <v>0.54013488769531248</v>
      </c>
      <c r="C136" s="129">
        <v>0.40348125457763673</v>
      </c>
      <c r="D136" s="129">
        <v>0.20581426620483398</v>
      </c>
      <c r="E136" s="129">
        <v>0.15589341163635254</v>
      </c>
      <c r="F136" s="129">
        <v>8.2436990737915036E-2</v>
      </c>
      <c r="G136" s="129"/>
      <c r="H136" s="129"/>
      <c r="I136" s="129"/>
      <c r="J136" s="129"/>
      <c r="K136" s="129"/>
      <c r="L136" s="129"/>
      <c r="M136" s="129"/>
      <c r="N136" s="129">
        <v>0.75076001882553101</v>
      </c>
      <c r="O136" s="129">
        <v>0.61533999443054199</v>
      </c>
      <c r="P136" s="129">
        <v>0.37847000360488892</v>
      </c>
      <c r="Q136" s="129">
        <v>0.30641999840736389</v>
      </c>
      <c r="R136" s="129">
        <v>0.18869000673294067</v>
      </c>
      <c r="T136" s="129">
        <v>0.54052591323852495</v>
      </c>
      <c r="U136" s="131">
        <v>0.21701070666313199</v>
      </c>
      <c r="V136" s="129">
        <v>0.58202719688415527</v>
      </c>
      <c r="W136" s="129">
        <v>0.31155803799629211</v>
      </c>
    </row>
    <row r="137" spans="1:23">
      <c r="A137">
        <v>2010</v>
      </c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>
        <v>0.7573699951171875</v>
      </c>
      <c r="O137" s="129">
        <v>0.62597000598907471</v>
      </c>
      <c r="P137" s="129">
        <v>0.3952299952507019</v>
      </c>
      <c r="Q137" s="129">
        <v>0.32436001300811768</v>
      </c>
      <c r="R137" s="129">
        <v>0.20708000659942627</v>
      </c>
      <c r="T137" s="129">
        <v>0.55913627147674605</v>
      </c>
      <c r="U137" s="131">
        <v>0.235065907239914</v>
      </c>
      <c r="V137" s="129">
        <v>0.62758225202560425</v>
      </c>
      <c r="W137" s="129">
        <v>0.30450347065925598</v>
      </c>
    </row>
    <row r="138" spans="1:23">
      <c r="A138">
        <v>2011</v>
      </c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>
        <v>0.7597699761390686</v>
      </c>
      <c r="O138" s="129">
        <v>0.62977999448776245</v>
      </c>
      <c r="P138" s="129">
        <v>0.39800998568534851</v>
      </c>
      <c r="Q138" s="129">
        <v>0.32517001032829285</v>
      </c>
      <c r="R138" s="129">
        <v>0.20334999263286591</v>
      </c>
      <c r="T138" s="129">
        <v>0.55074179172515902</v>
      </c>
      <c r="U138" s="131">
        <v>0.229755103588104</v>
      </c>
      <c r="V138" s="129">
        <v>0.66712701320648193</v>
      </c>
      <c r="W138" s="129">
        <v>0.27919471263885498</v>
      </c>
    </row>
    <row r="139" spans="1:23">
      <c r="A139">
        <v>2012</v>
      </c>
      <c r="B139" s="129">
        <v>0.51916015625</v>
      </c>
      <c r="C139" s="129">
        <v>0.38961559295654297</v>
      </c>
      <c r="D139" s="129">
        <v>0.19881242752075196</v>
      </c>
      <c r="E139" s="129">
        <v>0.14992829322814941</v>
      </c>
      <c r="F139" s="129"/>
      <c r="G139" s="129"/>
      <c r="H139" s="129"/>
      <c r="I139" s="129"/>
      <c r="J139" s="129"/>
      <c r="K139" s="129"/>
      <c r="L139" s="129"/>
      <c r="M139" s="129"/>
      <c r="N139" s="129">
        <v>0.77240002155303955</v>
      </c>
      <c r="O139" s="129">
        <v>0.64639002084732056</v>
      </c>
      <c r="P139" s="129">
        <v>0.4182400107383728</v>
      </c>
      <c r="Q139" s="129">
        <v>0.34518998861312866</v>
      </c>
      <c r="R139" s="129">
        <v>0.22008000314235687</v>
      </c>
      <c r="T139" s="129">
        <v>0.54512131214141801</v>
      </c>
      <c r="U139" s="131">
        <v>0.223577901721001</v>
      </c>
      <c r="V139" s="129">
        <v>0.66524791717529297</v>
      </c>
      <c r="W139" s="129">
        <v>0.27245336771011353</v>
      </c>
    </row>
    <row r="140" spans="1:23">
      <c r="A140">
        <v>2013</v>
      </c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U140" s="129"/>
      <c r="V140" s="129">
        <v>0.66562420129776001</v>
      </c>
      <c r="W140" s="129">
        <v>0.27246129512786865</v>
      </c>
    </row>
    <row r="141" spans="1:23">
      <c r="A141">
        <v>2014</v>
      </c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U141" s="129"/>
      <c r="V141" s="129">
        <v>0.66739541292190552</v>
      </c>
      <c r="W141" s="129">
        <v>0.27830997109413147</v>
      </c>
    </row>
    <row r="142" spans="1:23">
      <c r="A142">
        <v>2015</v>
      </c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U142" s="129"/>
      <c r="V142" s="129">
        <v>0.67408573627471924</v>
      </c>
      <c r="W142" s="129">
        <v>0.29628962278366089</v>
      </c>
    </row>
    <row r="143" spans="1:23"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U143" s="129"/>
    </row>
    <row r="144" spans="1:23">
      <c r="U144" s="129"/>
    </row>
    <row r="145" spans="21:21">
      <c r="U145" s="129"/>
    </row>
    <row r="146" spans="21:21">
      <c r="U146" s="129"/>
    </row>
    <row r="147" spans="21:21">
      <c r="U147" s="129"/>
    </row>
    <row r="148" spans="21:21">
      <c r="U148" s="129"/>
    </row>
    <row r="149" spans="21:21">
      <c r="U149" s="129"/>
    </row>
    <row r="150" spans="21:21">
      <c r="U150" s="129"/>
    </row>
    <row r="151" spans="21:21">
      <c r="U151" s="129"/>
    </row>
    <row r="152" spans="21:21">
      <c r="U152" s="129"/>
    </row>
    <row r="153" spans="21:21">
      <c r="U153" s="129"/>
    </row>
    <row r="154" spans="21:21">
      <c r="U154" s="129"/>
    </row>
    <row r="155" spans="21:21">
      <c r="U155" s="129"/>
    </row>
    <row r="156" spans="21:21">
      <c r="U156" s="129"/>
    </row>
    <row r="157" spans="21:21">
      <c r="U157" s="129"/>
    </row>
    <row r="158" spans="21:21">
      <c r="U158" s="129"/>
    </row>
    <row r="159" spans="21:21">
      <c r="U159" s="12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7558519241921"/>
  </sheetPr>
  <dimension ref="A33:P34"/>
  <sheetViews>
    <sheetView topLeftCell="A4" zoomScale="75" zoomScaleNormal="75" zoomScalePageLayoutView="75" workbookViewId="0">
      <selection activeCell="A33" sqref="A33:P33"/>
    </sheetView>
  </sheetViews>
  <sheetFormatPr baseColWidth="10" defaultRowHeight="14" x14ac:dyDescent="0"/>
  <sheetData>
    <row r="33" spans="1:16" ht="30">
      <c r="A33" s="158" t="s">
        <v>246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60"/>
      <c r="M33" s="160"/>
      <c r="N33" s="160"/>
      <c r="O33" s="160"/>
      <c r="P33" s="160"/>
    </row>
    <row r="34" spans="1:16" ht="97" customHeight="1">
      <c r="A34" s="161" t="s">
        <v>245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3"/>
      <c r="M34" s="163"/>
      <c r="N34" s="163"/>
      <c r="O34" s="163"/>
      <c r="P34" s="163"/>
    </row>
  </sheetData>
  <mergeCells count="2">
    <mergeCell ref="A33:P33"/>
    <mergeCell ref="A34:P3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7558519241921"/>
  </sheetPr>
  <dimension ref="A32:K35"/>
  <sheetViews>
    <sheetView workbookViewId="0">
      <selection activeCell="A32" sqref="A32:K32"/>
    </sheetView>
  </sheetViews>
  <sheetFormatPr baseColWidth="10" defaultRowHeight="14" x14ac:dyDescent="0"/>
  <sheetData>
    <row r="32" spans="1:11" ht="23" customHeight="1">
      <c r="A32" s="164" t="s">
        <v>254</v>
      </c>
      <c r="B32" s="164"/>
      <c r="C32" s="164"/>
      <c r="D32" s="164"/>
      <c r="E32" s="164"/>
      <c r="F32" s="164"/>
      <c r="G32" s="164"/>
      <c r="H32" s="164"/>
      <c r="I32" s="164"/>
      <c r="J32" s="164"/>
      <c r="K32" s="164"/>
    </row>
    <row r="33" spans="1:11" ht="17">
      <c r="A33" s="165" t="s">
        <v>253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</row>
    <row r="34" spans="1:11" ht="55" customHeight="1">
      <c r="A34" s="166" t="s">
        <v>255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</row>
    <row r="35" spans="1:11">
      <c r="A35" s="28"/>
    </row>
  </sheetData>
  <mergeCells count="3">
    <mergeCell ref="A32:K32"/>
    <mergeCell ref="A33:K33"/>
    <mergeCell ref="A34:K3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7558519241921"/>
  </sheetPr>
  <dimension ref="A33:K35"/>
  <sheetViews>
    <sheetView workbookViewId="0">
      <selection activeCell="A34" sqref="A1:K34"/>
    </sheetView>
  </sheetViews>
  <sheetFormatPr baseColWidth="10" defaultRowHeight="14" x14ac:dyDescent="0"/>
  <sheetData>
    <row r="33" spans="1:11" ht="21">
      <c r="A33" s="167" t="s">
        <v>251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</row>
    <row r="34" spans="1:11" ht="70" customHeight="1">
      <c r="A34" s="166" t="s">
        <v>252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</row>
    <row r="35" spans="1:11">
      <c r="A35" s="28"/>
    </row>
  </sheetData>
  <mergeCells count="2">
    <mergeCell ref="A33:K33"/>
    <mergeCell ref="A34:K3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  <pageSetUpPr fitToPage="1"/>
  </sheetPr>
  <dimension ref="A1:D25"/>
  <sheetViews>
    <sheetView workbookViewId="0">
      <pane xSplit="1" ySplit="5" topLeftCell="B6" activePane="bottomRight" state="frozen"/>
      <selection activeCell="K10" sqref="K10"/>
      <selection pane="topRight" activeCell="K10" sqref="K10"/>
      <selection pane="bottomLeft" activeCell="K10" sqref="K10"/>
      <selection pane="bottomRight" activeCell="A2" sqref="A2:D19"/>
    </sheetView>
  </sheetViews>
  <sheetFormatPr baseColWidth="10" defaultColWidth="10.6640625" defaultRowHeight="15" x14ac:dyDescent="0"/>
  <cols>
    <col min="1" max="1" width="33.1640625" style="3" customWidth="1"/>
    <col min="2" max="2" width="28.83203125" style="3" customWidth="1"/>
    <col min="3" max="4" width="28.83203125" style="4" customWidth="1"/>
    <col min="5" max="5" width="10.6640625" style="3"/>
    <col min="6" max="17" width="18.83203125" style="3" customWidth="1"/>
    <col min="18" max="21" width="15.83203125" style="3" customWidth="1"/>
    <col min="22" max="16384" width="10.6640625" style="3"/>
  </cols>
  <sheetData>
    <row r="1" spans="1:4" ht="18">
      <c r="A1" s="26"/>
      <c r="B1" s="26"/>
      <c r="C1" s="25"/>
      <c r="D1" s="25"/>
    </row>
    <row r="2" spans="1:4" ht="33" customHeight="1">
      <c r="A2" s="168" t="s">
        <v>217</v>
      </c>
      <c r="B2" s="168"/>
      <c r="C2" s="168"/>
      <c r="D2" s="168"/>
    </row>
    <row r="3" spans="1:4" ht="10.25" customHeight="1">
      <c r="A3" s="24"/>
      <c r="B3" s="24"/>
      <c r="C3" s="23"/>
      <c r="D3" s="23"/>
    </row>
    <row r="4" spans="1:4" ht="30" customHeight="1" thickBot="1">
      <c r="A4" s="24"/>
      <c r="B4" s="170" t="s">
        <v>242</v>
      </c>
      <c r="C4" s="170"/>
      <c r="D4" s="170"/>
    </row>
    <row r="5" spans="1:4" s="19" customFormat="1" ht="103.25" customHeight="1" thickTop="1">
      <c r="A5" s="22" t="s">
        <v>243</v>
      </c>
      <c r="B5" s="132" t="s">
        <v>70</v>
      </c>
      <c r="C5" s="132" t="s">
        <v>75</v>
      </c>
      <c r="D5" s="132" t="s">
        <v>74</v>
      </c>
    </row>
    <row r="6" spans="1:4" s="19" customFormat="1" ht="28.25" hidden="1" customHeight="1">
      <c r="A6" s="21"/>
      <c r="B6" s="133"/>
      <c r="C6" s="133"/>
      <c r="D6" s="133"/>
    </row>
    <row r="7" spans="1:4" ht="28.25" customHeight="1">
      <c r="A7" s="18" t="s">
        <v>7</v>
      </c>
      <c r="B7" s="134">
        <f>Data4!D7/Data4!C7-1</f>
        <v>8.1051066834721812</v>
      </c>
      <c r="C7" s="134">
        <f>Data4!H7/Data4!G7-1</f>
        <v>0.58728426238636056</v>
      </c>
      <c r="D7" s="134">
        <f>Data4!L7/Data4!K7-1</f>
        <v>0.38660639995095791</v>
      </c>
    </row>
    <row r="8" spans="1:4" ht="28.25" customHeight="1">
      <c r="A8" s="18" t="s">
        <v>6</v>
      </c>
      <c r="B8" s="134">
        <f>Data4!D8/Data4!C8-1</f>
        <v>4.0093909810832606</v>
      </c>
      <c r="C8" s="134">
        <f>Data4!H8/Data4!G8-1</f>
        <v>-5.0671956368504301E-3</v>
      </c>
      <c r="D8" s="134">
        <f>Data4!L8/Data4!K8-1</f>
        <v>0.39498583302763945</v>
      </c>
    </row>
    <row r="9" spans="1:4" ht="28.25" customHeight="1">
      <c r="A9" s="18" t="s">
        <v>5</v>
      </c>
      <c r="B9" s="134">
        <f>Data4!D9/Data4!C9-1</f>
        <v>7.7928453062535095</v>
      </c>
      <c r="C9" s="134">
        <f>Data4!H9/Data4!G9-1</f>
        <v>0.41728760460881453</v>
      </c>
      <c r="D9" s="134">
        <f>Data4!L9/Data4!K9-1</f>
        <v>0.34817274658068209</v>
      </c>
    </row>
    <row r="10" spans="1:4" ht="28.25" customHeight="1">
      <c r="A10" s="16" t="s">
        <v>4</v>
      </c>
      <c r="B10" s="134">
        <f>Data4!D10/Data4!C10-1</f>
        <v>12.943466598841301</v>
      </c>
      <c r="C10" s="134">
        <f>Data4!H10/Data4!G10-1</f>
        <v>1.1507666785524311</v>
      </c>
      <c r="D10" s="134">
        <f>Data4!L10/Data4!K10-1</f>
        <v>0.43796101784370256</v>
      </c>
    </row>
    <row r="11" spans="1:4" ht="28.25" customHeight="1">
      <c r="A11" s="15" t="s">
        <v>3</v>
      </c>
      <c r="B11" s="135">
        <f>Data4!D11/Data4!C11-1</f>
        <v>18.978798090475149</v>
      </c>
      <c r="C11" s="135">
        <f>Data4!H11/Data4!G11-1</f>
        <v>1.9792862318072664</v>
      </c>
      <c r="D11" s="135">
        <f>Data4!L11/Data4!K11-1</f>
        <v>0.67181947401126174</v>
      </c>
    </row>
    <row r="12" spans="1:4" ht="28.25" customHeight="1">
      <c r="A12" s="15" t="s">
        <v>2</v>
      </c>
      <c r="B12" s="135">
        <f>Data4!D12/Data4!C12-1</f>
        <v>22.607746976619563</v>
      </c>
      <c r="C12" s="135">
        <f>Data4!H12/Data4!G12-1</f>
        <v>3.2101047167914434</v>
      </c>
      <c r="D12" s="135">
        <f>Data4!L12/Data4!K12-1</f>
        <v>0.84053866427279256</v>
      </c>
    </row>
    <row r="13" spans="1:4" ht="28.25" customHeight="1">
      <c r="A13" s="15" t="s">
        <v>1</v>
      </c>
      <c r="B13" s="135">
        <f>Data4!D13/Data4!C13-1</f>
        <v>26.852607328170969</v>
      </c>
      <c r="C13" s="135">
        <f>Data4!H13/Data4!G13-1</f>
        <v>4.534313894625301</v>
      </c>
      <c r="D13" s="135">
        <f>Data4!L13/Data4!K13-1</f>
        <v>0.93461824302113805</v>
      </c>
    </row>
    <row r="14" spans="1:4" ht="28.25" customHeight="1">
      <c r="A14" s="15" t="s">
        <v>0</v>
      </c>
      <c r="B14" s="135">
        <f>Data4!D14/Data4!C14-1</f>
        <v>31.111523832041705</v>
      </c>
      <c r="C14" s="135">
        <f>Data4!H14/Data4!G14-1</f>
        <v>6.8530231714215128</v>
      </c>
      <c r="D14" s="135">
        <f>Data4!L14/Data4!K14-1</f>
        <v>1.5789835176009337</v>
      </c>
    </row>
    <row r="15" spans="1:4" ht="12" customHeight="1">
      <c r="A15" s="14"/>
      <c r="B15" s="136"/>
      <c r="C15" s="137"/>
      <c r="D15" s="137"/>
    </row>
    <row r="16" spans="1:4" ht="17" customHeight="1">
      <c r="A16" s="169" t="s">
        <v>244</v>
      </c>
      <c r="B16" s="169"/>
      <c r="C16" s="169"/>
      <c r="D16" s="169"/>
    </row>
    <row r="17" spans="1:4" ht="17" customHeight="1">
      <c r="A17" s="169"/>
      <c r="B17" s="169"/>
      <c r="C17" s="169"/>
      <c r="D17" s="169"/>
    </row>
    <row r="18" spans="1:4" ht="17" customHeight="1">
      <c r="A18" s="169"/>
      <c r="B18" s="169"/>
      <c r="C18" s="169"/>
      <c r="D18" s="169"/>
    </row>
    <row r="19" spans="1:4" ht="15.5" customHeight="1">
      <c r="A19" s="169"/>
      <c r="B19" s="169"/>
      <c r="C19" s="169"/>
      <c r="D19" s="169"/>
    </row>
    <row r="20" spans="1:4">
      <c r="A20" s="9"/>
      <c r="B20" s="6"/>
      <c r="C20" s="8"/>
      <c r="D20" s="8"/>
    </row>
    <row r="21" spans="1:4">
      <c r="A21" s="9"/>
      <c r="B21" s="6"/>
      <c r="C21" s="8"/>
      <c r="D21" s="8"/>
    </row>
    <row r="22" spans="1:4">
      <c r="A22" s="9"/>
      <c r="B22" s="6"/>
      <c r="C22" s="8"/>
      <c r="D22" s="8"/>
    </row>
    <row r="23" spans="1:4">
      <c r="A23" s="9"/>
      <c r="B23" s="6"/>
      <c r="C23" s="8"/>
      <c r="D23" s="8"/>
    </row>
    <row r="24" spans="1:4">
      <c r="A24" s="9"/>
      <c r="B24" s="6"/>
      <c r="C24" s="8"/>
      <c r="D24" s="8"/>
    </row>
    <row r="25" spans="1:4">
      <c r="A25" s="7"/>
      <c r="B25" s="6"/>
      <c r="C25" s="5"/>
      <c r="D25" s="5"/>
    </row>
  </sheetData>
  <mergeCells count="3">
    <mergeCell ref="A2:D2"/>
    <mergeCell ref="A16:D19"/>
    <mergeCell ref="B4:D4"/>
  </mergeCell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9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  <pageSetUpPr fitToPage="1"/>
  </sheetPr>
  <dimension ref="A1:G26"/>
  <sheetViews>
    <sheetView workbookViewId="0">
      <pane xSplit="1" ySplit="5" topLeftCell="B7" activePane="bottomRight" state="frozen"/>
      <selection activeCell="K10" sqref="K10"/>
      <selection pane="topRight" activeCell="K10" sqref="K10"/>
      <selection pane="bottomLeft" activeCell="K10" sqref="K10"/>
      <selection pane="bottomRight"/>
    </sheetView>
  </sheetViews>
  <sheetFormatPr baseColWidth="10" defaultColWidth="10.6640625" defaultRowHeight="15" x14ac:dyDescent="0"/>
  <cols>
    <col min="1" max="1" width="28.6640625" style="3" customWidth="1"/>
    <col min="2" max="3" width="18.83203125" style="3" customWidth="1"/>
    <col min="4" max="4" width="18.83203125" style="4" customWidth="1"/>
    <col min="5" max="7" width="18.6640625" style="4" customWidth="1"/>
    <col min="8" max="8" width="10.6640625" style="3"/>
    <col min="9" max="20" width="18.83203125" style="3" customWidth="1"/>
    <col min="21" max="24" width="15.83203125" style="3" customWidth="1"/>
    <col min="25" max="16384" width="10.6640625" style="3"/>
  </cols>
  <sheetData>
    <row r="1" spans="1:7" ht="18">
      <c r="A1" s="26"/>
      <c r="B1" s="26"/>
      <c r="C1" s="26"/>
      <c r="D1" s="25"/>
      <c r="E1" s="25"/>
      <c r="F1" s="25"/>
      <c r="G1" s="25"/>
    </row>
    <row r="2" spans="1:7" ht="33" customHeight="1">
      <c r="A2" s="168" t="s">
        <v>218</v>
      </c>
      <c r="B2" s="168"/>
      <c r="C2" s="168"/>
      <c r="D2" s="168"/>
      <c r="E2" s="168"/>
      <c r="F2" s="168"/>
      <c r="G2" s="168"/>
    </row>
    <row r="3" spans="1:7" ht="10.25" customHeight="1">
      <c r="A3" s="24"/>
      <c r="B3" s="24"/>
      <c r="C3" s="24"/>
      <c r="D3" s="23"/>
      <c r="E3" s="23"/>
      <c r="F3" s="23"/>
      <c r="G3" s="23"/>
    </row>
    <row r="4" spans="1:7" ht="30" customHeight="1" thickBot="1">
      <c r="A4" s="24"/>
      <c r="B4" s="173" t="s">
        <v>70</v>
      </c>
      <c r="C4" s="174"/>
      <c r="D4" s="175" t="s">
        <v>75</v>
      </c>
      <c r="E4" s="175"/>
      <c r="F4" s="173" t="s">
        <v>74</v>
      </c>
      <c r="G4" s="174"/>
    </row>
    <row r="5" spans="1:7" s="19" customFormat="1" ht="103.25" customHeight="1" thickTop="1">
      <c r="A5" s="22" t="s">
        <v>73</v>
      </c>
      <c r="B5" s="66" t="s">
        <v>71</v>
      </c>
      <c r="C5" s="67" t="s">
        <v>72</v>
      </c>
      <c r="D5" s="61" t="s">
        <v>71</v>
      </c>
      <c r="E5" s="61" t="s">
        <v>72</v>
      </c>
      <c r="F5" s="66" t="s">
        <v>71</v>
      </c>
      <c r="G5" s="67" t="s">
        <v>72</v>
      </c>
    </row>
    <row r="6" spans="1:7" s="19" customFormat="1" ht="28.25" hidden="1" customHeight="1">
      <c r="A6" s="21"/>
      <c r="B6" s="68"/>
      <c r="C6" s="69"/>
      <c r="F6" s="68"/>
      <c r="G6" s="69"/>
    </row>
    <row r="7" spans="1:7" ht="28.25" customHeight="1">
      <c r="A7" s="18" t="s">
        <v>7</v>
      </c>
      <c r="B7" s="70">
        <f>(Data4!D7/Data4!C7)^(1/37)-1</f>
        <v>6.1516190872217269E-2</v>
      </c>
      <c r="C7" s="71">
        <f>Data4!D7/Data4!C7-1</f>
        <v>8.1051066834721812</v>
      </c>
      <c r="D7" s="62">
        <f>(Data4!H7/Data4!G7)^(1/37)-1</f>
        <v>1.2565439849930637E-2</v>
      </c>
      <c r="E7" s="56">
        <f>Data4!H7/Data4!G7-1</f>
        <v>0.58728426238636056</v>
      </c>
      <c r="F7" s="70">
        <f>(Data4!L7/Data4!K7)^(1/37)-1</f>
        <v>8.873171008843217E-3</v>
      </c>
      <c r="G7" s="71">
        <f>Data4!L7/Data4!K7-1</f>
        <v>0.38660639995095791</v>
      </c>
    </row>
    <row r="8" spans="1:7" ht="28.25" customHeight="1">
      <c r="A8" s="18" t="s">
        <v>6</v>
      </c>
      <c r="B8" s="70">
        <f>(Data4!D8/Data4!C8)^(1/37)-1</f>
        <v>4.4511212132784417E-2</v>
      </c>
      <c r="C8" s="71">
        <f>Data4!D8/Data4!C8-1</f>
        <v>4.0093909810832606</v>
      </c>
      <c r="D8" s="62">
        <f>(Data4!H8/Data4!G8)^(1/37)-1</f>
        <v>-1.3728996425910189E-4</v>
      </c>
      <c r="E8" s="56">
        <f>Data4!H8/Data4!G8-1</f>
        <v>-5.0671956368504301E-3</v>
      </c>
      <c r="F8" s="70">
        <f>(Data4!L8/Data4!K8)^(1/37)-1</f>
        <v>9.0374653820914919E-3</v>
      </c>
      <c r="G8" s="71">
        <f>Data4!L8/Data4!K8-1</f>
        <v>0.39498583302763945</v>
      </c>
    </row>
    <row r="9" spans="1:7" ht="28.25" customHeight="1">
      <c r="A9" s="18" t="s">
        <v>5</v>
      </c>
      <c r="B9" s="70">
        <f>(Data4!D9/Data4!C9)^(1/37)-1</f>
        <v>6.0515478872210426E-2</v>
      </c>
      <c r="C9" s="71">
        <f>Data4!D9/Data4!C9-1</f>
        <v>7.7928453062535095</v>
      </c>
      <c r="D9" s="62">
        <f>(Data4!H9/Data4!G9)^(1/37)-1</f>
        <v>9.4700983122804061E-3</v>
      </c>
      <c r="E9" s="56">
        <f>Data4!H9/Data4!G9-1</f>
        <v>0.41728760460881453</v>
      </c>
      <c r="F9" s="70">
        <f>(Data4!L9/Data4!K9)^(1/37)-1</f>
        <v>8.1070138034489148E-3</v>
      </c>
      <c r="G9" s="71">
        <f>Data4!L9/Data4!K9-1</f>
        <v>0.34817274658068209</v>
      </c>
    </row>
    <row r="10" spans="1:7" ht="28.25" customHeight="1">
      <c r="A10" s="16" t="s">
        <v>4</v>
      </c>
      <c r="B10" s="70">
        <f>(Data4!D10/Data4!C10)^(1/37)-1</f>
        <v>7.3813697455685778E-2</v>
      </c>
      <c r="C10" s="71">
        <f>Data4!D10/Data4!C10-1</f>
        <v>12.943466598841301</v>
      </c>
      <c r="D10" s="62">
        <f>(Data4!H10/Data4!G10)^(1/37)-1</f>
        <v>2.0913644257313013E-2</v>
      </c>
      <c r="E10" s="56">
        <f>Data4!H10/Data4!G10-1</f>
        <v>1.1507666785524311</v>
      </c>
      <c r="F10" s="70">
        <f>(Data4!L10/Data4!K10)^(1/37)-1</f>
        <v>9.8652670376675466E-3</v>
      </c>
      <c r="G10" s="71">
        <f>Data4!L10/Data4!K10-1</f>
        <v>0.43796101784370256</v>
      </c>
    </row>
    <row r="11" spans="1:7" ht="28.25" customHeight="1">
      <c r="A11" s="15" t="s">
        <v>3</v>
      </c>
      <c r="B11" s="72">
        <f>(Data4!D11/Data4!C11)^(1/37)-1</f>
        <v>8.4302660008818142E-2</v>
      </c>
      <c r="C11" s="73">
        <f>Data4!D11/Data4!C11-1</f>
        <v>18.978798090475149</v>
      </c>
      <c r="D11" s="74">
        <f>(Data4!H11/Data4!G11)^(1/37)-1</f>
        <v>2.9944550450546892E-2</v>
      </c>
      <c r="E11" s="75">
        <f>Data4!H11/Data4!G11-1</f>
        <v>1.9792862318072664</v>
      </c>
      <c r="F11" s="72">
        <f>(Data4!L11/Data4!K11)^(1/37)-1</f>
        <v>1.3986435716578649E-2</v>
      </c>
      <c r="G11" s="73">
        <f>Data4!L11/Data4!K11-1</f>
        <v>0.67181947401126174</v>
      </c>
    </row>
    <row r="12" spans="1:7" ht="28.25" customHeight="1">
      <c r="A12" s="15" t="s">
        <v>2</v>
      </c>
      <c r="B12" s="72">
        <f>(Data4!D12/Data4!C12)^(1/37)-1</f>
        <v>8.9204889419186806E-2</v>
      </c>
      <c r="C12" s="73">
        <f>Data4!D12/Data4!C12-1</f>
        <v>22.607746976619563</v>
      </c>
      <c r="D12" s="74">
        <f>(Data4!H12/Data4!G12)^(1/37)-1</f>
        <v>3.9615584020876504E-2</v>
      </c>
      <c r="E12" s="75">
        <f>Data4!H12/Data4!G12-1</f>
        <v>3.2101047167914434</v>
      </c>
      <c r="F12" s="72">
        <f>(Data4!L12/Data4!K12)^(1/37)-1</f>
        <v>1.6624739893003948E-2</v>
      </c>
      <c r="G12" s="73">
        <f>Data4!L12/Data4!K12-1</f>
        <v>0.84053866427279256</v>
      </c>
    </row>
    <row r="13" spans="1:7" ht="28.25" customHeight="1">
      <c r="A13" s="15" t="s">
        <v>1</v>
      </c>
      <c r="B13" s="72">
        <f>(Data4!D13/Data4!C13)^(1/37)-1</f>
        <v>9.4083399520210831E-2</v>
      </c>
      <c r="C13" s="73">
        <f>Data4!D13/Data4!C13-1</f>
        <v>26.852607328170969</v>
      </c>
      <c r="D13" s="74">
        <f>(Data4!H13/Data4!G13)^(1/37)-1</f>
        <v>4.7328218615640738E-2</v>
      </c>
      <c r="E13" s="75">
        <f>Data4!H13/Data4!G13-1</f>
        <v>4.534313894625301</v>
      </c>
      <c r="F13" s="72">
        <f>(Data4!L13/Data4!K13)^(1/37)-1</f>
        <v>1.7995406514849099E-2</v>
      </c>
      <c r="G13" s="73">
        <f>Data4!L13/Data4!K13-1</f>
        <v>0.93461824302113805</v>
      </c>
    </row>
    <row r="14" spans="1:7" ht="28.25" customHeight="1">
      <c r="A14" s="15" t="s">
        <v>0</v>
      </c>
      <c r="B14" s="72">
        <f>(Data4!D14/Data4!C14)^(1/37)-1</f>
        <v>9.8298942086619157E-2</v>
      </c>
      <c r="C14" s="73">
        <f>Data4!D14/Data4!C14-1</f>
        <v>31.111523832041705</v>
      </c>
      <c r="D14" s="74">
        <f>(Data4!H14/Data4!G14)^(1/37)-1</f>
        <v>5.728041130002004E-2</v>
      </c>
      <c r="E14" s="75">
        <f>Data4!H14/Data4!G14-1</f>
        <v>6.8530231714215128</v>
      </c>
      <c r="F14" s="72">
        <f>(Data4!L14/Data4!K14)^(1/37)-1</f>
        <v>2.5935910448750876E-2</v>
      </c>
      <c r="G14" s="73">
        <f>Data4!L14/Data4!K14-1</f>
        <v>1.5789835176009337</v>
      </c>
    </row>
    <row r="15" spans="1:7" ht="12" customHeight="1">
      <c r="A15" s="14"/>
      <c r="B15" s="14"/>
      <c r="C15" s="13"/>
      <c r="D15" s="12"/>
      <c r="E15" s="12"/>
      <c r="F15" s="12"/>
      <c r="G15" s="12"/>
    </row>
    <row r="16" spans="1:7">
      <c r="A16" s="10"/>
      <c r="B16" s="10"/>
    </row>
    <row r="17" spans="1:7" ht="17" customHeight="1">
      <c r="A17" s="171"/>
      <c r="B17" s="172"/>
      <c r="C17" s="172"/>
      <c r="D17" s="172"/>
      <c r="E17" s="172"/>
      <c r="F17" s="172"/>
      <c r="G17" s="172"/>
    </row>
    <row r="18" spans="1:7" ht="17" customHeight="1">
      <c r="A18" s="171"/>
      <c r="B18" s="172"/>
      <c r="C18" s="172"/>
      <c r="D18" s="172"/>
      <c r="E18" s="172"/>
      <c r="F18" s="172"/>
      <c r="G18" s="172"/>
    </row>
    <row r="19" spans="1:7" ht="15.5" customHeight="1">
      <c r="A19" s="171"/>
      <c r="B19" s="172"/>
      <c r="C19" s="172"/>
      <c r="D19" s="172"/>
      <c r="E19" s="172"/>
      <c r="F19" s="172"/>
      <c r="G19" s="172"/>
    </row>
    <row r="20" spans="1:7" ht="15.5" customHeight="1">
      <c r="A20" s="171"/>
      <c r="B20" s="172"/>
      <c r="C20" s="172"/>
      <c r="D20" s="172"/>
      <c r="E20" s="172"/>
      <c r="F20" s="172"/>
      <c r="G20" s="172"/>
    </row>
    <row r="21" spans="1:7">
      <c r="A21" s="9"/>
      <c r="B21" s="9"/>
      <c r="C21" s="6"/>
      <c r="D21" s="8"/>
      <c r="E21" s="8"/>
      <c r="F21" s="8"/>
      <c r="G21" s="8"/>
    </row>
    <row r="22" spans="1:7">
      <c r="A22" s="9"/>
      <c r="B22" s="9"/>
      <c r="C22" s="6"/>
      <c r="D22" s="8"/>
      <c r="E22" s="8"/>
      <c r="F22" s="8"/>
      <c r="G22" s="8"/>
    </row>
    <row r="23" spans="1:7">
      <c r="A23" s="9"/>
      <c r="B23" s="9"/>
      <c r="C23" s="6"/>
      <c r="D23" s="8"/>
      <c r="E23" s="8"/>
      <c r="F23" s="8"/>
      <c r="G23" s="8"/>
    </row>
    <row r="24" spans="1:7">
      <c r="A24" s="9"/>
      <c r="B24" s="9"/>
      <c r="C24" s="6"/>
      <c r="D24" s="8"/>
      <c r="E24" s="8"/>
      <c r="F24" s="8"/>
      <c r="G24" s="8"/>
    </row>
    <row r="25" spans="1:7">
      <c r="A25" s="9"/>
      <c r="B25" s="9"/>
      <c r="C25" s="6"/>
      <c r="D25" s="8"/>
      <c r="E25" s="8"/>
      <c r="F25" s="8"/>
      <c r="G25" s="8"/>
    </row>
    <row r="26" spans="1:7">
      <c r="A26" s="7"/>
      <c r="B26" s="7"/>
      <c r="C26" s="6"/>
      <c r="D26" s="5"/>
      <c r="E26" s="5"/>
      <c r="F26" s="5"/>
      <c r="G26" s="5"/>
    </row>
  </sheetData>
  <mergeCells count="5">
    <mergeCell ref="A2:G2"/>
    <mergeCell ref="A17:G20"/>
    <mergeCell ref="B4:C4"/>
    <mergeCell ref="D4:E4"/>
    <mergeCell ref="F4:G4"/>
  </mergeCells>
  <pageMargins left="0.75" right="0.75" top="1" bottom="1" header="0.5" footer="0.5"/>
  <pageSetup scale="8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6"/>
  <sheetViews>
    <sheetView workbookViewId="0">
      <pane xSplit="1" ySplit="6" topLeftCell="B7" activePane="bottomRight" state="frozen"/>
      <selection activeCell="A2" sqref="A2"/>
      <selection pane="topRight" activeCell="A2" sqref="A2"/>
      <selection pane="bottomLeft" activeCell="A2" sqref="A2"/>
      <selection pane="bottomRight"/>
    </sheetView>
  </sheetViews>
  <sheetFormatPr baseColWidth="10" defaultColWidth="11.5" defaultRowHeight="14" x14ac:dyDescent="0"/>
  <cols>
    <col min="1" max="1" width="11.5" style="1"/>
  </cols>
  <sheetData>
    <row r="1" spans="1:23" ht="17">
      <c r="A1" s="76" t="s">
        <v>219</v>
      </c>
    </row>
    <row r="2" spans="1:23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23" ht="39">
      <c r="A3" s="27"/>
      <c r="B3" s="32" t="s">
        <v>10</v>
      </c>
      <c r="C3" s="48" t="s">
        <v>39</v>
      </c>
      <c r="D3" s="45" t="s">
        <v>41</v>
      </c>
      <c r="E3" s="47" t="s">
        <v>43</v>
      </c>
      <c r="F3" s="47" t="s">
        <v>44</v>
      </c>
      <c r="G3" s="50" t="s">
        <v>45</v>
      </c>
      <c r="H3" s="52" t="s">
        <v>50</v>
      </c>
      <c r="I3" s="52" t="s">
        <v>47</v>
      </c>
      <c r="J3" s="47"/>
      <c r="K3" s="28"/>
      <c r="L3" s="38" t="s">
        <v>18</v>
      </c>
      <c r="M3" s="38" t="s">
        <v>19</v>
      </c>
      <c r="N3" s="38" t="s">
        <v>27</v>
      </c>
      <c r="O3" s="38" t="s">
        <v>28</v>
      </c>
      <c r="P3" s="38" t="s">
        <v>20</v>
      </c>
      <c r="Q3" s="38" t="s">
        <v>21</v>
      </c>
      <c r="R3" s="38" t="s">
        <v>29</v>
      </c>
      <c r="S3" s="38" t="s">
        <v>30</v>
      </c>
      <c r="T3" s="38" t="s">
        <v>24</v>
      </c>
      <c r="U3" s="38" t="s">
        <v>25</v>
      </c>
      <c r="V3" s="38" t="s">
        <v>31</v>
      </c>
      <c r="W3" s="38" t="s">
        <v>26</v>
      </c>
    </row>
    <row r="4" spans="1:23" ht="23">
      <c r="A4" s="27"/>
      <c r="B4" s="33" t="s">
        <v>11</v>
      </c>
      <c r="C4" s="44" t="s">
        <v>40</v>
      </c>
      <c r="D4" s="46" t="s">
        <v>42</v>
      </c>
      <c r="E4" s="46" t="s">
        <v>42</v>
      </c>
      <c r="F4" s="46" t="s">
        <v>42</v>
      </c>
      <c r="G4" s="51" t="s">
        <v>46</v>
      </c>
      <c r="H4" s="53" t="s">
        <v>48</v>
      </c>
      <c r="I4" s="53" t="s">
        <v>48</v>
      </c>
      <c r="J4" s="49"/>
      <c r="K4" s="28"/>
      <c r="L4" s="28" t="s">
        <v>22</v>
      </c>
      <c r="M4" s="28"/>
      <c r="N4" s="28" t="s">
        <v>23</v>
      </c>
      <c r="O4" s="28"/>
      <c r="P4" s="28" t="s">
        <v>22</v>
      </c>
      <c r="Q4" s="28"/>
      <c r="R4" s="28" t="s">
        <v>23</v>
      </c>
      <c r="S4" s="28"/>
    </row>
    <row r="5" spans="1:23" ht="25" customHeight="1">
      <c r="A5" s="27" t="s">
        <v>15</v>
      </c>
      <c r="B5" s="37" t="s">
        <v>16</v>
      </c>
      <c r="C5" s="37" t="s">
        <v>16</v>
      </c>
      <c r="D5" s="37" t="s">
        <v>16</v>
      </c>
      <c r="E5" s="37" t="s">
        <v>16</v>
      </c>
      <c r="F5" s="37" t="s">
        <v>16</v>
      </c>
      <c r="G5" s="37" t="s">
        <v>16</v>
      </c>
      <c r="H5" s="37" t="s">
        <v>49</v>
      </c>
      <c r="I5" s="37" t="s">
        <v>49</v>
      </c>
      <c r="J5" s="37"/>
      <c r="L5" s="28" t="s">
        <v>17</v>
      </c>
      <c r="M5" s="28"/>
      <c r="N5" s="28"/>
      <c r="O5" s="28"/>
      <c r="P5" s="28"/>
      <c r="Q5" s="28"/>
      <c r="R5" s="28"/>
      <c r="S5" s="28"/>
    </row>
    <row r="6" spans="1:23">
      <c r="A6" s="29">
        <v>1978</v>
      </c>
      <c r="B6" s="34">
        <v>4599.2742199081595</v>
      </c>
      <c r="C6" s="34">
        <v>962.59</v>
      </c>
      <c r="D6" s="34">
        <v>479.94923766151476</v>
      </c>
      <c r="E6" s="34">
        <v>85.983903878835434</v>
      </c>
      <c r="F6" s="34">
        <v>393.96533378267924</v>
      </c>
      <c r="G6" s="40">
        <v>0.17915207928609272</v>
      </c>
      <c r="H6" s="40">
        <v>0.29750753527022733</v>
      </c>
      <c r="I6" s="40">
        <v>1.940426286186359</v>
      </c>
      <c r="J6" s="34"/>
      <c r="K6" s="28">
        <v>1950</v>
      </c>
      <c r="L6" s="34">
        <v>7532.1739945279996</v>
      </c>
      <c r="M6" s="34">
        <v>6785.4410294560003</v>
      </c>
      <c r="N6" s="39">
        <v>1.411579207362432</v>
      </c>
      <c r="O6" s="39">
        <v>2.5090502263919761</v>
      </c>
      <c r="P6" s="34">
        <v>302.39181285483676</v>
      </c>
      <c r="Q6" s="34">
        <v>282.5972931042441</v>
      </c>
      <c r="R6" s="39">
        <v>0.305523936</v>
      </c>
      <c r="S6" s="39">
        <v>0.54411289600000001</v>
      </c>
      <c r="T6" s="36">
        <f>P6/L6</f>
        <v>4.0146684486380618E-2</v>
      </c>
      <c r="U6" s="36">
        <f>Q6/M6</f>
        <v>4.1647593999781671E-2</v>
      </c>
      <c r="V6" s="36">
        <f>R6/N6</f>
        <v>0.21644122724850731</v>
      </c>
      <c r="W6" s="36">
        <f>S6/O6</f>
        <v>0.21686010518108936</v>
      </c>
    </row>
    <row r="7" spans="1:23">
      <c r="A7" s="29">
        <v>1979</v>
      </c>
      <c r="B7" s="34">
        <v>4787.9048417090698</v>
      </c>
      <c r="C7" s="34">
        <v>975.42</v>
      </c>
      <c r="D7" s="34">
        <v>495.95444870797547</v>
      </c>
      <c r="E7" s="34">
        <v>94.038235107481967</v>
      </c>
      <c r="F7" s="34">
        <v>401.91621360049356</v>
      </c>
      <c r="G7" s="40">
        <v>0.1896106292673925</v>
      </c>
      <c r="H7" s="40">
        <v>0.31133048774066058</v>
      </c>
      <c r="I7" s="40">
        <v>1.9321545036990742</v>
      </c>
      <c r="J7" s="28"/>
      <c r="K7" s="28">
        <f>K6+1</f>
        <v>1951</v>
      </c>
      <c r="L7" s="34">
        <v>7849.0949020400003</v>
      </c>
      <c r="M7" s="34">
        <v>7067.2341412200003</v>
      </c>
      <c r="N7" s="39">
        <v>1.4313993533214942</v>
      </c>
      <c r="O7" s="39">
        <v>2.5556346354963781</v>
      </c>
      <c r="P7" s="34">
        <v>337.87625027151432</v>
      </c>
      <c r="Q7" s="34">
        <v>315.73250795494062</v>
      </c>
      <c r="R7" s="39">
        <v>0.30979238399999998</v>
      </c>
      <c r="S7" s="39">
        <v>0.55882035200000002</v>
      </c>
      <c r="T7" s="36">
        <f t="shared" ref="T7:T70" si="0">P7/L7</f>
        <v>4.3046523769727819E-2</v>
      </c>
      <c r="U7" s="36">
        <f t="shared" ref="U7:U70" si="1">Q7/M7</f>
        <v>4.4675540904102043E-2</v>
      </c>
      <c r="V7" s="36">
        <f t="shared" ref="V7:V70" si="2">R7/N7</f>
        <v>0.21642624280997577</v>
      </c>
      <c r="W7" s="36">
        <f t="shared" ref="W7:W70" si="3">S7/O7</f>
        <v>0.21866206704130889</v>
      </c>
    </row>
    <row r="8" spans="1:23">
      <c r="A8" s="29">
        <v>1980</v>
      </c>
      <c r="B8" s="34">
        <v>4477.3896399768873</v>
      </c>
      <c r="C8" s="34">
        <v>987.05</v>
      </c>
      <c r="D8" s="34">
        <v>511.78253427066591</v>
      </c>
      <c r="E8" s="34">
        <v>99.24033945535227</v>
      </c>
      <c r="F8" s="34">
        <v>412.54219481531368</v>
      </c>
      <c r="G8" s="40">
        <v>0.19391114938452966</v>
      </c>
      <c r="H8" s="40">
        <v>0.31916051420405472</v>
      </c>
      <c r="I8" s="40">
        <v>1.9486980686736437</v>
      </c>
      <c r="J8" s="28"/>
      <c r="K8" s="28">
        <f t="shared" ref="K8:K71" si="4">K7+1</f>
        <v>1952</v>
      </c>
      <c r="L8" s="34">
        <v>8208.6122529839995</v>
      </c>
      <c r="M8" s="34">
        <v>7375.3747627160001</v>
      </c>
      <c r="N8" s="39">
        <v>1.4503711884684851</v>
      </c>
      <c r="O8" s="39">
        <v>2.6021292874900452</v>
      </c>
      <c r="P8" s="34">
        <v>377.52409775349861</v>
      </c>
      <c r="Q8" s="34">
        <v>352.82878868737538</v>
      </c>
      <c r="R8" s="39">
        <v>0.31165616000000002</v>
      </c>
      <c r="S8" s="39">
        <v>0.57076499199999997</v>
      </c>
      <c r="T8" s="36">
        <f t="shared" si="0"/>
        <v>4.5991220698268553E-2</v>
      </c>
      <c r="U8" s="36">
        <f t="shared" si="1"/>
        <v>4.7838760746232958E-2</v>
      </c>
      <c r="V8" s="36">
        <f t="shared" si="2"/>
        <v>0.21488027511708388</v>
      </c>
      <c r="W8" s="36">
        <f t="shared" si="3"/>
        <v>0.21934536256288284</v>
      </c>
    </row>
    <row r="9" spans="1:23">
      <c r="A9" s="29">
        <v>1981</v>
      </c>
      <c r="B9" s="34">
        <v>4555.5471820131761</v>
      </c>
      <c r="C9" s="34">
        <v>1000.72</v>
      </c>
      <c r="D9" s="34">
        <v>529.12107602961419</v>
      </c>
      <c r="E9" s="34">
        <v>106.65222264562863</v>
      </c>
      <c r="F9" s="34">
        <v>422.46885338398556</v>
      </c>
      <c r="G9" s="40">
        <v>0.20156487329123032</v>
      </c>
      <c r="H9" s="40">
        <v>0.32596196479769812</v>
      </c>
      <c r="I9" s="40">
        <v>1.9156109387245044</v>
      </c>
      <c r="J9" s="28"/>
      <c r="K9" s="28">
        <f t="shared" si="4"/>
        <v>1953</v>
      </c>
      <c r="L9" s="34">
        <v>8652.4430627279999</v>
      </c>
      <c r="M9" s="34">
        <v>7770.5192995719999</v>
      </c>
      <c r="N9" s="39">
        <v>1.4698236637917801</v>
      </c>
      <c r="O9" s="39">
        <v>2.6481844431838542</v>
      </c>
      <c r="P9" s="34">
        <v>413.77461592638718</v>
      </c>
      <c r="Q9" s="34">
        <v>386.4762437023698</v>
      </c>
      <c r="R9" s="39">
        <v>0.31335481599999998</v>
      </c>
      <c r="S9" s="39">
        <v>0.58088652799999996</v>
      </c>
      <c r="T9" s="36">
        <f t="shared" si="0"/>
        <v>4.7821709189719827E-2</v>
      </c>
      <c r="U9" s="36">
        <f t="shared" si="1"/>
        <v>4.9736218237519454E-2</v>
      </c>
      <c r="V9" s="36">
        <f t="shared" si="2"/>
        <v>0.21319211529879875</v>
      </c>
      <c r="W9" s="36">
        <f t="shared" si="3"/>
        <v>0.21935274542343161</v>
      </c>
    </row>
    <row r="10" spans="1:23">
      <c r="A10" s="29">
        <v>1982</v>
      </c>
      <c r="B10" s="34">
        <v>4805.5241714667955</v>
      </c>
      <c r="C10" s="34">
        <v>1016.54</v>
      </c>
      <c r="D10" s="34">
        <v>548.1041965430968</v>
      </c>
      <c r="E10" s="34">
        <v>115.81716550008579</v>
      </c>
      <c r="F10" s="34">
        <v>432.2870310430111</v>
      </c>
      <c r="G10" s="40">
        <v>0.21130501505105556</v>
      </c>
      <c r="H10" s="40">
        <v>0.34681272360798404</v>
      </c>
      <c r="I10" s="40">
        <v>1.981785198622783</v>
      </c>
      <c r="J10" s="28"/>
      <c r="K10" s="28">
        <f t="shared" si="4"/>
        <v>1954</v>
      </c>
      <c r="L10" s="34">
        <v>8970.5590747799997</v>
      </c>
      <c r="M10" s="34">
        <v>8042.1242797280001</v>
      </c>
      <c r="N10" s="39">
        <v>1.4912597010111319</v>
      </c>
      <c r="O10" s="39">
        <v>2.6948008663495941</v>
      </c>
      <c r="P10" s="34">
        <v>423.01105301598119</v>
      </c>
      <c r="Q10" s="34">
        <v>393.15004632881676</v>
      </c>
      <c r="R10" s="39">
        <v>0.31597193600000001</v>
      </c>
      <c r="S10" s="39">
        <v>0.58995584000000001</v>
      </c>
      <c r="T10" s="36">
        <f t="shared" si="0"/>
        <v>4.7155483787542571E-2</v>
      </c>
      <c r="U10" s="36">
        <f t="shared" si="1"/>
        <v>4.8886343042452193E-2</v>
      </c>
      <c r="V10" s="36">
        <f t="shared" si="2"/>
        <v>0.21188256866712002</v>
      </c>
      <c r="W10" s="36">
        <f t="shared" si="3"/>
        <v>0.21892372359192552</v>
      </c>
    </row>
    <row r="11" spans="1:23">
      <c r="A11" s="29">
        <v>1983</v>
      </c>
      <c r="B11" s="34">
        <v>5169.620213581602</v>
      </c>
      <c r="C11" s="34">
        <v>1030.08</v>
      </c>
      <c r="D11" s="34">
        <v>566.37722770685559</v>
      </c>
      <c r="E11" s="34">
        <v>122.47093788776117</v>
      </c>
      <c r="F11" s="34">
        <v>443.90628981909447</v>
      </c>
      <c r="G11" s="40">
        <v>0.21623563218390807</v>
      </c>
      <c r="H11" s="40">
        <v>0.337857042362121</v>
      </c>
      <c r="I11" s="40">
        <v>1.849436678826226</v>
      </c>
      <c r="J11" s="28"/>
      <c r="K11" s="28">
        <f t="shared" si="4"/>
        <v>1955</v>
      </c>
      <c r="L11" s="34">
        <v>9685.9956492239999</v>
      </c>
      <c r="M11" s="34">
        <v>8692.6561392479998</v>
      </c>
      <c r="N11" s="39">
        <v>1.5151718627572051</v>
      </c>
      <c r="O11" s="39">
        <v>2.7430322080524139</v>
      </c>
      <c r="P11" s="34">
        <v>442.63456798964279</v>
      </c>
      <c r="Q11" s="34">
        <v>410.16648394794254</v>
      </c>
      <c r="R11" s="39">
        <v>0.319513408</v>
      </c>
      <c r="S11" s="39">
        <v>0.59857427200000002</v>
      </c>
      <c r="T11" s="36">
        <f t="shared" si="0"/>
        <v>4.5698406650131501E-2</v>
      </c>
      <c r="U11" s="36">
        <f t="shared" si="1"/>
        <v>4.7185403100901441E-2</v>
      </c>
      <c r="V11" s="36">
        <f t="shared" si="2"/>
        <v>0.21087601733744685</v>
      </c>
      <c r="W11" s="36">
        <f t="shared" si="3"/>
        <v>0.21821627549353312</v>
      </c>
    </row>
    <row r="12" spans="1:23">
      <c r="A12" s="29">
        <v>1984</v>
      </c>
      <c r="B12" s="34">
        <v>5772.6350397221449</v>
      </c>
      <c r="C12" s="34">
        <v>1043.57</v>
      </c>
      <c r="D12" s="34">
        <v>584.91069156914159</v>
      </c>
      <c r="E12" s="34">
        <v>134.61291604220202</v>
      </c>
      <c r="F12" s="34">
        <v>450.29777552693963</v>
      </c>
      <c r="G12" s="40">
        <v>0.23014268328909418</v>
      </c>
      <c r="H12" s="40">
        <v>0.35705684572739532</v>
      </c>
      <c r="I12" s="40">
        <v>1.8577097346128952</v>
      </c>
      <c r="J12" s="28"/>
      <c r="K12" s="28">
        <f t="shared" si="4"/>
        <v>1956</v>
      </c>
      <c r="L12" s="34">
        <v>10033.021412399999</v>
      </c>
      <c r="M12" s="34">
        <v>8990.7233531879992</v>
      </c>
      <c r="N12" s="39">
        <v>1.5344181971206461</v>
      </c>
      <c r="O12" s="39">
        <v>2.790816084421381</v>
      </c>
      <c r="P12" s="34">
        <v>481.21644555345745</v>
      </c>
      <c r="Q12" s="34">
        <v>446.12419514866156</v>
      </c>
      <c r="R12" s="39">
        <v>0.32051292799999997</v>
      </c>
      <c r="S12" s="39">
        <v>0.60716755200000005</v>
      </c>
      <c r="T12" s="36">
        <f t="shared" si="0"/>
        <v>4.7963263086303498E-2</v>
      </c>
      <c r="U12" s="36">
        <f t="shared" si="1"/>
        <v>4.9620500778780101E-2</v>
      </c>
      <c r="V12" s="36">
        <f t="shared" si="2"/>
        <v>0.20888238200084325</v>
      </c>
      <c r="W12" s="36">
        <f t="shared" si="3"/>
        <v>0.21755914171101101</v>
      </c>
    </row>
    <row r="13" spans="1:23">
      <c r="A13" s="29">
        <v>1985</v>
      </c>
      <c r="B13" s="34">
        <v>6321.5178962047003</v>
      </c>
      <c r="C13" s="34">
        <v>1058.51</v>
      </c>
      <c r="D13" s="34">
        <v>604.55970358656145</v>
      </c>
      <c r="E13" s="34">
        <v>143.32241737726778</v>
      </c>
      <c r="F13" s="34">
        <v>461.23728620929364</v>
      </c>
      <c r="G13" s="40">
        <v>0.23706908767985188</v>
      </c>
      <c r="H13" s="40">
        <v>0.36919847899212549</v>
      </c>
      <c r="I13" s="40">
        <v>1.8835513078470822</v>
      </c>
      <c r="J13" s="28"/>
      <c r="K13" s="28">
        <f t="shared" si="4"/>
        <v>1957</v>
      </c>
      <c r="L13" s="34">
        <v>10452.639030472001</v>
      </c>
      <c r="M13" s="34">
        <v>9358.1231411400004</v>
      </c>
      <c r="N13" s="39">
        <v>1.558018883850921</v>
      </c>
      <c r="O13" s="39">
        <v>2.8408018036522313</v>
      </c>
      <c r="P13" s="34">
        <v>521.77388132158899</v>
      </c>
      <c r="Q13" s="34">
        <v>484.4109432408211</v>
      </c>
      <c r="R13" s="39">
        <v>0.32368822400000002</v>
      </c>
      <c r="S13" s="39">
        <v>0.61599219199999999</v>
      </c>
      <c r="T13" s="36">
        <f t="shared" si="0"/>
        <v>4.991790875017213E-2</v>
      </c>
      <c r="U13" s="36">
        <f t="shared" si="1"/>
        <v>5.1763685509892798E-2</v>
      </c>
      <c r="V13" s="36">
        <f t="shared" si="2"/>
        <v>0.20775629060409523</v>
      </c>
      <c r="W13" s="36">
        <f t="shared" si="3"/>
        <v>0.2168374404747489</v>
      </c>
    </row>
    <row r="14" spans="1:23">
      <c r="A14" s="29">
        <v>1986</v>
      </c>
      <c r="B14" s="34">
        <v>6629.8396425827559</v>
      </c>
      <c r="C14" s="34">
        <v>1075.07</v>
      </c>
      <c r="D14" s="34">
        <v>625.4695051433348</v>
      </c>
      <c r="E14" s="34">
        <v>153.39586234021195</v>
      </c>
      <c r="F14" s="34">
        <v>472.07364280312282</v>
      </c>
      <c r="G14" s="40">
        <v>0.24524914656720032</v>
      </c>
      <c r="H14" s="40">
        <v>0.41099932960734809</v>
      </c>
      <c r="I14" s="40">
        <v>2.1474419482726073</v>
      </c>
      <c r="J14" s="28"/>
      <c r="K14" s="28">
        <f t="shared" si="4"/>
        <v>1958</v>
      </c>
      <c r="L14" s="34">
        <v>10828.938749299999</v>
      </c>
      <c r="M14" s="34">
        <v>9682.0493855639997</v>
      </c>
      <c r="N14" s="39">
        <v>1.5832532676206679</v>
      </c>
      <c r="O14" s="39">
        <v>2.8922661629131281</v>
      </c>
      <c r="P14" s="34">
        <v>584.64577745489373</v>
      </c>
      <c r="Q14" s="34">
        <v>546.00391632412072</v>
      </c>
      <c r="R14" s="39">
        <v>0.32762905599999997</v>
      </c>
      <c r="S14" s="39">
        <v>0.62515564800000001</v>
      </c>
      <c r="T14" s="36">
        <f t="shared" si="0"/>
        <v>5.3989203465823116E-2</v>
      </c>
      <c r="U14" s="36">
        <f t="shared" si="1"/>
        <v>5.6393424013950623E-2</v>
      </c>
      <c r="V14" s="36">
        <f t="shared" si="2"/>
        <v>0.20693407852071885</v>
      </c>
      <c r="W14" s="36">
        <f t="shared" si="3"/>
        <v>0.21614734356617274</v>
      </c>
    </row>
    <row r="15" spans="1:23">
      <c r="A15" s="29">
        <v>1987</v>
      </c>
      <c r="B15" s="34">
        <v>7140.9302042775544</v>
      </c>
      <c r="C15" s="34">
        <v>1093</v>
      </c>
      <c r="D15" s="34">
        <v>647.54375358403377</v>
      </c>
      <c r="E15" s="34">
        <v>163.95357581596113</v>
      </c>
      <c r="F15" s="34">
        <v>483.59017776807264</v>
      </c>
      <c r="G15" s="40">
        <v>0.25319304666056724</v>
      </c>
      <c r="H15" s="40">
        <v>0.42591743980407565</v>
      </c>
      <c r="I15" s="40">
        <v>2.1883039671386877</v>
      </c>
      <c r="J15" s="28"/>
      <c r="K15" s="28">
        <f t="shared" si="4"/>
        <v>1959</v>
      </c>
      <c r="L15" s="34">
        <v>11329.174273536</v>
      </c>
      <c r="M15" s="34">
        <v>10128.919344296</v>
      </c>
      <c r="N15" s="39">
        <v>1.6084118142499002</v>
      </c>
      <c r="O15" s="39">
        <v>2.9454884211218957</v>
      </c>
      <c r="P15" s="34">
        <v>600.1773350634686</v>
      </c>
      <c r="Q15" s="34">
        <v>561.86481009430349</v>
      </c>
      <c r="R15" s="39">
        <v>0.33101219199999998</v>
      </c>
      <c r="S15" s="39">
        <v>0.63464953599999996</v>
      </c>
      <c r="T15" s="36">
        <f t="shared" si="0"/>
        <v>5.2976264692602748E-2</v>
      </c>
      <c r="U15" s="36">
        <f t="shared" si="1"/>
        <v>5.5471348027932715E-2</v>
      </c>
      <c r="V15" s="36">
        <f t="shared" si="2"/>
        <v>0.20580064699062844</v>
      </c>
      <c r="W15" s="36">
        <f t="shared" si="3"/>
        <v>0.21546495699965126</v>
      </c>
    </row>
    <row r="16" spans="1:23">
      <c r="A16" s="29">
        <v>1988</v>
      </c>
      <c r="B16" s="34">
        <v>7758.1911955705373</v>
      </c>
      <c r="C16" s="34">
        <v>1110.26</v>
      </c>
      <c r="D16" s="34">
        <v>661.79614894794577</v>
      </c>
      <c r="E16" s="34">
        <v>170.84051866226898</v>
      </c>
      <c r="F16" s="34">
        <v>490.95563028567682</v>
      </c>
      <c r="G16" s="40">
        <v>0.25814674040314883</v>
      </c>
      <c r="H16" s="40">
        <v>0.43221314483686463</v>
      </c>
      <c r="I16" s="40">
        <v>2.1875802840679706</v>
      </c>
      <c r="J16" s="28"/>
      <c r="K16" s="28">
        <f t="shared" si="4"/>
        <v>1960</v>
      </c>
      <c r="L16" s="34">
        <v>12125.243164076001</v>
      </c>
      <c r="M16" s="34">
        <v>10844.516666732001</v>
      </c>
      <c r="N16" s="39">
        <v>1.632159980595846</v>
      </c>
      <c r="O16" s="39">
        <v>3.001741049260731</v>
      </c>
      <c r="P16" s="34">
        <v>573.40184062484923</v>
      </c>
      <c r="Q16" s="34">
        <v>536.81037379292536</v>
      </c>
      <c r="R16" s="39">
        <v>0.33336691200000002</v>
      </c>
      <c r="S16" s="39">
        <v>0.64445017599999999</v>
      </c>
      <c r="T16" s="36">
        <f t="shared" si="0"/>
        <v>4.728992506506529E-2</v>
      </c>
      <c r="U16" s="36">
        <f t="shared" si="1"/>
        <v>4.9500626933398718E-2</v>
      </c>
      <c r="V16" s="36">
        <f t="shared" si="2"/>
        <v>0.20424891920110622</v>
      </c>
      <c r="W16" s="36">
        <f t="shared" si="3"/>
        <v>0.21469212880928393</v>
      </c>
    </row>
    <row r="17" spans="1:23">
      <c r="A17" s="29">
        <v>1989</v>
      </c>
      <c r="B17" s="34">
        <v>7893.3276212206838</v>
      </c>
      <c r="C17" s="34">
        <v>1127.04</v>
      </c>
      <c r="D17" s="34">
        <v>675.88588800000002</v>
      </c>
      <c r="E17" s="34">
        <v>177.15137999999999</v>
      </c>
      <c r="F17" s="34">
        <v>498.73450800000001</v>
      </c>
      <c r="G17" s="40">
        <v>0.26210249858035206</v>
      </c>
      <c r="H17" s="40">
        <v>0.45040427189515508</v>
      </c>
      <c r="I17" s="40">
        <v>2.3071935628667855</v>
      </c>
      <c r="J17" s="28"/>
      <c r="K17" s="28">
        <f t="shared" si="4"/>
        <v>1961</v>
      </c>
      <c r="L17" s="34">
        <v>12512.959656335999</v>
      </c>
      <c r="M17" s="34">
        <v>11168.572274496</v>
      </c>
      <c r="N17" s="39">
        <v>1.6557012324999421</v>
      </c>
      <c r="O17" s="39">
        <v>3.0573549877337807</v>
      </c>
      <c r="P17" s="34">
        <v>401.62579315483265</v>
      </c>
      <c r="Q17" s="34">
        <v>366.97217975162806</v>
      </c>
      <c r="R17" s="39">
        <v>0.33748815999999998</v>
      </c>
      <c r="S17" s="39">
        <v>0.65462508799999997</v>
      </c>
      <c r="T17" s="36">
        <f t="shared" si="0"/>
        <v>3.209678638670168E-2</v>
      </c>
      <c r="U17" s="36">
        <f t="shared" si="1"/>
        <v>3.2857573083860288E-2</v>
      </c>
      <c r="V17" s="36">
        <f t="shared" si="2"/>
        <v>0.20383397280584667</v>
      </c>
      <c r="W17" s="36">
        <f t="shared" si="3"/>
        <v>0.21411484457198449</v>
      </c>
    </row>
    <row r="18" spans="1:23">
      <c r="A18" s="29">
        <v>1990</v>
      </c>
      <c r="B18" s="34">
        <v>7854.6733758307382</v>
      </c>
      <c r="C18" s="34">
        <v>1143.33</v>
      </c>
      <c r="D18" s="34">
        <v>705.25792834581898</v>
      </c>
      <c r="E18" s="34">
        <v>186.25648890873154</v>
      </c>
      <c r="F18" s="34">
        <v>519.00143943708747</v>
      </c>
      <c r="G18" s="40">
        <v>0.26409697987457692</v>
      </c>
      <c r="H18" s="40">
        <v>0.44329206097850626</v>
      </c>
      <c r="I18" s="40">
        <v>2.2188078273666418</v>
      </c>
      <c r="J18" s="28"/>
      <c r="K18" s="28">
        <f t="shared" si="4"/>
        <v>1962</v>
      </c>
      <c r="L18" s="34">
        <v>13139.031152359999</v>
      </c>
      <c r="M18" s="34">
        <v>11725.788472344</v>
      </c>
      <c r="N18" s="39">
        <v>1.6775674848298709</v>
      </c>
      <c r="O18" s="39">
        <v>3.1156881886070154</v>
      </c>
      <c r="P18" s="34">
        <v>437.02421207204793</v>
      </c>
      <c r="Q18" s="34">
        <v>402.79091373004917</v>
      </c>
      <c r="R18" s="39">
        <v>0.339578304</v>
      </c>
      <c r="S18" s="39">
        <v>0.66542675200000001</v>
      </c>
      <c r="T18" s="36">
        <f t="shared" si="0"/>
        <v>3.3261524917957953E-2</v>
      </c>
      <c r="U18" s="36">
        <f t="shared" si="1"/>
        <v>3.4350859618528559E-2</v>
      </c>
      <c r="V18" s="36">
        <f t="shared" si="2"/>
        <v>0.20242303637307207</v>
      </c>
      <c r="W18" s="36">
        <f t="shared" si="3"/>
        <v>0.21357296100207765</v>
      </c>
    </row>
    <row r="19" spans="1:23">
      <c r="A19" s="29">
        <v>1991</v>
      </c>
      <c r="B19" s="34">
        <v>8269.6387693114521</v>
      </c>
      <c r="C19" s="34">
        <v>1158.23</v>
      </c>
      <c r="D19" s="34">
        <v>728.21068081317208</v>
      </c>
      <c r="E19" s="34">
        <v>196.18174173880323</v>
      </c>
      <c r="F19" s="34">
        <v>532.02893907436885</v>
      </c>
      <c r="G19" s="40">
        <v>0.2694024502905295</v>
      </c>
      <c r="H19" s="40">
        <v>0.4713272035411783</v>
      </c>
      <c r="I19" s="40">
        <v>2.4177545691906008</v>
      </c>
      <c r="J19" s="28"/>
      <c r="K19" s="28">
        <f t="shared" si="4"/>
        <v>1963</v>
      </c>
      <c r="L19" s="34">
        <v>13724.969041064</v>
      </c>
      <c r="M19" s="34">
        <v>12238.06529988</v>
      </c>
      <c r="N19" s="39">
        <v>1.6995306614468551</v>
      </c>
      <c r="O19" s="39">
        <v>3.1766024020753121</v>
      </c>
      <c r="P19" s="34">
        <v>492.07937777655042</v>
      </c>
      <c r="Q19" s="34">
        <v>456.56024623175648</v>
      </c>
      <c r="R19" s="39">
        <v>0.34102953600000002</v>
      </c>
      <c r="S19" s="39">
        <v>0.67733273599999999</v>
      </c>
      <c r="T19" s="36">
        <f t="shared" si="0"/>
        <v>3.5852858851942664E-2</v>
      </c>
      <c r="U19" s="36">
        <f t="shared" si="1"/>
        <v>3.730657052763342E-2</v>
      </c>
      <c r="V19" s="36">
        <f t="shared" si="2"/>
        <v>0.20066100820427249</v>
      </c>
      <c r="W19" s="36">
        <f t="shared" si="3"/>
        <v>0.2132255316427043</v>
      </c>
    </row>
    <row r="20" spans="1:23">
      <c r="A20" s="29">
        <v>1992</v>
      </c>
      <c r="B20" s="34">
        <v>9177.1517591169286</v>
      </c>
      <c r="C20" s="34">
        <v>1171.71</v>
      </c>
      <c r="D20" s="34">
        <v>745.65998716916909</v>
      </c>
      <c r="E20" s="34">
        <v>204.75723589598121</v>
      </c>
      <c r="F20" s="34">
        <v>540.90275127318785</v>
      </c>
      <c r="G20" s="40">
        <v>0.27459866349181966</v>
      </c>
      <c r="H20" s="40">
        <v>0.49517990112027255</v>
      </c>
      <c r="I20" s="40">
        <v>2.5912320310208035</v>
      </c>
      <c r="J20" s="28"/>
      <c r="K20" s="28">
        <f t="shared" si="4"/>
        <v>1964</v>
      </c>
      <c r="L20" s="34">
        <v>14725.338796112001</v>
      </c>
      <c r="M20" s="34">
        <v>13152.608225776001</v>
      </c>
      <c r="N20" s="39">
        <v>1.723504195408684</v>
      </c>
      <c r="O20" s="39">
        <v>3.2394177774473691</v>
      </c>
      <c r="P20" s="34">
        <v>562.73801255517822</v>
      </c>
      <c r="Q20" s="34">
        <v>524.74088875070811</v>
      </c>
      <c r="R20" s="39">
        <v>0.34370287999999999</v>
      </c>
      <c r="S20" s="39">
        <v>0.69093203199999997</v>
      </c>
      <c r="T20" s="36">
        <f t="shared" si="0"/>
        <v>3.8215624125657502E-2</v>
      </c>
      <c r="U20" s="36">
        <f t="shared" si="1"/>
        <v>3.989633688946502E-2</v>
      </c>
      <c r="V20" s="36">
        <f t="shared" si="2"/>
        <v>0.19942097090079888</v>
      </c>
      <c r="W20" s="36">
        <f t="shared" si="3"/>
        <v>0.21328895482707635</v>
      </c>
    </row>
    <row r="21" spans="1:23">
      <c r="A21" s="29">
        <v>1993</v>
      </c>
      <c r="B21" s="34">
        <v>10117.171560401141</v>
      </c>
      <c r="C21" s="34">
        <v>1185.17</v>
      </c>
      <c r="D21" s="34">
        <v>765.77875608828185</v>
      </c>
      <c r="E21" s="34">
        <v>214.34206633408348</v>
      </c>
      <c r="F21" s="34">
        <v>551.43668975419837</v>
      </c>
      <c r="G21" s="40">
        <v>0.2799007737286634</v>
      </c>
      <c r="H21" s="40">
        <v>0.52141124095099201</v>
      </c>
      <c r="I21" s="40">
        <v>2.8028905622707838</v>
      </c>
      <c r="J21" s="28"/>
      <c r="K21" s="28">
        <f t="shared" si="4"/>
        <v>1965</v>
      </c>
      <c r="L21" s="34">
        <v>15496.188814528001</v>
      </c>
      <c r="M21" s="34">
        <v>13834.285198152</v>
      </c>
      <c r="N21" s="39">
        <v>1.7513639126394811</v>
      </c>
      <c r="O21" s="39">
        <v>3.3057667066626548</v>
      </c>
      <c r="P21" s="34">
        <v>615.30902134087648</v>
      </c>
      <c r="Q21" s="34">
        <v>574.46892878351184</v>
      </c>
      <c r="R21" s="39">
        <v>0.34835897599999999</v>
      </c>
      <c r="S21" s="39">
        <v>0.70659097599999998</v>
      </c>
      <c r="T21" s="36">
        <f t="shared" si="0"/>
        <v>3.9707119518575522E-2</v>
      </c>
      <c r="U21" s="36">
        <f t="shared" si="1"/>
        <v>4.1525017054025316E-2</v>
      </c>
      <c r="V21" s="36">
        <f t="shared" si="2"/>
        <v>0.19890724793740214</v>
      </c>
      <c r="W21" s="36">
        <f t="shared" si="3"/>
        <v>0.21374496106331131</v>
      </c>
    </row>
    <row r="22" spans="1:23">
      <c r="A22" s="29">
        <v>1994</v>
      </c>
      <c r="B22" s="34">
        <v>11219.694180574499</v>
      </c>
      <c r="C22" s="34">
        <v>1198.5</v>
      </c>
      <c r="D22" s="34">
        <v>778.23415533670914</v>
      </c>
      <c r="E22" s="34">
        <v>221.8730317371716</v>
      </c>
      <c r="F22" s="34">
        <v>556.36112359953756</v>
      </c>
      <c r="G22" s="40">
        <v>0.28509803921568627</v>
      </c>
      <c r="H22" s="40">
        <v>0.53356289907534815</v>
      </c>
      <c r="I22" s="40">
        <v>2.8684335533751573</v>
      </c>
      <c r="J22" s="28"/>
      <c r="K22" s="28">
        <f t="shared" si="4"/>
        <v>1966</v>
      </c>
      <c r="L22" s="34">
        <v>16326.937930624001</v>
      </c>
      <c r="M22" s="34">
        <v>14570.901728815999</v>
      </c>
      <c r="N22" s="39">
        <v>1.7767584544464359</v>
      </c>
      <c r="O22" s="39">
        <v>3.3725353481137161</v>
      </c>
      <c r="P22" s="34">
        <v>660.4892633071097</v>
      </c>
      <c r="Q22" s="34">
        <v>617.13771729377822</v>
      </c>
      <c r="R22" s="39">
        <v>0.352920448</v>
      </c>
      <c r="S22" s="39">
        <v>0.72449004800000005</v>
      </c>
      <c r="T22" s="36">
        <f t="shared" si="0"/>
        <v>4.0453958122070623E-2</v>
      </c>
      <c r="U22" s="36">
        <f t="shared" si="1"/>
        <v>4.2354119791591344E-2</v>
      </c>
      <c r="V22" s="36">
        <f t="shared" si="2"/>
        <v>0.19863164129980479</v>
      </c>
      <c r="W22" s="36">
        <f t="shared" si="3"/>
        <v>0.21482059436536749</v>
      </c>
    </row>
    <row r="23" spans="1:23">
      <c r="A23" s="29">
        <v>1995</v>
      </c>
      <c r="B23" s="34">
        <v>11893.970401017583</v>
      </c>
      <c r="C23" s="34">
        <v>1211.21</v>
      </c>
      <c r="D23" s="34">
        <v>798.00871506284284</v>
      </c>
      <c r="E23" s="34">
        <v>231.74477211730778</v>
      </c>
      <c r="F23" s="34">
        <v>566.26394294553506</v>
      </c>
      <c r="G23" s="40">
        <v>0.2904038110649681</v>
      </c>
      <c r="H23" s="40">
        <v>0.52622594477406071</v>
      </c>
      <c r="I23" s="40">
        <v>2.7140006363720679</v>
      </c>
      <c r="J23" s="28"/>
      <c r="K23" s="28">
        <f t="shared" si="4"/>
        <v>1967</v>
      </c>
      <c r="L23" s="34">
        <v>16955.314436416</v>
      </c>
      <c r="M23" s="34">
        <v>15093.522805696</v>
      </c>
      <c r="N23" s="39">
        <v>1.8074267289823589</v>
      </c>
      <c r="O23" s="39">
        <v>3.4430696122041011</v>
      </c>
      <c r="P23" s="34">
        <v>623.97360744604532</v>
      </c>
      <c r="Q23" s="34">
        <v>578.65109088170141</v>
      </c>
      <c r="R23" s="39">
        <v>0.35969679999999998</v>
      </c>
      <c r="S23" s="39">
        <v>0.74436563200000005</v>
      </c>
      <c r="T23" s="36">
        <f t="shared" si="0"/>
        <v>3.680106374824272E-2</v>
      </c>
      <c r="U23" s="36">
        <f t="shared" si="1"/>
        <v>3.8337709382419975E-2</v>
      </c>
      <c r="V23" s="36">
        <f t="shared" si="2"/>
        <v>0.19901044630590431</v>
      </c>
      <c r="W23" s="36">
        <f t="shared" si="3"/>
        <v>0.21619244332486501</v>
      </c>
    </row>
    <row r="24" spans="1:23">
      <c r="A24" s="29">
        <v>1996</v>
      </c>
      <c r="B24" s="34">
        <v>12704.034554558368</v>
      </c>
      <c r="C24" s="34">
        <v>1223.8900000000001</v>
      </c>
      <c r="D24" s="34">
        <v>819.42412282355838</v>
      </c>
      <c r="E24" s="34">
        <v>249.75935319195369</v>
      </c>
      <c r="F24" s="34">
        <v>569.6647696316046</v>
      </c>
      <c r="G24" s="40">
        <v>0.30479863386415446</v>
      </c>
      <c r="H24" s="40">
        <v>0.52405125837380861</v>
      </c>
      <c r="I24" s="40">
        <v>2.5113727987518031</v>
      </c>
      <c r="J24" s="28"/>
      <c r="K24" s="28">
        <f t="shared" si="4"/>
        <v>1968</v>
      </c>
      <c r="L24" s="34">
        <v>17869.048654504</v>
      </c>
      <c r="M24" s="34">
        <v>15896.658126824001</v>
      </c>
      <c r="N24" s="39">
        <v>1.842452601388195</v>
      </c>
      <c r="O24" s="39">
        <v>3.5152011108831731</v>
      </c>
      <c r="P24" s="34">
        <v>598.95025249580613</v>
      </c>
      <c r="Q24" s="34">
        <v>551.55641046441065</v>
      </c>
      <c r="R24" s="39">
        <v>0.36828432</v>
      </c>
      <c r="S24" s="39">
        <v>0.76557068800000005</v>
      </c>
      <c r="T24" s="36">
        <f t="shared" si="0"/>
        <v>3.3518866285298134E-2</v>
      </c>
      <c r="U24" s="36">
        <f t="shared" si="1"/>
        <v>3.4696374927615452E-2</v>
      </c>
      <c r="V24" s="36">
        <f t="shared" si="2"/>
        <v>0.19988808380878637</v>
      </c>
      <c r="W24" s="36">
        <f t="shared" si="3"/>
        <v>0.2177885884337511</v>
      </c>
    </row>
    <row r="25" spans="1:23">
      <c r="A25" s="29">
        <v>1997</v>
      </c>
      <c r="B25" s="34">
        <v>13586.201048377108</v>
      </c>
      <c r="C25" s="34">
        <v>1236.26</v>
      </c>
      <c r="D25" s="34">
        <v>836.23188488243056</v>
      </c>
      <c r="E25" s="34">
        <v>266.84121161185351</v>
      </c>
      <c r="F25" s="34">
        <v>569.39067327057705</v>
      </c>
      <c r="G25" s="40">
        <v>0.31909954216750525</v>
      </c>
      <c r="H25" s="40">
        <v>0.53757527095085211</v>
      </c>
      <c r="I25" s="40">
        <v>2.4805939310490008</v>
      </c>
      <c r="J25" s="28"/>
      <c r="K25" s="28">
        <f t="shared" si="4"/>
        <v>1969</v>
      </c>
      <c r="L25" s="34">
        <v>18896.268294911999</v>
      </c>
      <c r="M25" s="34">
        <v>16794.319953784001</v>
      </c>
      <c r="N25" s="39">
        <v>1.879950877037309</v>
      </c>
      <c r="O25" s="39">
        <v>3.5886695967925557</v>
      </c>
      <c r="P25" s="34">
        <v>671.57876825778635</v>
      </c>
      <c r="Q25" s="34">
        <v>621.33209401889133</v>
      </c>
      <c r="R25" s="39">
        <v>0.37813318400000001</v>
      </c>
      <c r="S25" s="39">
        <v>0.78719123199999996</v>
      </c>
      <c r="T25" s="36">
        <f t="shared" si="0"/>
        <v>3.5540285403262151E-2</v>
      </c>
      <c r="U25" s="36">
        <f t="shared" si="1"/>
        <v>3.699656167851538E-2</v>
      </c>
      <c r="V25" s="36">
        <f t="shared" si="2"/>
        <v>0.20113992797296676</v>
      </c>
      <c r="W25" s="36">
        <f t="shared" si="3"/>
        <v>0.21935461339309911</v>
      </c>
    </row>
    <row r="26" spans="1:23">
      <c r="A26" s="29">
        <v>1998</v>
      </c>
      <c r="B26" s="34">
        <v>14174.932697474444</v>
      </c>
      <c r="C26" s="34">
        <v>1247.6099999999999</v>
      </c>
      <c r="D26" s="34">
        <v>852.0238207156799</v>
      </c>
      <c r="E26" s="34">
        <v>284.15135444840945</v>
      </c>
      <c r="F26" s="34">
        <v>567.87246626727051</v>
      </c>
      <c r="G26" s="40">
        <v>0.33350165516467489</v>
      </c>
      <c r="H26" s="40">
        <v>0.55790933046455171</v>
      </c>
      <c r="I26" s="40">
        <v>2.5220480535982306</v>
      </c>
      <c r="J26" s="28"/>
      <c r="K26" s="28">
        <f t="shared" si="4"/>
        <v>1970</v>
      </c>
      <c r="L26" s="34">
        <v>19894.777889558001</v>
      </c>
      <c r="M26" s="34">
        <v>17669.800749261001</v>
      </c>
      <c r="N26" s="39">
        <v>1.9207256269579001</v>
      </c>
      <c r="O26" s="39">
        <v>3.6639263824763599</v>
      </c>
      <c r="P26" s="34">
        <v>756.37127472005966</v>
      </c>
      <c r="Q26" s="34">
        <v>702.64779007856578</v>
      </c>
      <c r="R26" s="39">
        <v>0.38904131199999997</v>
      </c>
      <c r="S26" s="39">
        <v>0.80851072000000002</v>
      </c>
      <c r="T26" s="36">
        <f t="shared" si="0"/>
        <v>3.8018583515679744E-2</v>
      </c>
      <c r="U26" s="36">
        <f t="shared" si="1"/>
        <v>3.9765461990733109E-2</v>
      </c>
      <c r="V26" s="36">
        <f t="shared" si="2"/>
        <v>0.20254913379594705</v>
      </c>
      <c r="W26" s="36">
        <f t="shared" si="3"/>
        <v>0.22066783979801119</v>
      </c>
    </row>
    <row r="27" spans="1:23">
      <c r="A27" s="29">
        <v>1999</v>
      </c>
      <c r="B27" s="34">
        <v>14938.118853970802</v>
      </c>
      <c r="C27" s="34">
        <v>1257.8599999999999</v>
      </c>
      <c r="D27" s="34">
        <v>865.59976865668568</v>
      </c>
      <c r="E27" s="34">
        <v>301.05304786854413</v>
      </c>
      <c r="F27" s="34">
        <v>564.54672078814167</v>
      </c>
      <c r="G27" s="40">
        <v>0.34779705213616779</v>
      </c>
      <c r="H27" s="40">
        <v>0.58651391414508247</v>
      </c>
      <c r="I27" s="40">
        <v>2.65995494509222</v>
      </c>
      <c r="J27" s="28"/>
      <c r="K27" s="28">
        <f t="shared" si="4"/>
        <v>1971</v>
      </c>
      <c r="L27" s="34">
        <v>20818.366305558</v>
      </c>
      <c r="M27" s="34">
        <v>18473.591361172999</v>
      </c>
      <c r="N27" s="39">
        <v>1.9628711955564722</v>
      </c>
      <c r="O27" s="39">
        <v>3.7396027933927329</v>
      </c>
      <c r="P27" s="34">
        <v>794.25083990859798</v>
      </c>
      <c r="Q27" s="34">
        <v>736.97708506596439</v>
      </c>
      <c r="R27" s="39">
        <v>0.400341856</v>
      </c>
      <c r="S27" s="39">
        <v>0.82936780799999998</v>
      </c>
      <c r="T27" s="36">
        <f t="shared" si="0"/>
        <v>3.8151448977845691E-2</v>
      </c>
      <c r="U27" s="36">
        <f t="shared" si="1"/>
        <v>3.9893546991350642E-2</v>
      </c>
      <c r="V27" s="36">
        <f t="shared" si="2"/>
        <v>0.2039572728492271</v>
      </c>
      <c r="W27" s="36">
        <f t="shared" si="3"/>
        <v>0.22177965249821649</v>
      </c>
    </row>
    <row r="28" spans="1:23">
      <c r="A28" s="29">
        <v>2000</v>
      </c>
      <c r="B28" s="34">
        <v>15957.173765995811</v>
      </c>
      <c r="C28" s="34">
        <v>1267.43</v>
      </c>
      <c r="D28" s="34">
        <v>872.13081684246197</v>
      </c>
      <c r="E28" s="34">
        <v>315.883617067373</v>
      </c>
      <c r="F28" s="34">
        <v>556.24719977508892</v>
      </c>
      <c r="G28" s="40">
        <v>0.36219751781163456</v>
      </c>
      <c r="H28" s="40">
        <v>0.61387943827273705</v>
      </c>
      <c r="I28" s="40">
        <v>2.7996316403557069</v>
      </c>
      <c r="J28" s="28"/>
      <c r="K28" s="28">
        <f t="shared" si="4"/>
        <v>1972</v>
      </c>
      <c r="L28" s="34">
        <v>22011.830064147001</v>
      </c>
      <c r="M28" s="34">
        <v>19522.581682611999</v>
      </c>
      <c r="N28" s="39">
        <v>2.0081417307861948</v>
      </c>
      <c r="O28" s="39">
        <v>3.815069730026817</v>
      </c>
      <c r="P28" s="34">
        <v>812.54318993024765</v>
      </c>
      <c r="Q28" s="34">
        <v>751.95537168599787</v>
      </c>
      <c r="R28" s="39">
        <v>0.41365375999999998</v>
      </c>
      <c r="S28" s="39">
        <v>0.849787968</v>
      </c>
      <c r="T28" s="36">
        <f t="shared" si="0"/>
        <v>3.6913931625054783E-2</v>
      </c>
      <c r="U28" s="36">
        <f t="shared" si="1"/>
        <v>3.8517209655510629E-2</v>
      </c>
      <c r="V28" s="36">
        <f t="shared" si="2"/>
        <v>0.2059883292391185</v>
      </c>
      <c r="W28" s="36">
        <f t="shared" si="3"/>
        <v>0.22274506840901873</v>
      </c>
    </row>
    <row r="29" spans="1:23">
      <c r="A29" s="29">
        <v>2001</v>
      </c>
      <c r="B29" s="34">
        <v>16904.581003814023</v>
      </c>
      <c r="C29" s="34">
        <v>1276.27</v>
      </c>
      <c r="D29" s="34">
        <v>891.53162284658106</v>
      </c>
      <c r="E29" s="34">
        <v>335.74851654037207</v>
      </c>
      <c r="F29" s="34">
        <v>555.78310630620888</v>
      </c>
      <c r="G29" s="40">
        <v>0.3765974284438246</v>
      </c>
      <c r="H29" s="40">
        <v>0.63766847788827918</v>
      </c>
      <c r="I29" s="40">
        <v>2.9132655263271823</v>
      </c>
      <c r="J29" s="28"/>
      <c r="K29" s="28">
        <f t="shared" si="4"/>
        <v>1973</v>
      </c>
      <c r="L29" s="34">
        <v>23479.388634041999</v>
      </c>
      <c r="M29" s="34">
        <v>20843.848289852998</v>
      </c>
      <c r="N29" s="39">
        <v>2.0557423404421669</v>
      </c>
      <c r="O29" s="39">
        <v>3.8905345974473899</v>
      </c>
      <c r="P29" s="34">
        <v>867.3630090202214</v>
      </c>
      <c r="Q29" s="34">
        <v>803.73369132631819</v>
      </c>
      <c r="R29" s="39">
        <v>0.427935232</v>
      </c>
      <c r="S29" s="39">
        <v>0.86947481599999998</v>
      </c>
      <c r="T29" s="36">
        <f t="shared" si="0"/>
        <v>3.6941464811509617E-2</v>
      </c>
      <c r="U29" s="36">
        <f t="shared" si="1"/>
        <v>3.8559755384402032E-2</v>
      </c>
      <c r="V29" s="36">
        <f t="shared" si="2"/>
        <v>0.20816579178300915</v>
      </c>
      <c r="W29" s="36">
        <f t="shared" si="3"/>
        <v>0.22348466366819336</v>
      </c>
    </row>
    <row r="30" spans="1:23">
      <c r="A30" s="29">
        <v>2002</v>
      </c>
      <c r="B30" s="34">
        <v>18249.450861067689</v>
      </c>
      <c r="C30" s="34">
        <v>1284.53</v>
      </c>
      <c r="D30" s="34">
        <v>907.75932025154282</v>
      </c>
      <c r="E30" s="34">
        <v>354.84115581940841</v>
      </c>
      <c r="F30" s="34">
        <v>552.9181644321344</v>
      </c>
      <c r="G30" s="40">
        <v>0.39089783811977924</v>
      </c>
      <c r="H30" s="40">
        <v>0.67241256760239199</v>
      </c>
      <c r="I30" s="40">
        <v>3.1984197774836551</v>
      </c>
      <c r="J30" s="28"/>
      <c r="K30" s="28">
        <f t="shared" si="4"/>
        <v>1974</v>
      </c>
      <c r="L30" s="34">
        <v>24207.881195487</v>
      </c>
      <c r="M30" s="34">
        <v>21429.002686653999</v>
      </c>
      <c r="N30" s="39">
        <v>2.104541920322506</v>
      </c>
      <c r="O30" s="39">
        <v>3.9657718775483599</v>
      </c>
      <c r="P30" s="34">
        <v>882.65876124893703</v>
      </c>
      <c r="Q30" s="34">
        <v>816.3060978620581</v>
      </c>
      <c r="R30" s="39">
        <v>0.44197497600000002</v>
      </c>
      <c r="S30" s="39">
        <v>0.88813273599999998</v>
      </c>
      <c r="T30" s="36">
        <f t="shared" si="0"/>
        <v>3.6461628100417497E-2</v>
      </c>
      <c r="U30" s="36">
        <f t="shared" si="1"/>
        <v>3.8093517920479526E-2</v>
      </c>
      <c r="V30" s="36">
        <f t="shared" si="2"/>
        <v>0.21001006049443316</v>
      </c>
      <c r="W30" s="36">
        <f t="shared" si="3"/>
        <v>0.22394952695792569</v>
      </c>
    </row>
    <row r="31" spans="1:23">
      <c r="A31" s="29">
        <v>2003</v>
      </c>
      <c r="B31" s="34">
        <v>19889.21315844779</v>
      </c>
      <c r="C31" s="34">
        <v>1292.27</v>
      </c>
      <c r="D31" s="34">
        <v>922.10915388997046</v>
      </c>
      <c r="E31" s="34">
        <v>373.73295862428978</v>
      </c>
      <c r="F31" s="34">
        <v>548.37619526568074</v>
      </c>
      <c r="G31" s="40">
        <v>0.40530229750748681</v>
      </c>
      <c r="H31" s="40">
        <v>0.69628846438573821</v>
      </c>
      <c r="I31" s="40">
        <v>3.3639157291292614</v>
      </c>
      <c r="J31" s="28"/>
      <c r="K31" s="28">
        <f t="shared" si="4"/>
        <v>1975</v>
      </c>
      <c r="L31" s="34">
        <v>24575.532667101001</v>
      </c>
      <c r="M31" s="34">
        <v>21618.726553019002</v>
      </c>
      <c r="N31" s="39">
        <v>2.1540335198424567</v>
      </c>
      <c r="O31" s="39">
        <v>4.0409197811205084</v>
      </c>
      <c r="P31" s="34">
        <v>939.54348309133582</v>
      </c>
      <c r="Q31" s="34">
        <v>870.53686226771413</v>
      </c>
      <c r="R31" s="39">
        <v>0.45514035200000003</v>
      </c>
      <c r="S31" s="39">
        <v>0.90558041600000005</v>
      </c>
      <c r="T31" s="36">
        <f t="shared" si="0"/>
        <v>3.823084918721182E-2</v>
      </c>
      <c r="U31" s="36">
        <f t="shared" si="1"/>
        <v>4.0267721603895572E-2</v>
      </c>
      <c r="V31" s="36">
        <f t="shared" si="2"/>
        <v>0.21129678243507019</v>
      </c>
      <c r="W31" s="36">
        <f t="shared" si="3"/>
        <v>0.2241025472049562</v>
      </c>
    </row>
    <row r="32" spans="1:23">
      <c r="A32" s="29">
        <v>2004</v>
      </c>
      <c r="B32" s="34">
        <v>21699.185871251695</v>
      </c>
      <c r="C32" s="34">
        <v>1299.8800000000001</v>
      </c>
      <c r="D32" s="34">
        <v>935.63683224732961</v>
      </c>
      <c r="E32" s="34">
        <v>390.72202176263806</v>
      </c>
      <c r="F32" s="34">
        <v>544.91481048469154</v>
      </c>
      <c r="G32" s="40">
        <v>0.41760008616179956</v>
      </c>
      <c r="H32" s="40">
        <v>0.71143711179194624</v>
      </c>
      <c r="I32" s="40">
        <v>3.4384028847292454</v>
      </c>
      <c r="J32" s="28"/>
      <c r="K32" s="28">
        <f t="shared" si="4"/>
        <v>1976</v>
      </c>
      <c r="L32" s="34">
        <v>25995.236836804001</v>
      </c>
      <c r="M32" s="34">
        <v>22890.1721836695</v>
      </c>
      <c r="N32" s="39">
        <v>2.2023336110954279</v>
      </c>
      <c r="O32" s="39">
        <v>4.1155927623347157</v>
      </c>
      <c r="P32" s="34">
        <v>907.53427907143373</v>
      </c>
      <c r="Q32" s="34">
        <v>835.63772339421109</v>
      </c>
      <c r="R32" s="39">
        <v>0.46820860800000003</v>
      </c>
      <c r="S32" s="39">
        <v>0.92168819199999996</v>
      </c>
      <c r="T32" s="36">
        <f t="shared" si="0"/>
        <v>3.4911560328103983E-2</v>
      </c>
      <c r="U32" s="36">
        <f t="shared" si="1"/>
        <v>3.6506397448175548E-2</v>
      </c>
      <c r="V32" s="36">
        <f t="shared" si="2"/>
        <v>0.21259658647588628</v>
      </c>
      <c r="W32" s="36">
        <f t="shared" si="3"/>
        <v>0.22395028984285115</v>
      </c>
    </row>
    <row r="33" spans="1:23">
      <c r="A33" s="29">
        <v>2005</v>
      </c>
      <c r="B33" s="34">
        <v>23926.056913403791</v>
      </c>
      <c r="C33" s="34">
        <v>1307.56</v>
      </c>
      <c r="D33" s="34">
        <v>940.78898606515611</v>
      </c>
      <c r="E33" s="34">
        <v>404.44515345142526</v>
      </c>
      <c r="F33" s="34">
        <v>536.34383261373091</v>
      </c>
      <c r="G33" s="40">
        <v>0.42989996634953659</v>
      </c>
      <c r="H33" s="40">
        <v>0.72652161407065929</v>
      </c>
      <c r="I33" s="40">
        <v>3.522971960356057</v>
      </c>
      <c r="J33" s="28"/>
      <c r="K33" s="28">
        <f t="shared" si="4"/>
        <v>1977</v>
      </c>
      <c r="L33" s="34">
        <v>27089.241670421001</v>
      </c>
      <c r="M33" s="34">
        <v>23839.074178589999</v>
      </c>
      <c r="N33" s="39">
        <v>2.2515046771293741</v>
      </c>
      <c r="O33" s="39">
        <v>4.1900940092907986</v>
      </c>
      <c r="P33" s="34">
        <v>955.58547447571971</v>
      </c>
      <c r="Q33" s="34">
        <v>879.77674009728662</v>
      </c>
      <c r="R33" s="39">
        <v>0.48036726400000002</v>
      </c>
      <c r="S33" s="39">
        <v>0.93655449599999996</v>
      </c>
      <c r="T33" s="36">
        <f t="shared" si="0"/>
        <v>3.5275460498369451E-2</v>
      </c>
      <c r="U33" s="36">
        <f t="shared" si="1"/>
        <v>3.6904819940005003E-2</v>
      </c>
      <c r="V33" s="36">
        <f t="shared" si="2"/>
        <v>0.21335388235233835</v>
      </c>
      <c r="W33" s="36">
        <f t="shared" si="3"/>
        <v>0.22351634448376448</v>
      </c>
    </row>
    <row r="34" spans="1:23">
      <c r="A34" s="29">
        <v>2006</v>
      </c>
      <c r="B34" s="34">
        <v>26859.503448425869</v>
      </c>
      <c r="C34" s="34">
        <v>1314.48</v>
      </c>
      <c r="D34" s="34">
        <v>955.95188949798171</v>
      </c>
      <c r="E34" s="34">
        <v>423.89784352031495</v>
      </c>
      <c r="F34" s="34">
        <v>532.05404597766676</v>
      </c>
      <c r="G34" s="40">
        <v>0.4434301016371493</v>
      </c>
      <c r="H34" s="40">
        <v>0.74043197784625248</v>
      </c>
      <c r="I34" s="40">
        <v>3.5803750481065739</v>
      </c>
      <c r="J34" s="28"/>
      <c r="K34" s="28">
        <f t="shared" si="4"/>
        <v>1978</v>
      </c>
      <c r="L34" s="34">
        <v>28183.095053343</v>
      </c>
      <c r="M34" s="34">
        <v>24767.498209433001</v>
      </c>
      <c r="N34" s="39">
        <v>2.3017494160268761</v>
      </c>
      <c r="O34" s="39">
        <v>4.2643807313988713</v>
      </c>
      <c r="P34" s="34">
        <v>1062.7452566618363</v>
      </c>
      <c r="Q34" s="34">
        <v>981.73578646024748</v>
      </c>
      <c r="R34" s="39">
        <v>0.492220832</v>
      </c>
      <c r="S34" s="39">
        <v>0.95053734400000001</v>
      </c>
      <c r="T34" s="36">
        <f t="shared" si="0"/>
        <v>3.7708607044412479E-2</v>
      </c>
      <c r="U34" s="36">
        <f t="shared" si="1"/>
        <v>3.9638068332890464E-2</v>
      </c>
      <c r="V34" s="36">
        <f t="shared" si="2"/>
        <v>0.2138464024679273</v>
      </c>
      <c r="W34" s="36">
        <f t="shared" si="3"/>
        <v>0.22290161312312967</v>
      </c>
    </row>
    <row r="35" spans="1:23">
      <c r="A35" s="29">
        <v>2007</v>
      </c>
      <c r="B35" s="34">
        <v>30389.27001236131</v>
      </c>
      <c r="C35" s="34">
        <v>1321.29</v>
      </c>
      <c r="D35" s="34">
        <v>975.17606272697378</v>
      </c>
      <c r="E35" s="34">
        <v>447.50092872363075</v>
      </c>
      <c r="F35" s="34">
        <v>527.67513400334315</v>
      </c>
      <c r="G35" s="40">
        <v>0.45889244601866364</v>
      </c>
      <c r="H35" s="40">
        <v>0.75355723773954331</v>
      </c>
      <c r="I35" s="40">
        <v>3.6055611509849075</v>
      </c>
      <c r="J35" s="28"/>
      <c r="K35" s="28">
        <f t="shared" si="4"/>
        <v>1979</v>
      </c>
      <c r="L35" s="34">
        <v>29299.732309493</v>
      </c>
      <c r="M35" s="34">
        <v>25747.969634966001</v>
      </c>
      <c r="N35" s="39">
        <v>2.3543012326342048</v>
      </c>
      <c r="O35" s="39">
        <v>4.3406774678772235</v>
      </c>
      <c r="P35" s="34">
        <v>1137.664846484161</v>
      </c>
      <c r="Q35" s="34">
        <v>1050.4527543233464</v>
      </c>
      <c r="R35" s="39">
        <v>0.50456800000000002</v>
      </c>
      <c r="S35" s="39">
        <v>0.96415519999999999</v>
      </c>
      <c r="T35" s="36">
        <f t="shared" si="0"/>
        <v>3.8828506501936949E-2</v>
      </c>
      <c r="U35" s="36">
        <f t="shared" si="1"/>
        <v>4.0797498568462695E-2</v>
      </c>
      <c r="V35" s="36">
        <f t="shared" si="2"/>
        <v>0.21431751935815102</v>
      </c>
      <c r="W35" s="36">
        <f t="shared" si="3"/>
        <v>0.22212090327722805</v>
      </c>
    </row>
    <row r="36" spans="1:23">
      <c r="A36" s="29">
        <v>2008</v>
      </c>
      <c r="B36" s="34">
        <v>32893.510499048942</v>
      </c>
      <c r="C36" s="34">
        <v>1328.02</v>
      </c>
      <c r="D36" s="34">
        <v>993.50690679249669</v>
      </c>
      <c r="E36" s="34">
        <v>466.84395946275038</v>
      </c>
      <c r="F36" s="34">
        <v>526.66294732974643</v>
      </c>
      <c r="G36" s="40">
        <v>0.46989503170132979</v>
      </c>
      <c r="H36" s="40">
        <v>0.76373103300311307</v>
      </c>
      <c r="I36" s="40">
        <v>3.6466558304380348</v>
      </c>
      <c r="J36" s="28"/>
      <c r="K36" s="28">
        <f t="shared" si="4"/>
        <v>1980</v>
      </c>
      <c r="L36" s="34">
        <v>30004.776904113001</v>
      </c>
      <c r="M36" s="34">
        <v>26296.405070745499</v>
      </c>
      <c r="N36" s="39">
        <v>2.4092321917439068</v>
      </c>
      <c r="O36" s="39">
        <v>4.4184296820561126</v>
      </c>
      <c r="P36" s="34">
        <v>1184.3892925527409</v>
      </c>
      <c r="Q36" s="34">
        <v>1090.0698932010228</v>
      </c>
      <c r="R36" s="39">
        <v>0.51785411199999998</v>
      </c>
      <c r="S36" s="39">
        <v>0.97783743999999995</v>
      </c>
      <c r="T36" s="36">
        <f t="shared" si="0"/>
        <v>3.9473357736927117E-2</v>
      </c>
      <c r="U36" s="36">
        <f t="shared" si="1"/>
        <v>4.1453190664974778E-2</v>
      </c>
      <c r="V36" s="36">
        <f t="shared" si="2"/>
        <v>0.21494570501532054</v>
      </c>
      <c r="W36" s="36">
        <f t="shared" si="3"/>
        <v>0.22130881565709654</v>
      </c>
    </row>
    <row r="37" spans="1:23">
      <c r="A37" s="29">
        <v>2009</v>
      </c>
      <c r="B37" s="34">
        <v>34923.421062549016</v>
      </c>
      <c r="C37" s="34">
        <v>1334.5</v>
      </c>
      <c r="D37" s="34">
        <v>1013.7201464223606</v>
      </c>
      <c r="E37" s="34">
        <v>490.0495622780017</v>
      </c>
      <c r="F37" s="34">
        <v>523.67058414435894</v>
      </c>
      <c r="G37" s="40">
        <v>0.48341701011614835</v>
      </c>
      <c r="H37" s="40">
        <v>0.77729414287643983</v>
      </c>
      <c r="I37" s="40">
        <v>3.7296830747438765</v>
      </c>
      <c r="J37" s="28"/>
      <c r="K37" s="28">
        <f t="shared" si="4"/>
        <v>1981</v>
      </c>
      <c r="L37" s="34">
        <v>30596.467150422999</v>
      </c>
      <c r="M37" s="34">
        <v>26694.643204944499</v>
      </c>
      <c r="N37" s="39">
        <v>2.4647531028980461</v>
      </c>
      <c r="O37" s="39">
        <v>4.4973579269541988</v>
      </c>
      <c r="P37" s="34">
        <v>1254.1422672233637</v>
      </c>
      <c r="Q37" s="34">
        <v>1151.4960477410318</v>
      </c>
      <c r="R37" s="39">
        <v>0.53271263999999996</v>
      </c>
      <c r="S37" s="39">
        <v>0.99155385600000001</v>
      </c>
      <c r="T37" s="36">
        <f t="shared" si="0"/>
        <v>4.0989773788508294E-2</v>
      </c>
      <c r="U37" s="36">
        <f t="shared" si="1"/>
        <v>4.3135847102378451E-2</v>
      </c>
      <c r="V37" s="36">
        <f t="shared" si="2"/>
        <v>0.2161322525057941</v>
      </c>
      <c r="W37" s="36">
        <f t="shared" si="3"/>
        <v>0.2204747480864887</v>
      </c>
    </row>
    <row r="38" spans="1:23">
      <c r="A38" s="29">
        <v>2010</v>
      </c>
      <c r="B38" s="34">
        <v>38346.106432888017</v>
      </c>
      <c r="C38" s="34">
        <v>1340.91</v>
      </c>
      <c r="D38" s="34">
        <v>1017.7463482044427</v>
      </c>
      <c r="E38" s="34">
        <v>508.36085128783554</v>
      </c>
      <c r="F38" s="34">
        <v>509.38549691660705</v>
      </c>
      <c r="G38" s="40">
        <v>0.49949661051077249</v>
      </c>
      <c r="H38" s="40">
        <v>0.78309038107320728</v>
      </c>
      <c r="I38" s="40">
        <v>3.6174918010096606</v>
      </c>
      <c r="J38" s="28"/>
      <c r="K38" s="28">
        <f t="shared" si="4"/>
        <v>1982</v>
      </c>
      <c r="L38" s="34">
        <v>30792.941647411</v>
      </c>
      <c r="M38" s="34">
        <v>26746.681074126001</v>
      </c>
      <c r="N38" s="39">
        <v>2.5213003099830642</v>
      </c>
      <c r="O38" s="39">
        <v>4.5774553110314118</v>
      </c>
      <c r="P38" s="34">
        <v>1364.2231229598863</v>
      </c>
      <c r="Q38" s="34">
        <v>1261.8098415740983</v>
      </c>
      <c r="R38" s="39">
        <v>0.54737184000000005</v>
      </c>
      <c r="S38" s="39">
        <v>1.0053285759999999</v>
      </c>
      <c r="T38" s="36">
        <f t="shared" si="0"/>
        <v>4.4303111361709967E-2</v>
      </c>
      <c r="U38" s="36">
        <f t="shared" si="1"/>
        <v>4.7176314626742162E-2</v>
      </c>
      <c r="V38" s="36">
        <f t="shared" si="2"/>
        <v>0.21709902538491213</v>
      </c>
      <c r="W38" s="36">
        <f t="shared" si="3"/>
        <v>0.21962608211099607</v>
      </c>
    </row>
    <row r="39" spans="1:23">
      <c r="A39" s="29">
        <v>2011</v>
      </c>
      <c r="B39" s="34">
        <v>41208.502246135693</v>
      </c>
      <c r="C39" s="34">
        <v>1347.35</v>
      </c>
      <c r="D39" s="34">
        <v>1030.8946557789889</v>
      </c>
      <c r="E39" s="34">
        <v>528.54248655922197</v>
      </c>
      <c r="F39" s="34">
        <v>502.35216921976684</v>
      </c>
      <c r="G39" s="40">
        <v>0.51270271273240065</v>
      </c>
      <c r="H39" s="40">
        <v>0.78638081111171121</v>
      </c>
      <c r="I39" s="40">
        <v>3.4988153580120755</v>
      </c>
      <c r="J39" s="28"/>
      <c r="K39" s="28">
        <f t="shared" si="4"/>
        <v>1983</v>
      </c>
      <c r="L39" s="34">
        <v>31455.037253506001</v>
      </c>
      <c r="M39" s="34">
        <v>27314.486464585501</v>
      </c>
      <c r="N39" s="39">
        <v>2.5793389382148653</v>
      </c>
      <c r="O39" s="39">
        <v>4.6591029598993607</v>
      </c>
      <c r="P39" s="34">
        <v>1460.1534767695339</v>
      </c>
      <c r="Q39" s="34">
        <v>1348.367160917006</v>
      </c>
      <c r="R39" s="39">
        <v>0.56264409599999998</v>
      </c>
      <c r="S39" s="39">
        <v>1.019698496</v>
      </c>
      <c r="T39" s="36">
        <f t="shared" si="0"/>
        <v>4.6420338497827854E-2</v>
      </c>
      <c r="U39" s="36">
        <f t="shared" si="1"/>
        <v>4.9364543707062794E-2</v>
      </c>
      <c r="V39" s="36">
        <f t="shared" si="2"/>
        <v>0.21813499872544875</v>
      </c>
      <c r="W39" s="36">
        <f t="shared" si="3"/>
        <v>0.21886155012595515</v>
      </c>
    </row>
    <row r="40" spans="1:23">
      <c r="A40" s="29">
        <v>2012</v>
      </c>
      <c r="B40" s="34">
        <v>44339.583378425094</v>
      </c>
      <c r="C40" s="34">
        <v>1354.04</v>
      </c>
      <c r="D40" s="34">
        <v>1042.1569454973544</v>
      </c>
      <c r="E40" s="34">
        <v>547.86280829512191</v>
      </c>
      <c r="F40" s="34">
        <v>494.29413720223255</v>
      </c>
      <c r="G40" s="40">
        <v>0.52570086555788609</v>
      </c>
      <c r="H40" s="40">
        <v>0.79374940030899666</v>
      </c>
      <c r="I40" s="40">
        <v>3.4721767943800401</v>
      </c>
      <c r="J40" s="28"/>
      <c r="K40" s="28">
        <f t="shared" si="4"/>
        <v>1984</v>
      </c>
      <c r="L40" s="34">
        <v>32777.303784342999</v>
      </c>
      <c r="M40" s="34">
        <v>28523.867727742501</v>
      </c>
      <c r="N40" s="39">
        <v>2.640033295809638</v>
      </c>
      <c r="O40" s="39">
        <v>4.7428775333604074</v>
      </c>
      <c r="P40" s="34">
        <v>1627.3506161490077</v>
      </c>
      <c r="Q40" s="34">
        <v>1506.9994956506873</v>
      </c>
      <c r="R40" s="39">
        <v>0.57935206400000006</v>
      </c>
      <c r="S40" s="39">
        <v>1.0353285759999999</v>
      </c>
      <c r="T40" s="36">
        <f t="shared" si="0"/>
        <v>4.9648702860250436E-2</v>
      </c>
      <c r="U40" s="36">
        <f t="shared" si="1"/>
        <v>5.2832929602494604E-2</v>
      </c>
      <c r="V40" s="36">
        <f t="shared" si="2"/>
        <v>0.2194487716952547</v>
      </c>
      <c r="W40" s="36">
        <f t="shared" si="3"/>
        <v>0.21829123116034846</v>
      </c>
    </row>
    <row r="41" spans="1:23">
      <c r="A41" s="29">
        <v>2013</v>
      </c>
      <c r="B41" s="34">
        <v>47887.810987641387</v>
      </c>
      <c r="C41" s="34">
        <v>1360.72</v>
      </c>
      <c r="D41" s="34">
        <v>1053.8699040532601</v>
      </c>
      <c r="E41" s="34">
        <v>566.24053850342398</v>
      </c>
      <c r="F41" s="34">
        <v>487.62936554983622</v>
      </c>
      <c r="G41" s="40">
        <v>0.53729643130107585</v>
      </c>
      <c r="H41" s="40">
        <v>0.80386340796786637</v>
      </c>
      <c r="I41" s="40">
        <v>3.5294946511339256</v>
      </c>
      <c r="J41" s="28"/>
      <c r="K41" s="28">
        <f t="shared" si="4"/>
        <v>1985</v>
      </c>
      <c r="L41" s="34">
        <v>33773.2663420315</v>
      </c>
      <c r="M41" s="34">
        <v>29393.129957191501</v>
      </c>
      <c r="N41" s="39">
        <v>2.7034629468871381</v>
      </c>
      <c r="O41" s="39">
        <v>4.8292007075331309</v>
      </c>
      <c r="P41" s="34">
        <v>1781.2441344016461</v>
      </c>
      <c r="Q41" s="34">
        <v>1649.6017668985767</v>
      </c>
      <c r="R41" s="39">
        <v>0.59773715199999999</v>
      </c>
      <c r="S41" s="39">
        <v>1.0526224</v>
      </c>
      <c r="T41" s="36">
        <f t="shared" si="0"/>
        <v>5.2741245586449319E-2</v>
      </c>
      <c r="U41" s="36">
        <f t="shared" si="1"/>
        <v>5.6122017944365776E-2</v>
      </c>
      <c r="V41" s="36">
        <f t="shared" si="2"/>
        <v>0.22110055278850982</v>
      </c>
      <c r="W41" s="36">
        <f t="shared" si="3"/>
        <v>0.21797031512026432</v>
      </c>
    </row>
    <row r="42" spans="1:23" ht="15" thickBot="1">
      <c r="A42" s="30">
        <v>2014</v>
      </c>
      <c r="B42" s="34">
        <f>1.065*B41</f>
        <v>51000.518701838075</v>
      </c>
      <c r="C42" s="34">
        <v>1367.82</v>
      </c>
      <c r="D42" s="34">
        <v>1063.542632154692</v>
      </c>
      <c r="E42" s="34">
        <v>582.50617647425031</v>
      </c>
      <c r="F42" s="34">
        <v>481.03645568044169</v>
      </c>
      <c r="G42" s="40">
        <v>0.54770364521647585</v>
      </c>
      <c r="H42" s="40">
        <v>0.80910513899779635</v>
      </c>
      <c r="I42" s="40">
        <v>3.5001622678420135</v>
      </c>
      <c r="J42" s="28"/>
      <c r="K42" s="28">
        <f t="shared" si="4"/>
        <v>1986</v>
      </c>
      <c r="L42" s="34">
        <v>34877.997066944998</v>
      </c>
      <c r="M42" s="34">
        <v>30335.794573357001</v>
      </c>
      <c r="N42" s="39">
        <v>2.7653222972115841</v>
      </c>
      <c r="O42" s="39">
        <v>4.9185061440681963</v>
      </c>
      <c r="P42" s="34">
        <v>1889.560119911868</v>
      </c>
      <c r="Q42" s="34">
        <v>1741.9735927311365</v>
      </c>
      <c r="R42" s="39">
        <v>0.61615782399999997</v>
      </c>
      <c r="S42" s="39">
        <v>1.0718349439999999</v>
      </c>
      <c r="T42" s="36">
        <f t="shared" si="0"/>
        <v>5.4176279569180454E-2</v>
      </c>
      <c r="U42" s="36">
        <f t="shared" si="1"/>
        <v>5.7423041566251193E-2</v>
      </c>
      <c r="V42" s="36">
        <f t="shared" si="2"/>
        <v>0.22281591719753729</v>
      </c>
      <c r="W42" s="36">
        <f t="shared" si="3"/>
        <v>0.21791879741629508</v>
      </c>
    </row>
    <row r="43" spans="1:23">
      <c r="A43" s="31">
        <v>2015</v>
      </c>
      <c r="B43" s="34">
        <f>1.065*B42</f>
        <v>54315.552417457548</v>
      </c>
      <c r="C43" s="34">
        <v>1367.82</v>
      </c>
      <c r="D43" s="34">
        <v>1063.542632154692</v>
      </c>
      <c r="E43" s="34">
        <v>582.50617647425031</v>
      </c>
      <c r="F43" s="34">
        <v>481.03645568044169</v>
      </c>
      <c r="G43" s="40">
        <v>0.54770364521647585</v>
      </c>
      <c r="H43" s="40">
        <v>0.80912494894028997</v>
      </c>
      <c r="I43" s="40">
        <v>3.5006112377853262</v>
      </c>
      <c r="J43" s="28"/>
      <c r="K43" s="28">
        <f t="shared" si="4"/>
        <v>1987</v>
      </c>
      <c r="L43" s="34">
        <v>36087.298575613997</v>
      </c>
      <c r="M43" s="34">
        <v>31450.339524565999</v>
      </c>
      <c r="N43" s="39">
        <v>2.8299820721245879</v>
      </c>
      <c r="O43" s="39">
        <v>5.0107128186959207</v>
      </c>
      <c r="P43" s="34">
        <v>2037.7640305360735</v>
      </c>
      <c r="Q43" s="34">
        <v>1881.9696181366512</v>
      </c>
      <c r="R43" s="39">
        <v>0.63596217600000005</v>
      </c>
      <c r="S43" s="39">
        <v>1.092646784</v>
      </c>
      <c r="T43" s="36">
        <f t="shared" si="0"/>
        <v>5.6467624648221609E-2</v>
      </c>
      <c r="U43" s="36">
        <f t="shared" si="1"/>
        <v>5.983940544319518E-2</v>
      </c>
      <c r="V43" s="36">
        <f t="shared" si="2"/>
        <v>0.22472304056772918</v>
      </c>
      <c r="W43" s="36">
        <f t="shared" si="3"/>
        <v>0.21806214475575761</v>
      </c>
    </row>
    <row r="44" spans="1:23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>
        <f t="shared" si="4"/>
        <v>1988</v>
      </c>
      <c r="L44" s="34">
        <v>37630.678720821001</v>
      </c>
      <c r="M44" s="34">
        <v>32910.676502242997</v>
      </c>
      <c r="N44" s="39">
        <v>2.8961753243792949</v>
      </c>
      <c r="O44" s="39">
        <v>5.1038878261560789</v>
      </c>
      <c r="P44" s="34">
        <v>2136.4398654658917</v>
      </c>
      <c r="Q44" s="34">
        <v>1968.9744630594282</v>
      </c>
      <c r="R44" s="39">
        <v>0.65655699199999995</v>
      </c>
      <c r="S44" s="39">
        <v>1.1141620480000001</v>
      </c>
      <c r="T44" s="36">
        <f t="shared" si="0"/>
        <v>5.6773886044308906E-2</v>
      </c>
      <c r="U44" s="36">
        <f t="shared" si="1"/>
        <v>5.9827833163053776E-2</v>
      </c>
      <c r="V44" s="36">
        <f t="shared" si="2"/>
        <v>0.22669794417253125</v>
      </c>
      <c r="W44" s="36">
        <f t="shared" si="3"/>
        <v>0.21829673494981874</v>
      </c>
    </row>
    <row r="45" spans="1:23">
      <c r="A45" s="27" t="s">
        <v>12</v>
      </c>
      <c r="B45" s="35">
        <f>(B43/B6)</f>
        <v>11.809592083540117</v>
      </c>
      <c r="C45" s="35"/>
      <c r="D45" s="35"/>
      <c r="E45" s="35"/>
      <c r="F45" s="28"/>
      <c r="G45" s="28"/>
      <c r="H45" s="28"/>
      <c r="I45" s="28"/>
      <c r="J45" s="28"/>
      <c r="K45" s="28">
        <f t="shared" si="4"/>
        <v>1989</v>
      </c>
      <c r="L45" s="34">
        <v>38865.201641478001</v>
      </c>
      <c r="M45" s="34">
        <v>34030.844881001998</v>
      </c>
      <c r="N45" s="39">
        <v>2.963492459095006</v>
      </c>
      <c r="O45" s="39">
        <v>5.1963927629055382</v>
      </c>
      <c r="P45" s="34">
        <v>2159.7944615265624</v>
      </c>
      <c r="Q45" s="34">
        <v>1988.5107552746349</v>
      </c>
      <c r="R45" s="39">
        <v>0.677435648</v>
      </c>
      <c r="S45" s="39">
        <v>1.1351280640000001</v>
      </c>
      <c r="T45" s="36">
        <f t="shared" si="0"/>
        <v>5.5571420456019732E-2</v>
      </c>
      <c r="U45" s="36">
        <f t="shared" si="1"/>
        <v>5.8432600255092039E-2</v>
      </c>
      <c r="V45" s="36">
        <f t="shared" si="2"/>
        <v>0.22859368037902006</v>
      </c>
      <c r="W45" s="36">
        <f t="shared" si="3"/>
        <v>0.21844539390923534</v>
      </c>
    </row>
    <row r="46" spans="1:23">
      <c r="A46" s="27"/>
      <c r="B46" s="36">
        <f>B45^(1/37)-1</f>
        <v>6.9003978539511124E-2</v>
      </c>
      <c r="C46" s="36"/>
      <c r="D46" s="36"/>
      <c r="E46" s="36"/>
      <c r="F46" s="28"/>
      <c r="G46" s="28"/>
      <c r="H46" s="28"/>
      <c r="I46" s="28"/>
      <c r="J46" s="28"/>
      <c r="K46" s="28">
        <f t="shared" si="4"/>
        <v>1990</v>
      </c>
      <c r="L46" s="34">
        <v>39042.499252066998</v>
      </c>
      <c r="M46" s="34">
        <v>34121.978713106997</v>
      </c>
      <c r="N46" s="39">
        <v>3.0336714760789869</v>
      </c>
      <c r="O46" s="39">
        <v>5.2869542772079097</v>
      </c>
      <c r="P46" s="34">
        <v>2170.8468064854715</v>
      </c>
      <c r="Q46" s="34">
        <v>1995.2578169897909</v>
      </c>
      <c r="R46" s="39">
        <v>0.69832204799999997</v>
      </c>
      <c r="S46" s="39">
        <v>1.1546058239999999</v>
      </c>
      <c r="T46" s="36">
        <f t="shared" si="0"/>
        <v>5.5602147610223543E-2</v>
      </c>
      <c r="U46" s="36">
        <f t="shared" si="1"/>
        <v>5.8474270609147554E-2</v>
      </c>
      <c r="V46" s="36">
        <f t="shared" si="2"/>
        <v>0.23019039916035322</v>
      </c>
      <c r="W46" s="36">
        <f t="shared" si="3"/>
        <v>0.21838770745143612</v>
      </c>
    </row>
    <row r="47" spans="1:23">
      <c r="A47" s="27" t="s">
        <v>13</v>
      </c>
      <c r="B47" s="35">
        <f>B26/B6</f>
        <v>3.0819933797636216</v>
      </c>
      <c r="C47" s="35"/>
      <c r="D47" s="35"/>
      <c r="E47" s="35"/>
      <c r="F47" s="28"/>
      <c r="G47" s="28"/>
      <c r="H47" s="28"/>
      <c r="I47" s="28"/>
      <c r="J47" s="28"/>
      <c r="K47" s="28">
        <f t="shared" si="4"/>
        <v>1991</v>
      </c>
      <c r="L47" s="34">
        <v>38610.578583533999</v>
      </c>
      <c r="M47" s="34">
        <v>33701.076217034002</v>
      </c>
      <c r="N47" s="39">
        <v>3.0989636564346918</v>
      </c>
      <c r="O47" s="39">
        <v>5.3764782711934176</v>
      </c>
      <c r="P47" s="34">
        <v>2305.8908042226099</v>
      </c>
      <c r="Q47" s="34">
        <v>2118.7058328514186</v>
      </c>
      <c r="R47" s="39">
        <v>0.71566028800000003</v>
      </c>
      <c r="S47" s="39">
        <v>1.1723278079999999</v>
      </c>
      <c r="T47" s="36">
        <f t="shared" si="0"/>
        <v>5.9721736602154622E-2</v>
      </c>
      <c r="U47" s="36">
        <f t="shared" si="1"/>
        <v>6.2867601592513284E-2</v>
      </c>
      <c r="V47" s="36">
        <f t="shared" si="2"/>
        <v>0.23093536012079463</v>
      </c>
      <c r="W47" s="36">
        <f t="shared" si="3"/>
        <v>0.21804753016137052</v>
      </c>
    </row>
    <row r="48" spans="1:23">
      <c r="A48" s="27"/>
      <c r="B48" s="36">
        <f>B47^(1/20)-1</f>
        <v>5.7892614225588002E-2</v>
      </c>
      <c r="C48" s="36"/>
      <c r="D48" s="36"/>
      <c r="E48" s="36"/>
      <c r="F48" s="28"/>
      <c r="G48" s="28"/>
      <c r="H48" s="28"/>
      <c r="I48" s="28"/>
      <c r="J48" s="28"/>
      <c r="K48" s="28">
        <f t="shared" si="4"/>
        <v>1992</v>
      </c>
      <c r="L48" s="34">
        <v>39166.371221961002</v>
      </c>
      <c r="M48" s="34">
        <v>34124.468452146</v>
      </c>
      <c r="N48" s="39">
        <v>3.1671687925010081</v>
      </c>
      <c r="O48" s="39">
        <v>5.4635432670239226</v>
      </c>
      <c r="P48" s="34">
        <v>2525.0065307421937</v>
      </c>
      <c r="Q48" s="34">
        <v>2315.7976121513466</v>
      </c>
      <c r="R48" s="39">
        <v>0.73523878399999998</v>
      </c>
      <c r="S48" s="39">
        <v>1.1884501759999999</v>
      </c>
      <c r="T48" s="36">
        <f t="shared" si="0"/>
        <v>6.4468738153776059E-2</v>
      </c>
      <c r="U48" s="36">
        <f t="shared" si="1"/>
        <v>6.7863258160310247E-2</v>
      </c>
      <c r="V48" s="36">
        <f t="shared" si="2"/>
        <v>0.23214385849622063</v>
      </c>
      <c r="W48" s="36">
        <f t="shared" si="3"/>
        <v>0.21752370538970167</v>
      </c>
    </row>
    <row r="49" spans="1:23">
      <c r="A49" s="27" t="s">
        <v>14</v>
      </c>
      <c r="B49" s="35">
        <f>B43/B26</f>
        <v>3.8318031962955974</v>
      </c>
      <c r="C49" s="35"/>
      <c r="D49" s="35"/>
      <c r="E49" s="35"/>
      <c r="F49" s="28"/>
      <c r="G49" s="28"/>
      <c r="H49" s="28"/>
      <c r="I49" s="28"/>
      <c r="J49" s="28"/>
      <c r="K49" s="28">
        <f t="shared" si="4"/>
        <v>1993</v>
      </c>
      <c r="L49" s="34">
        <v>39879.372700760003</v>
      </c>
      <c r="M49" s="34">
        <v>34693.190700656</v>
      </c>
      <c r="N49" s="39">
        <v>3.2361463702870168</v>
      </c>
      <c r="O49" s="39">
        <v>5.5482514995879795</v>
      </c>
      <c r="P49" s="34">
        <v>2797.2117282165682</v>
      </c>
      <c r="Q49" s="34">
        <v>2557.2797542097787</v>
      </c>
      <c r="R49" s="39">
        <v>0.755268096</v>
      </c>
      <c r="S49" s="39">
        <v>1.202982912</v>
      </c>
      <c r="T49" s="36">
        <f t="shared" si="0"/>
        <v>7.0141818659130023E-2</v>
      </c>
      <c r="U49" s="36">
        <f t="shared" si="1"/>
        <v>7.3711287505228637E-2</v>
      </c>
      <c r="V49" s="36">
        <f t="shared" si="2"/>
        <v>0.23338502329022112</v>
      </c>
      <c r="W49" s="36">
        <f t="shared" si="3"/>
        <v>0.21682198654645252</v>
      </c>
    </row>
    <row r="50" spans="1:23">
      <c r="A50" s="27"/>
      <c r="B50" s="36">
        <f>B49^(1/17)-1</f>
        <v>8.2225679954451181E-2</v>
      </c>
      <c r="C50" s="36"/>
      <c r="D50" s="36"/>
      <c r="E50" s="36"/>
      <c r="F50" s="28"/>
      <c r="G50" s="28"/>
      <c r="H50" s="28"/>
      <c r="I50" s="28"/>
      <c r="J50" s="28"/>
      <c r="K50" s="28">
        <f t="shared" si="4"/>
        <v>1994</v>
      </c>
      <c r="L50" s="34">
        <v>41047.230898820002</v>
      </c>
      <c r="M50" s="34">
        <v>35669.670715813998</v>
      </c>
      <c r="N50" s="39">
        <v>3.3036687458959131</v>
      </c>
      <c r="O50" s="39">
        <v>5.6308262338137878</v>
      </c>
      <c r="P50" s="34">
        <v>3031.1435104661996</v>
      </c>
      <c r="Q50" s="34">
        <v>2769.7257209723903</v>
      </c>
      <c r="R50" s="39">
        <v>0.77337696</v>
      </c>
      <c r="S50" s="39">
        <v>1.216067072</v>
      </c>
      <c r="T50" s="36">
        <f t="shared" si="0"/>
        <v>7.3845261765351791E-2</v>
      </c>
      <c r="U50" s="36">
        <f t="shared" si="1"/>
        <v>7.7649321269019841E-2</v>
      </c>
      <c r="V50" s="36">
        <f t="shared" si="2"/>
        <v>0.23409639993741865</v>
      </c>
      <c r="W50" s="36">
        <f t="shared" si="3"/>
        <v>0.21596600951692865</v>
      </c>
    </row>
    <row r="51" spans="1:23">
      <c r="A51" s="27"/>
      <c r="B51" s="28"/>
      <c r="C51" s="28"/>
      <c r="D51" s="28"/>
      <c r="E51" s="28"/>
      <c r="F51" s="28"/>
      <c r="G51" s="28"/>
      <c r="H51" s="28"/>
      <c r="I51" s="28"/>
      <c r="J51" s="28"/>
      <c r="K51" s="28">
        <f t="shared" si="4"/>
        <v>1995</v>
      </c>
      <c r="L51" s="34">
        <v>42654.483530947997</v>
      </c>
      <c r="M51" s="34">
        <v>36977.658674580001</v>
      </c>
      <c r="N51" s="39">
        <v>3.3692972177608826</v>
      </c>
      <c r="O51" s="39">
        <v>5.7119073321823537</v>
      </c>
      <c r="P51" s="34">
        <v>3439.7756537664004</v>
      </c>
      <c r="Q51" s="34">
        <v>3102.1170302985261</v>
      </c>
      <c r="R51" s="39">
        <v>0.78852729600000004</v>
      </c>
      <c r="S51" s="39">
        <v>1.22784128</v>
      </c>
      <c r="T51" s="36">
        <f t="shared" si="0"/>
        <v>8.0642768802268311E-2</v>
      </c>
      <c r="U51" s="36">
        <f t="shared" si="1"/>
        <v>8.3891656245695514E-2</v>
      </c>
      <c r="V51" s="36">
        <f t="shared" si="2"/>
        <v>0.23403316627674295</v>
      </c>
      <c r="W51" s="36">
        <f t="shared" si="3"/>
        <v>0.21496169468332002</v>
      </c>
    </row>
    <row r="52" spans="1:23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>
        <f t="shared" si="4"/>
        <v>1996</v>
      </c>
      <c r="L52" s="34">
        <v>44124.349318966</v>
      </c>
      <c r="M52" s="34">
        <v>38321.636477589003</v>
      </c>
      <c r="N52" s="39">
        <v>3.43688436486058</v>
      </c>
      <c r="O52" s="39">
        <v>5.791593256161395</v>
      </c>
      <c r="P52" s="34">
        <v>3567.848941689781</v>
      </c>
      <c r="Q52" s="34">
        <v>3181.1971629028417</v>
      </c>
      <c r="R52" s="39">
        <v>0.80560057600000001</v>
      </c>
      <c r="S52" s="39">
        <v>1.23823488</v>
      </c>
      <c r="T52" s="36">
        <f t="shared" si="0"/>
        <v>8.0858958755369345E-2</v>
      </c>
      <c r="U52" s="36">
        <f t="shared" si="1"/>
        <v>8.3013082303080868E-2</v>
      </c>
      <c r="V52" s="36">
        <f t="shared" si="2"/>
        <v>0.23439851053373448</v>
      </c>
      <c r="W52" s="36">
        <f t="shared" si="3"/>
        <v>0.21379866044334209</v>
      </c>
    </row>
    <row r="53" spans="1:23">
      <c r="A53" s="27"/>
      <c r="B53" s="28"/>
      <c r="C53" s="28"/>
      <c r="D53" s="28"/>
      <c r="E53" s="28"/>
      <c r="F53" s="28"/>
      <c r="G53" s="28"/>
      <c r="H53" s="28"/>
      <c r="I53" s="28"/>
      <c r="J53" s="28"/>
      <c r="K53" s="28">
        <f t="shared" si="4"/>
        <v>1997</v>
      </c>
      <c r="L53" s="34">
        <v>45954.306482487998</v>
      </c>
      <c r="M53" s="34">
        <v>39987.999091716003</v>
      </c>
      <c r="N53" s="39">
        <v>3.501131419666295</v>
      </c>
      <c r="O53" s="39">
        <v>5.8699340317859416</v>
      </c>
      <c r="P53" s="34">
        <v>3819.1862805772726</v>
      </c>
      <c r="Q53" s="34">
        <v>3413.1259757196613</v>
      </c>
      <c r="R53" s="39">
        <v>0.81836076800000002</v>
      </c>
      <c r="S53" s="39">
        <v>1.247259136</v>
      </c>
      <c r="T53" s="36">
        <f t="shared" si="0"/>
        <v>8.3108343328664222E-2</v>
      </c>
      <c r="U53" s="36">
        <f t="shared" si="1"/>
        <v>8.5353757458365334E-2</v>
      </c>
      <c r="V53" s="36">
        <f t="shared" si="2"/>
        <v>0.23374180226516628</v>
      </c>
      <c r="W53" s="36">
        <f t="shared" si="3"/>
        <v>0.21248264959129676</v>
      </c>
    </row>
    <row r="54" spans="1:23">
      <c r="A54" s="27"/>
      <c r="B54" s="28"/>
      <c r="C54" s="28"/>
      <c r="D54" s="28"/>
      <c r="E54" s="28"/>
      <c r="F54" s="28"/>
      <c r="G54" s="28"/>
      <c r="H54" s="28"/>
      <c r="I54" s="28"/>
      <c r="J54" s="28"/>
      <c r="K54" s="28">
        <f t="shared" si="4"/>
        <v>1998</v>
      </c>
      <c r="L54" s="34">
        <v>46976.576901824003</v>
      </c>
      <c r="M54" s="34">
        <v>40756.975387464001</v>
      </c>
      <c r="N54" s="39">
        <v>3.5637710574015533</v>
      </c>
      <c r="O54" s="39">
        <v>5.9470352803157578</v>
      </c>
      <c r="P54" s="34">
        <v>3834.7037884976016</v>
      </c>
      <c r="Q54" s="34">
        <v>3391.2646608096552</v>
      </c>
      <c r="R54" s="39">
        <v>0.82857843200000003</v>
      </c>
      <c r="S54" s="39">
        <v>1.255262592</v>
      </c>
      <c r="T54" s="36">
        <f t="shared" si="0"/>
        <v>8.1630123806417834E-2</v>
      </c>
      <c r="U54" s="36">
        <f t="shared" si="1"/>
        <v>8.3206975703421254E-2</v>
      </c>
      <c r="V54" s="36">
        <f t="shared" si="2"/>
        <v>0.23250046612257413</v>
      </c>
      <c r="W54" s="36">
        <f t="shared" si="3"/>
        <v>0.21107367500489282</v>
      </c>
    </row>
    <row r="55" spans="1:23">
      <c r="A55" s="27"/>
      <c r="B55" s="28"/>
      <c r="C55" s="28"/>
      <c r="D55" s="28"/>
      <c r="E55" s="28"/>
      <c r="F55" s="28"/>
      <c r="G55" s="28"/>
      <c r="H55" s="28"/>
      <c r="I55" s="28"/>
      <c r="J55" s="28"/>
      <c r="K55" s="28">
        <f t="shared" si="4"/>
        <v>1999</v>
      </c>
      <c r="L55" s="34">
        <v>48483.18367618</v>
      </c>
      <c r="M55" s="34">
        <v>42154.541173152</v>
      </c>
      <c r="N55" s="39">
        <v>3.6279235912695982</v>
      </c>
      <c r="O55" s="39">
        <v>6.0228006161016783</v>
      </c>
      <c r="P55" s="34">
        <v>4062.1568867504002</v>
      </c>
      <c r="Q55" s="34">
        <v>3600.4065996622544</v>
      </c>
      <c r="R55" s="39">
        <v>0.83879443200000003</v>
      </c>
      <c r="S55" s="39">
        <v>1.2627136000000001</v>
      </c>
      <c r="T55" s="36">
        <f t="shared" si="0"/>
        <v>8.3784862683144209E-2</v>
      </c>
      <c r="U55" s="36">
        <f t="shared" si="1"/>
        <v>8.540969725831897E-2</v>
      </c>
      <c r="V55" s="36">
        <f t="shared" si="2"/>
        <v>0.23120509870122774</v>
      </c>
      <c r="W55" s="36">
        <f t="shared" si="3"/>
        <v>0.20965555403315092</v>
      </c>
    </row>
    <row r="56" spans="1:23">
      <c r="A56" s="27"/>
      <c r="B56" s="28"/>
      <c r="C56" s="28"/>
      <c r="D56" s="28"/>
      <c r="E56" s="28"/>
      <c r="F56" s="28"/>
      <c r="G56" s="28"/>
      <c r="H56" s="28"/>
      <c r="I56" s="28"/>
      <c r="J56" s="28"/>
      <c r="K56" s="28">
        <f t="shared" si="4"/>
        <v>2000</v>
      </c>
      <c r="L56" s="34">
        <v>50823.200066176003</v>
      </c>
      <c r="M56" s="34">
        <v>44235.300902508003</v>
      </c>
      <c r="N56" s="39">
        <v>3.6961105577433639</v>
      </c>
      <c r="O56" s="39">
        <v>6.1002453443819977</v>
      </c>
      <c r="P56" s="34">
        <v>4320.2623905582486</v>
      </c>
      <c r="Q56" s="34">
        <v>3826.4735384690512</v>
      </c>
      <c r="R56" s="39">
        <v>0.85016838400000005</v>
      </c>
      <c r="S56" s="39">
        <v>1.2699745280000001</v>
      </c>
      <c r="T56" s="36">
        <f t="shared" si="0"/>
        <v>8.5005713629462729E-2</v>
      </c>
      <c r="U56" s="36">
        <f t="shared" si="1"/>
        <v>8.6502713000695383E-2</v>
      </c>
      <c r="V56" s="36">
        <f t="shared" si="2"/>
        <v>0.23001703296425874</v>
      </c>
      <c r="W56" s="36">
        <f t="shared" si="3"/>
        <v>0.20818417232506545</v>
      </c>
    </row>
    <row r="57" spans="1:23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8">
        <f t="shared" si="4"/>
        <v>2001</v>
      </c>
      <c r="L57" s="34">
        <v>52010.057587089999</v>
      </c>
      <c r="M57" s="34">
        <v>45149.393721066001</v>
      </c>
      <c r="N57" s="39">
        <v>3.7629125424587624</v>
      </c>
      <c r="O57" s="39">
        <v>6.1777895778197864</v>
      </c>
      <c r="P57" s="34">
        <v>4620.4408040577555</v>
      </c>
      <c r="Q57" s="34">
        <v>4074.2453532081649</v>
      </c>
      <c r="R57" s="39">
        <v>0.86111987199999995</v>
      </c>
      <c r="S57" s="39">
        <v>1.277188736</v>
      </c>
      <c r="T57" s="36">
        <f t="shared" si="0"/>
        <v>8.8837448340081185E-2</v>
      </c>
      <c r="U57" s="36">
        <f t="shared" si="1"/>
        <v>9.0239204060611464E-2</v>
      </c>
      <c r="V57" s="36">
        <f t="shared" si="2"/>
        <v>0.22884397718085869</v>
      </c>
      <c r="W57" s="36">
        <f t="shared" si="3"/>
        <v>0.20673878899752599</v>
      </c>
    </row>
    <row r="58" spans="1:23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8">
        <f t="shared" si="4"/>
        <v>2002</v>
      </c>
      <c r="L58" s="34">
        <v>53497.848438758003</v>
      </c>
      <c r="M58" s="34">
        <v>46407.942347522003</v>
      </c>
      <c r="N58" s="39">
        <v>3.8318563207535612</v>
      </c>
      <c r="O58" s="39">
        <v>6.2559662170149615</v>
      </c>
      <c r="P58" s="34">
        <v>5118.4305702780248</v>
      </c>
      <c r="Q58" s="34">
        <v>4540.3972642594617</v>
      </c>
      <c r="R58" s="39">
        <v>0.87215065599999997</v>
      </c>
      <c r="S58" s="39">
        <v>1.2843499519999999</v>
      </c>
      <c r="T58" s="36">
        <f t="shared" si="0"/>
        <v>9.5675447137605549E-2</v>
      </c>
      <c r="U58" s="36">
        <f t="shared" si="1"/>
        <v>9.7836642492336243E-2</v>
      </c>
      <c r="V58" s="36">
        <f t="shared" si="2"/>
        <v>0.22760526047816049</v>
      </c>
      <c r="W58" s="36">
        <f t="shared" si="3"/>
        <v>0.20530001401011855</v>
      </c>
    </row>
    <row r="59" spans="1:23">
      <c r="A59" s="27"/>
      <c r="B59" s="28"/>
      <c r="C59" s="28"/>
      <c r="D59" s="28"/>
      <c r="E59" s="28"/>
      <c r="F59" s="28"/>
      <c r="G59" s="28"/>
      <c r="H59" s="28"/>
      <c r="I59" s="28"/>
      <c r="J59" s="28"/>
      <c r="K59" s="28">
        <f t="shared" si="4"/>
        <v>2003</v>
      </c>
      <c r="L59" s="34">
        <v>55460.217869699998</v>
      </c>
      <c r="M59" s="34">
        <v>48157.658060838003</v>
      </c>
      <c r="N59" s="39">
        <v>3.902503333948661</v>
      </c>
      <c r="O59" s="39">
        <v>6.3343423899100664</v>
      </c>
      <c r="P59" s="34">
        <v>5580.0388694963913</v>
      </c>
      <c r="Q59" s="34">
        <v>4954.3994851354264</v>
      </c>
      <c r="R59" s="39">
        <v>0.88404735999999995</v>
      </c>
      <c r="S59" s="39">
        <v>1.29148544</v>
      </c>
      <c r="T59" s="36">
        <f t="shared" si="0"/>
        <v>0.10061336005939089</v>
      </c>
      <c r="U59" s="36">
        <f t="shared" si="1"/>
        <v>0.10287874628115198</v>
      </c>
      <c r="V59" s="36">
        <f t="shared" si="2"/>
        <v>0.22653340288257906</v>
      </c>
      <c r="W59" s="36">
        <f t="shared" si="3"/>
        <v>0.20388626956086223</v>
      </c>
    </row>
    <row r="60" spans="1:23">
      <c r="A60" s="27"/>
      <c r="B60" s="28"/>
      <c r="C60" s="28"/>
      <c r="D60" s="28"/>
      <c r="E60" s="28"/>
      <c r="F60" s="28"/>
      <c r="G60" s="28"/>
      <c r="H60" s="28"/>
      <c r="I60" s="28"/>
      <c r="J60" s="28"/>
      <c r="K60" s="28">
        <f t="shared" si="4"/>
        <v>2004</v>
      </c>
      <c r="L60" s="34">
        <v>58541.973764242</v>
      </c>
      <c r="M60" s="34">
        <v>50935.052030457999</v>
      </c>
      <c r="N60" s="39">
        <v>3.975541398757199</v>
      </c>
      <c r="O60" s="39">
        <v>6.4130597366452049</v>
      </c>
      <c r="P60" s="34">
        <v>6171.8654139407299</v>
      </c>
      <c r="Q60" s="34">
        <v>5481.2377916313562</v>
      </c>
      <c r="R60" s="39">
        <v>0.897457536</v>
      </c>
      <c r="S60" s="39">
        <v>1.2985730559999999</v>
      </c>
      <c r="T60" s="36">
        <f t="shared" si="0"/>
        <v>0.10542632947081405</v>
      </c>
      <c r="U60" s="36">
        <f t="shared" si="1"/>
        <v>0.10761229395336047</v>
      </c>
      <c r="V60" s="36">
        <f t="shared" si="2"/>
        <v>0.22574473410855583</v>
      </c>
      <c r="W60" s="36">
        <f t="shared" si="3"/>
        <v>0.20248884453387433</v>
      </c>
    </row>
    <row r="61" spans="1:23">
      <c r="A61" s="27"/>
      <c r="B61" s="28"/>
      <c r="C61" s="28"/>
      <c r="D61" s="28"/>
      <c r="E61" s="28"/>
      <c r="F61" s="28"/>
      <c r="G61" s="28"/>
      <c r="H61" s="28"/>
      <c r="I61" s="28"/>
      <c r="J61" s="28"/>
      <c r="K61" s="28">
        <f t="shared" si="4"/>
        <v>2005</v>
      </c>
      <c r="L61" s="34">
        <v>61340.640937222001</v>
      </c>
      <c r="M61" s="34">
        <v>53332.262289546001</v>
      </c>
      <c r="N61" s="39">
        <v>4.0513084231844774</v>
      </c>
      <c r="O61" s="39">
        <v>6.4921882974321496</v>
      </c>
      <c r="P61" s="34">
        <v>6727.012293918362</v>
      </c>
      <c r="Q61" s="34">
        <v>5919.1384748672581</v>
      </c>
      <c r="R61" s="39">
        <v>0.91274265600000004</v>
      </c>
      <c r="S61" s="39">
        <v>1.30560064</v>
      </c>
      <c r="T61" s="36">
        <f t="shared" si="0"/>
        <v>0.10966648197893798</v>
      </c>
      <c r="U61" s="36">
        <f t="shared" si="1"/>
        <v>0.11098607523400533</v>
      </c>
      <c r="V61" s="36">
        <f t="shared" si="2"/>
        <v>0.22529577130603914</v>
      </c>
      <c r="W61" s="36">
        <f t="shared" si="3"/>
        <v>0.20110332297607622</v>
      </c>
    </row>
    <row r="62" spans="1:23">
      <c r="A62" s="27"/>
      <c r="B62" s="28"/>
      <c r="C62" s="28"/>
      <c r="D62" s="28"/>
      <c r="E62" s="28"/>
      <c r="F62" s="28"/>
      <c r="G62" s="28"/>
      <c r="H62" s="28"/>
      <c r="I62" s="28"/>
      <c r="J62" s="28"/>
      <c r="K62" s="28">
        <f t="shared" si="4"/>
        <v>2006</v>
      </c>
      <c r="L62" s="34">
        <v>64807.326744618003</v>
      </c>
      <c r="M62" s="34">
        <v>56447.634079365998</v>
      </c>
      <c r="N62" s="39">
        <v>4.1276500837664045</v>
      </c>
      <c r="O62" s="39">
        <v>6.5722480483537025</v>
      </c>
      <c r="P62" s="34">
        <v>7525.9759727211649</v>
      </c>
      <c r="Q62" s="34">
        <v>6626.8518943791569</v>
      </c>
      <c r="R62" s="39">
        <v>0.92801100800000003</v>
      </c>
      <c r="S62" s="39">
        <v>1.312600832</v>
      </c>
      <c r="T62" s="36">
        <f t="shared" si="0"/>
        <v>0.11612847421369943</v>
      </c>
      <c r="U62" s="36">
        <f t="shared" si="1"/>
        <v>0.11739822230745278</v>
      </c>
      <c r="V62" s="36">
        <f t="shared" si="2"/>
        <v>0.22482792610007463</v>
      </c>
      <c r="W62" s="36">
        <f t="shared" si="3"/>
        <v>0.1997186993465343</v>
      </c>
    </row>
    <row r="63" spans="1:23">
      <c r="A63" s="27"/>
      <c r="B63" s="28"/>
      <c r="C63" s="28"/>
      <c r="D63" s="28"/>
      <c r="E63" s="28"/>
      <c r="F63" s="28"/>
      <c r="G63" s="28"/>
      <c r="H63" s="28"/>
      <c r="I63" s="28"/>
      <c r="J63" s="28"/>
      <c r="K63" s="28">
        <f t="shared" si="4"/>
        <v>2007</v>
      </c>
      <c r="L63" s="34">
        <v>68145.291978880006</v>
      </c>
      <c r="M63" s="34">
        <v>59368.257979380003</v>
      </c>
      <c r="N63" s="39">
        <v>4.2082834252232466</v>
      </c>
      <c r="O63" s="39">
        <v>6.653557317101086</v>
      </c>
      <c r="P63" s="34">
        <v>8431.8498653703118</v>
      </c>
      <c r="Q63" s="34">
        <v>7442.3990223476276</v>
      </c>
      <c r="R63" s="39">
        <v>0.94610771199999999</v>
      </c>
      <c r="S63" s="39">
        <v>1.3196252159999999</v>
      </c>
      <c r="T63" s="36">
        <f t="shared" si="0"/>
        <v>0.12373341753357753</v>
      </c>
      <c r="U63" s="36">
        <f t="shared" si="1"/>
        <v>0.12535990233926939</v>
      </c>
      <c r="V63" s="36">
        <f t="shared" si="2"/>
        <v>0.2248203403623675</v>
      </c>
      <c r="W63" s="36">
        <f t="shared" si="3"/>
        <v>0.19833378644056718</v>
      </c>
    </row>
    <row r="64" spans="1:23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8">
        <f t="shared" si="4"/>
        <v>2008</v>
      </c>
      <c r="L64" s="34">
        <v>70003.811505143996</v>
      </c>
      <c r="M64" s="34">
        <v>60822.716225916003</v>
      </c>
      <c r="N64" s="39">
        <v>4.2906955602404562</v>
      </c>
      <c r="O64" s="39">
        <v>6.7356507289894161</v>
      </c>
      <c r="P64" s="34">
        <v>8863.4590408642107</v>
      </c>
      <c r="Q64" s="34">
        <v>7787.2185138587374</v>
      </c>
      <c r="R64" s="39">
        <v>0.96549958400000002</v>
      </c>
      <c r="S64" s="39">
        <v>1.326690688</v>
      </c>
      <c r="T64" s="36">
        <f t="shared" si="0"/>
        <v>0.12661394930207348</v>
      </c>
      <c r="U64" s="36">
        <f t="shared" si="1"/>
        <v>0.1280314165012689</v>
      </c>
      <c r="V64" s="36">
        <f t="shared" si="2"/>
        <v>0.22502169413900158</v>
      </c>
      <c r="W64" s="36">
        <f t="shared" si="3"/>
        <v>0.19696548134393099</v>
      </c>
    </row>
    <row r="65" spans="1:23">
      <c r="A65" s="27"/>
      <c r="B65" s="28"/>
      <c r="C65" s="28"/>
      <c r="D65" s="28"/>
      <c r="E65" s="28"/>
      <c r="F65" s="28"/>
      <c r="G65" s="28"/>
      <c r="H65" s="28"/>
      <c r="I65" s="28"/>
      <c r="J65" s="28"/>
      <c r="K65" s="28">
        <f t="shared" si="4"/>
        <v>2009</v>
      </c>
      <c r="L65" s="34">
        <v>69756.740366430007</v>
      </c>
      <c r="M65" s="34">
        <v>60226.463941185997</v>
      </c>
      <c r="N65" s="39">
        <v>4.3716952489915792</v>
      </c>
      <c r="O65" s="39">
        <v>6.8176591601378602</v>
      </c>
      <c r="P65" s="34">
        <v>9585.9034151373562</v>
      </c>
      <c r="Q65" s="34">
        <v>8385.5732889555984</v>
      </c>
      <c r="R65" s="39">
        <v>0.98410982400000002</v>
      </c>
      <c r="S65" s="39">
        <v>1.3338071039999999</v>
      </c>
      <c r="T65" s="36">
        <f t="shared" si="0"/>
        <v>0.13741902739122988</v>
      </c>
      <c r="U65" s="36">
        <f t="shared" si="1"/>
        <v>0.13923403002946527</v>
      </c>
      <c r="V65" s="36">
        <f t="shared" si="2"/>
        <v>0.22510942962618563</v>
      </c>
      <c r="W65" s="36">
        <f t="shared" si="3"/>
        <v>0.19564003900321542</v>
      </c>
    </row>
    <row r="66" spans="1:23">
      <c r="A66" s="27"/>
      <c r="B66" s="28"/>
      <c r="C66" s="28"/>
      <c r="D66" s="28"/>
      <c r="E66" s="28"/>
      <c r="F66" s="28"/>
      <c r="G66" s="28"/>
      <c r="H66" s="28"/>
      <c r="I66" s="28"/>
      <c r="J66" s="28"/>
      <c r="K66" s="28">
        <f t="shared" si="4"/>
        <v>2010</v>
      </c>
      <c r="L66" s="34">
        <v>73185.418867205997</v>
      </c>
      <c r="M66" s="34">
        <v>63330.844596212002</v>
      </c>
      <c r="N66" s="39">
        <v>4.4509256483533672</v>
      </c>
      <c r="O66" s="39">
        <v>6.9000298351616571</v>
      </c>
      <c r="P66" s="34">
        <v>10397.587739023307</v>
      </c>
      <c r="Q66" s="34">
        <v>9084.3857435258069</v>
      </c>
      <c r="R66" s="39">
        <v>1.000723072</v>
      </c>
      <c r="S66" s="39">
        <v>1.340968704</v>
      </c>
      <c r="T66" s="36">
        <f t="shared" si="0"/>
        <v>0.14207184846327922</v>
      </c>
      <c r="U66" s="36">
        <f t="shared" si="1"/>
        <v>0.14344330636116559</v>
      </c>
      <c r="V66" s="36">
        <f t="shared" si="2"/>
        <v>0.22483482112765024</v>
      </c>
      <c r="W66" s="36">
        <f t="shared" si="3"/>
        <v>0.19434245011037452</v>
      </c>
    </row>
    <row r="67" spans="1:23">
      <c r="A67" s="27"/>
      <c r="B67" s="28"/>
      <c r="C67" s="28"/>
      <c r="D67" s="28"/>
      <c r="E67" s="28"/>
      <c r="F67" s="28"/>
      <c r="G67" s="28"/>
      <c r="H67" s="28"/>
      <c r="I67" s="28"/>
      <c r="J67" s="28"/>
      <c r="K67" s="28">
        <f t="shared" si="4"/>
        <v>2011</v>
      </c>
      <c r="L67" s="34">
        <v>75975.851567922</v>
      </c>
      <c r="M67" s="34">
        <v>65821.268634166001</v>
      </c>
      <c r="N67" s="39">
        <v>4.527095731319255</v>
      </c>
      <c r="O67" s="39">
        <v>6.98299547005292</v>
      </c>
      <c r="P67" s="34">
        <v>11211.845736413168</v>
      </c>
      <c r="Q67" s="34">
        <v>9780.271275287645</v>
      </c>
      <c r="R67" s="39">
        <v>1.015979264</v>
      </c>
      <c r="S67" s="39">
        <v>1.348174464</v>
      </c>
      <c r="T67" s="36">
        <f t="shared" si="0"/>
        <v>0.1475711756437483</v>
      </c>
      <c r="U67" s="36">
        <f t="shared" si="1"/>
        <v>0.14858831314307086</v>
      </c>
      <c r="V67" s="36">
        <f t="shared" si="2"/>
        <v>0.22442186432490802</v>
      </c>
      <c r="W67" s="36">
        <f t="shared" si="3"/>
        <v>0.19306534993209482</v>
      </c>
    </row>
    <row r="68" spans="1:23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>
        <f t="shared" si="4"/>
        <v>2012</v>
      </c>
      <c r="L68" s="34">
        <v>78435.998240487999</v>
      </c>
      <c r="M68" s="34">
        <v>68265.205581304006</v>
      </c>
      <c r="N68" s="39">
        <v>4.6012004692386324</v>
      </c>
      <c r="O68" s="39">
        <v>7.0664185604746388</v>
      </c>
      <c r="P68" s="34">
        <v>12075.145747629787</v>
      </c>
      <c r="Q68" s="34">
        <v>10519.914761799942</v>
      </c>
      <c r="R68" s="39">
        <v>1.0293269759999999</v>
      </c>
      <c r="S68" s="39">
        <v>1.3553870079999999</v>
      </c>
      <c r="T68" s="36">
        <f t="shared" si="0"/>
        <v>0.15394902874324226</v>
      </c>
      <c r="U68" s="36">
        <f t="shared" si="1"/>
        <v>0.15410361211423734</v>
      </c>
      <c r="V68" s="36">
        <f t="shared" si="2"/>
        <v>0.22370835239228865</v>
      </c>
      <c r="W68" s="36">
        <f t="shared" si="3"/>
        <v>0.19180678251656819</v>
      </c>
    </row>
    <row r="69" spans="1:23">
      <c r="A69" s="27"/>
      <c r="B69" s="28"/>
      <c r="C69" s="28"/>
      <c r="D69" s="28"/>
      <c r="E69" s="28"/>
      <c r="F69" s="28"/>
      <c r="G69" s="28"/>
      <c r="H69" s="28"/>
      <c r="I69" s="28"/>
      <c r="J69" s="28"/>
      <c r="K69" s="28">
        <f t="shared" si="4"/>
        <v>2013</v>
      </c>
      <c r="L69" s="34">
        <v>80852.342543980005</v>
      </c>
      <c r="M69" s="34">
        <v>70403.985915893994</v>
      </c>
      <c r="N69" s="39">
        <v>4.673480113811217</v>
      </c>
      <c r="O69" s="39">
        <v>7.1502068513242429</v>
      </c>
      <c r="P69" s="34">
        <v>13004.947463620023</v>
      </c>
      <c r="Q69" s="34">
        <v>11314.580726986946</v>
      </c>
      <c r="R69" s="39">
        <v>1.040827712</v>
      </c>
      <c r="S69" s="39">
        <v>1.3625143040000001</v>
      </c>
      <c r="T69" s="36">
        <f t="shared" si="0"/>
        <v>0.16084812207569524</v>
      </c>
      <c r="U69" s="36">
        <f t="shared" si="1"/>
        <v>0.16070937717224659</v>
      </c>
      <c r="V69" s="36">
        <f t="shared" si="2"/>
        <v>0.2227093486338185</v>
      </c>
      <c r="W69" s="36">
        <f t="shared" si="3"/>
        <v>0.19055592828725756</v>
      </c>
    </row>
    <row r="70" spans="1:23">
      <c r="A70" s="27"/>
      <c r="B70" s="28"/>
      <c r="C70" s="28"/>
      <c r="D70" s="28"/>
      <c r="E70" s="28"/>
      <c r="F70" s="28"/>
      <c r="G70" s="28"/>
      <c r="H70" s="28"/>
      <c r="I70" s="28"/>
      <c r="J70" s="28"/>
      <c r="K70" s="28">
        <f t="shared" si="4"/>
        <v>2014</v>
      </c>
      <c r="L70" s="34">
        <v>83522.015731078005</v>
      </c>
      <c r="M70" s="34">
        <v>71919.660452815995</v>
      </c>
      <c r="N70" s="39">
        <v>4.7458082681556881</v>
      </c>
      <c r="O70" s="39">
        <v>7.2340771583497183</v>
      </c>
      <c r="P70" s="34">
        <v>13954.303593056016</v>
      </c>
      <c r="Q70" s="34">
        <v>12131.360098633044</v>
      </c>
      <c r="R70" s="39">
        <v>1.0509586559999999</v>
      </c>
      <c r="S70" s="39">
        <v>1.3694356480000001</v>
      </c>
      <c r="T70" s="36">
        <f t="shared" si="0"/>
        <v>0.16707335749637217</v>
      </c>
      <c r="U70" s="36">
        <f t="shared" si="1"/>
        <v>0.16867932943860336</v>
      </c>
      <c r="V70" s="36">
        <f t="shared" si="2"/>
        <v>0.22144987673689198</v>
      </c>
      <c r="W70" s="36">
        <f t="shared" si="3"/>
        <v>0.18930343401429853</v>
      </c>
    </row>
    <row r="71" spans="1:23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>
        <f t="shared" si="4"/>
        <v>2015</v>
      </c>
      <c r="L71" s="34">
        <v>86024.527737796001</v>
      </c>
      <c r="M71" s="34">
        <v>74170.001253427996</v>
      </c>
      <c r="N71" s="39">
        <v>4.816788646</v>
      </c>
      <c r="O71" s="39">
        <v>7.3175286860000002</v>
      </c>
      <c r="P71" s="34">
        <v>14963.589155141377</v>
      </c>
      <c r="Q71" s="34">
        <v>12962.430010323142</v>
      </c>
      <c r="R71" s="39">
        <v>1.06000352</v>
      </c>
      <c r="S71" s="39">
        <v>1.3760488959999999</v>
      </c>
      <c r="T71" s="36">
        <f>P71/L71</f>
        <v>0.17394561235779885</v>
      </c>
      <c r="U71" s="36">
        <f>Q71/M71</f>
        <v>0.17476647959101987</v>
      </c>
      <c r="V71" s="36">
        <f>R71/N71</f>
        <v>0.22006436194377293</v>
      </c>
      <c r="W71" s="36">
        <f>S71/O71</f>
        <v>0.18804830907361883</v>
      </c>
    </row>
    <row r="72" spans="1:23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1:23">
      <c r="A73" s="27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1:23">
      <c r="A74" s="27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1:23">
      <c r="A75" s="27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76" spans="1:23">
      <c r="A76" s="27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  <row r="77" spans="1:23">
      <c r="A77" s="27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</row>
    <row r="78" spans="1:23">
      <c r="A78" s="27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</row>
    <row r="79" spans="1:23">
      <c r="A79" s="27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</row>
    <row r="80" spans="1:23">
      <c r="A80" s="27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</row>
    <row r="81" spans="1:19">
      <c r="A81" s="27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</row>
    <row r="82" spans="1:19">
      <c r="A82" s="27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</row>
    <row r="83" spans="1:19">
      <c r="A83" s="27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</row>
    <row r="84" spans="1:19">
      <c r="A84" s="27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</row>
    <row r="85" spans="1:19">
      <c r="A85" s="27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</row>
    <row r="86" spans="1:19">
      <c r="A86" s="27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</row>
    <row r="87" spans="1:19">
      <c r="A87" s="27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</row>
    <row r="88" spans="1:19">
      <c r="A88" s="27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</row>
    <row r="89" spans="1:19">
      <c r="A89" s="27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</row>
    <row r="90" spans="1:19">
      <c r="A90" s="27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</row>
    <row r="91" spans="1:19">
      <c r="A91" s="27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</row>
    <row r="92" spans="1:19">
      <c r="A92" s="27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</row>
    <row r="93" spans="1:19">
      <c r="A93" s="27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</row>
    <row r="94" spans="1:19">
      <c r="A94" s="27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</row>
    <row r="95" spans="1:19">
      <c r="A95" s="27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</row>
    <row r="96" spans="1:19">
      <c r="A96" s="27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</row>
    <row r="97" spans="1:19">
      <c r="A97" s="27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</row>
    <row r="98" spans="1:19">
      <c r="A98" s="27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</row>
    <row r="99" spans="1:19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</row>
    <row r="100" spans="1:19">
      <c r="A100" s="27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</row>
    <row r="101" spans="1:19">
      <c r="A101" s="27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</row>
    <row r="102" spans="1:19">
      <c r="A102" s="27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</row>
    <row r="103" spans="1:19">
      <c r="A103" s="27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</row>
    <row r="104" spans="1:19">
      <c r="A104" s="27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</row>
    <row r="105" spans="1:19">
      <c r="A105" s="27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</row>
    <row r="106" spans="1:19">
      <c r="A106" s="27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</row>
    <row r="107" spans="1:19">
      <c r="A107" s="27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</row>
    <row r="108" spans="1:19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</row>
    <row r="109" spans="1:19">
      <c r="A109" s="2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</row>
    <row r="110" spans="1:19">
      <c r="A110" s="27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</row>
    <row r="111" spans="1:19">
      <c r="A111" s="27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</row>
    <row r="112" spans="1:19">
      <c r="A112" s="27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</row>
    <row r="113" spans="1:19">
      <c r="A113" s="27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</row>
    <row r="114" spans="1:19">
      <c r="A114" s="27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</row>
    <row r="115" spans="1:19">
      <c r="A115" s="27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</row>
    <row r="116" spans="1:19">
      <c r="A116" s="27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</row>
    <row r="117" spans="1:19">
      <c r="A117" s="27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</row>
    <row r="118" spans="1:19">
      <c r="A118" s="27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</row>
    <row r="119" spans="1:19">
      <c r="A119" s="27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</row>
    <row r="120" spans="1:19">
      <c r="A120" s="27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</row>
    <row r="121" spans="1:19">
      <c r="A121" s="27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</row>
    <row r="122" spans="1:19">
      <c r="A122" s="27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</row>
    <row r="123" spans="1:19">
      <c r="A123" s="27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</row>
    <row r="124" spans="1:19">
      <c r="A124" s="27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</row>
    <row r="125" spans="1:19">
      <c r="A125" s="27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</row>
    <row r="126" spans="1:19">
      <c r="A126" s="2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</row>
    <row r="127" spans="1:19">
      <c r="A127" s="2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</row>
    <row r="128" spans="1:19">
      <c r="A128" s="27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</row>
    <row r="129" spans="1:19">
      <c r="A129" s="2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</row>
    <row r="130" spans="1:19">
      <c r="A130" s="27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</row>
    <row r="131" spans="1:19">
      <c r="A131" s="27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</row>
    <row r="132" spans="1:19">
      <c r="A132" s="27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</row>
    <row r="133" spans="1:19">
      <c r="A133" s="27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</row>
    <row r="134" spans="1:19">
      <c r="A134" s="27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</row>
    <row r="135" spans="1:19">
      <c r="A135" s="27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</row>
    <row r="136" spans="1:19">
      <c r="A136" s="27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</row>
    <row r="137" spans="1:19">
      <c r="A137" s="27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</row>
    <row r="138" spans="1:19">
      <c r="A138" s="27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</row>
    <row r="139" spans="1:19">
      <c r="A139" s="27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</row>
    <row r="140" spans="1:19">
      <c r="A140" s="27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</row>
    <row r="141" spans="1:19">
      <c r="A141" s="27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</row>
    <row r="142" spans="1:19">
      <c r="A142" s="27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</row>
    <row r="143" spans="1:19">
      <c r="A143" s="27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</row>
    <row r="144" spans="1:19">
      <c r="A144" s="27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</row>
    <row r="145" spans="1:19">
      <c r="A145" s="27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</row>
    <row r="146" spans="1:19">
      <c r="A146" s="2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</row>
    <row r="147" spans="1:19">
      <c r="A147" s="27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</row>
    <row r="148" spans="1:19">
      <c r="A148" s="27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</row>
    <row r="149" spans="1:19">
      <c r="A149" s="27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</row>
    <row r="150" spans="1:19">
      <c r="A150" s="27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</row>
    <row r="151" spans="1:19">
      <c r="A151" s="27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</row>
    <row r="152" spans="1:19">
      <c r="A152" s="27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</row>
    <row r="153" spans="1:19">
      <c r="A153" s="27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</row>
    <row r="154" spans="1:19">
      <c r="A154" s="27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</row>
    <row r="155" spans="1:19">
      <c r="A155" s="27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</row>
    <row r="156" spans="1:19">
      <c r="A156" s="27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</row>
    <row r="157" spans="1:19">
      <c r="A157" s="27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</row>
    <row r="158" spans="1:19">
      <c r="A158" s="27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</row>
    <row r="159" spans="1:19">
      <c r="A159" s="27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</row>
    <row r="160" spans="1:19">
      <c r="A160" s="27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</row>
    <row r="161" spans="1:19">
      <c r="A161" s="27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</row>
    <row r="162" spans="1:19">
      <c r="A162" s="27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</row>
    <row r="163" spans="1:19">
      <c r="A163" s="27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</row>
    <row r="164" spans="1:19">
      <c r="A164" s="27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</row>
    <row r="165" spans="1:19">
      <c r="A165" s="27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</row>
    <row r="166" spans="1:19">
      <c r="A166" s="27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</row>
    <row r="167" spans="1:19">
      <c r="A167" s="27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</row>
    <row r="168" spans="1:19">
      <c r="A168" s="27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</row>
    <row r="169" spans="1:19">
      <c r="A169" s="27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</row>
    <row r="170" spans="1:19">
      <c r="A170" s="27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</row>
    <row r="171" spans="1:19">
      <c r="A171" s="27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</row>
    <row r="172" spans="1:19">
      <c r="A172" s="27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</row>
    <row r="173" spans="1:19">
      <c r="A173" s="27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</row>
    <row r="174" spans="1:19">
      <c r="A174" s="27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</row>
    <row r="175" spans="1:19">
      <c r="A175" s="27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</row>
    <row r="176" spans="1:19">
      <c r="A176" s="27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</row>
    <row r="177" spans="1:19">
      <c r="A177" s="27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</row>
    <row r="178" spans="1:19">
      <c r="A178" s="27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</row>
    <row r="179" spans="1:19">
      <c r="A179" s="27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</row>
    <row r="180" spans="1:19">
      <c r="A180" s="27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</row>
    <row r="181" spans="1:19">
      <c r="A181" s="27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</row>
    <row r="182" spans="1:19">
      <c r="A182" s="27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</row>
    <row r="183" spans="1:19">
      <c r="A183" s="27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</row>
    <row r="184" spans="1:19">
      <c r="A184" s="27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</row>
    <row r="185" spans="1:19">
      <c r="A185" s="2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</row>
    <row r="186" spans="1:19">
      <c r="A186" s="2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</row>
    <row r="187" spans="1:19">
      <c r="A187" s="27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</row>
    <row r="188" spans="1:19">
      <c r="A188" s="2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</row>
    <row r="189" spans="1:19">
      <c r="A189" s="27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</row>
    <row r="190" spans="1:19">
      <c r="A190" s="27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</row>
    <row r="191" spans="1:19">
      <c r="A191" s="27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</row>
    <row r="192" spans="1:19">
      <c r="A192" s="27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</row>
    <row r="193" spans="1:19">
      <c r="A193" s="27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</row>
    <row r="194" spans="1:19">
      <c r="A194" s="27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</row>
    <row r="195" spans="1:19">
      <c r="A195" s="27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</row>
    <row r="196" spans="1:19">
      <c r="A196" s="27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</row>
    <row r="197" spans="1:19">
      <c r="A197" s="27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</row>
    <row r="198" spans="1:19">
      <c r="A198" s="27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</row>
    <row r="199" spans="1:19">
      <c r="A199" s="27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</row>
    <row r="200" spans="1:19">
      <c r="A200" s="27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</row>
    <row r="201" spans="1:19">
      <c r="A201" s="27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</row>
    <row r="202" spans="1:19">
      <c r="A202" s="27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</row>
    <row r="203" spans="1:19">
      <c r="A203" s="27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</row>
    <row r="204" spans="1:19">
      <c r="A204" s="27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</row>
    <row r="205" spans="1:19">
      <c r="A205" s="27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</row>
    <row r="206" spans="1:19">
      <c r="A206" s="27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</row>
    <row r="207" spans="1:19">
      <c r="A207" s="27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</row>
    <row r="208" spans="1:19">
      <c r="A208" s="2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</row>
    <row r="209" spans="1:19">
      <c r="A209" s="27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</row>
    <row r="210" spans="1:19">
      <c r="A210" s="27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</row>
    <row r="211" spans="1:19">
      <c r="A211" s="27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</row>
    <row r="212" spans="1:19">
      <c r="A212" s="27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</row>
    <row r="213" spans="1:19">
      <c r="A213" s="27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</row>
    <row r="214" spans="1:19">
      <c r="A214" s="27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</row>
    <row r="215" spans="1:19">
      <c r="A215" s="27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</row>
    <row r="216" spans="1:19">
      <c r="A216" s="27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218"/>
  <sheetViews>
    <sheetView workbookViewId="0">
      <pane xSplit="1" ySplit="8" topLeftCell="B9" activePane="bottomRight" state="frozen"/>
      <selection activeCell="A2" sqref="A2"/>
      <selection pane="topRight" activeCell="A2" sqref="A2"/>
      <selection pane="bottomLeft" activeCell="A2" sqref="A2"/>
      <selection pane="bottomRight" activeCell="A4" sqref="A4:CB53"/>
    </sheetView>
  </sheetViews>
  <sheetFormatPr baseColWidth="10" defaultColWidth="11.5" defaultRowHeight="14" x14ac:dyDescent="0"/>
  <cols>
    <col min="1" max="1" width="11.5" style="1"/>
    <col min="2" max="2" width="16.5" customWidth="1"/>
    <col min="3" max="3" width="13.5" customWidth="1"/>
    <col min="7" max="7" width="11.83203125" customWidth="1"/>
    <col min="22" max="27" width="14" customWidth="1"/>
    <col min="32" max="32" width="15.1640625" customWidth="1"/>
    <col min="33" max="33" width="15" customWidth="1"/>
    <col min="47" max="48" width="11.83203125" customWidth="1"/>
    <col min="50" max="51" width="11.83203125" customWidth="1"/>
    <col min="70" max="72" width="13.83203125" customWidth="1"/>
    <col min="74" max="74" width="13.83203125" customWidth="1"/>
    <col min="75" max="75" width="12" customWidth="1"/>
    <col min="82" max="82" width="13.83203125" customWidth="1"/>
    <col min="123" max="123" width="13.83203125" customWidth="1"/>
    <col min="124" max="124" width="12.83203125" customWidth="1"/>
    <col min="127" max="127" width="13.1640625" customWidth="1"/>
    <col min="151" max="151" width="14" customWidth="1"/>
    <col min="153" max="153" width="14.5" customWidth="1"/>
    <col min="154" max="154" width="13" customWidth="1"/>
    <col min="160" max="160" width="13.5" customWidth="1"/>
    <col min="174" max="174" width="15.33203125" customWidth="1"/>
    <col min="192" max="192" width="11.5" customWidth="1"/>
  </cols>
  <sheetData>
    <row r="1" spans="1:196" ht="17">
      <c r="A1" s="76" t="s">
        <v>220</v>
      </c>
    </row>
    <row r="2" spans="1:196" ht="17">
      <c r="A2" s="76"/>
    </row>
    <row r="3" spans="1:196" ht="15">
      <c r="A3" s="28"/>
      <c r="E3" s="28"/>
      <c r="FA3" s="121" t="s">
        <v>206</v>
      </c>
      <c r="FB3" s="120"/>
      <c r="FC3" s="120"/>
      <c r="FD3" s="120"/>
      <c r="FE3" s="120"/>
      <c r="FF3" s="120"/>
      <c r="FG3" s="120"/>
      <c r="FH3" s="120"/>
      <c r="FI3" s="120"/>
      <c r="FJ3" s="120"/>
      <c r="FK3" s="120"/>
      <c r="FL3" s="120"/>
      <c r="FM3" s="120"/>
      <c r="FN3" s="120"/>
      <c r="FO3" s="120"/>
      <c r="FP3" s="120"/>
      <c r="FQ3" s="120"/>
      <c r="FR3" s="120"/>
      <c r="FS3" s="120"/>
      <c r="FT3" s="120"/>
      <c r="FU3" s="120"/>
      <c r="FV3" s="120"/>
      <c r="FW3" s="120"/>
      <c r="FX3" s="120"/>
      <c r="FY3" s="120"/>
      <c r="FZ3" s="120"/>
      <c r="GA3" s="120"/>
      <c r="GB3" s="120"/>
      <c r="GC3" s="120"/>
    </row>
    <row r="4" spans="1:196" ht="16" thickBot="1">
      <c r="A4" s="27"/>
      <c r="B4" s="79" t="s">
        <v>98</v>
      </c>
      <c r="C4" s="97"/>
      <c r="D4" s="28"/>
      <c r="E4" s="28"/>
      <c r="F4" s="28"/>
      <c r="G4" s="28"/>
      <c r="H4" s="79" t="s">
        <v>89</v>
      </c>
      <c r="I4" s="80"/>
      <c r="J4" s="80"/>
      <c r="K4" s="80"/>
      <c r="L4" s="80"/>
      <c r="M4" s="80"/>
      <c r="N4" s="81"/>
      <c r="O4" s="79" t="s">
        <v>96</v>
      </c>
      <c r="P4" s="80"/>
      <c r="Q4" s="80"/>
      <c r="R4" s="80"/>
      <c r="S4" s="80"/>
      <c r="T4" s="80"/>
      <c r="U4" s="81"/>
      <c r="V4" s="79" t="s">
        <v>101</v>
      </c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79" t="s">
        <v>38</v>
      </c>
      <c r="AI4" s="80"/>
      <c r="AJ4" s="81"/>
      <c r="AK4" s="77" t="s">
        <v>103</v>
      </c>
      <c r="AL4" s="80"/>
      <c r="AM4" s="80"/>
      <c r="AN4" s="81"/>
      <c r="AO4" s="77" t="s">
        <v>102</v>
      </c>
      <c r="AP4" s="77"/>
      <c r="AQ4" s="77"/>
      <c r="AR4" s="77"/>
      <c r="AS4" s="28"/>
      <c r="AT4" s="28"/>
      <c r="AU4" s="28"/>
      <c r="AV4" s="28"/>
      <c r="AW4" s="28"/>
      <c r="AX4" s="28"/>
      <c r="AY4" s="28"/>
      <c r="AZ4" s="79" t="s">
        <v>134</v>
      </c>
      <c r="BA4" s="80"/>
      <c r="BB4" s="80"/>
      <c r="BC4" s="2"/>
      <c r="BD4" s="2"/>
      <c r="BE4" s="2"/>
      <c r="BF4" s="2"/>
      <c r="BG4" s="86"/>
      <c r="BH4" s="77" t="s">
        <v>139</v>
      </c>
      <c r="BR4" s="79" t="s">
        <v>140</v>
      </c>
      <c r="CC4" s="79" t="s">
        <v>141</v>
      </c>
      <c r="CD4" s="97"/>
      <c r="DV4" s="79" t="s">
        <v>184</v>
      </c>
      <c r="DW4" s="97"/>
      <c r="FA4" s="121" t="s">
        <v>205</v>
      </c>
      <c r="FB4" s="120"/>
      <c r="FC4" s="120"/>
      <c r="FD4" s="120"/>
      <c r="FE4" s="120"/>
      <c r="FF4" s="120"/>
      <c r="FG4" s="121" t="s">
        <v>210</v>
      </c>
      <c r="FH4" s="120"/>
      <c r="FI4" s="120"/>
      <c r="FJ4" s="120"/>
      <c r="FK4" s="120"/>
      <c r="FL4" s="120"/>
      <c r="FM4" s="120"/>
      <c r="FN4" s="120"/>
      <c r="FO4" s="120"/>
      <c r="FP4" s="120"/>
      <c r="FQ4" s="120"/>
      <c r="FR4" s="120"/>
      <c r="FS4" s="120"/>
      <c r="FT4" s="121" t="s">
        <v>213</v>
      </c>
      <c r="FU4" s="120"/>
      <c r="FV4" s="120"/>
      <c r="FW4" s="120"/>
      <c r="FX4" s="120"/>
      <c r="FY4" s="120"/>
      <c r="FZ4" s="120"/>
      <c r="GA4" s="120"/>
      <c r="GB4" s="120"/>
      <c r="GC4" s="120"/>
      <c r="GG4" s="121" t="s">
        <v>215</v>
      </c>
    </row>
    <row r="5" spans="1:196" ht="143">
      <c r="A5" s="126"/>
      <c r="B5" s="78" t="s">
        <v>83</v>
      </c>
      <c r="C5" s="32" t="s">
        <v>114</v>
      </c>
      <c r="D5" s="32" t="s">
        <v>32</v>
      </c>
      <c r="E5" s="32" t="s">
        <v>33</v>
      </c>
      <c r="F5" s="32" t="s">
        <v>36</v>
      </c>
      <c r="G5" s="32" t="s">
        <v>37</v>
      </c>
      <c r="H5" s="82" t="s">
        <v>90</v>
      </c>
      <c r="I5" s="83" t="s">
        <v>32</v>
      </c>
      <c r="J5" s="83" t="s">
        <v>33</v>
      </c>
      <c r="K5" s="83" t="s">
        <v>36</v>
      </c>
      <c r="L5" s="83" t="s">
        <v>91</v>
      </c>
      <c r="M5" s="83" t="s">
        <v>92</v>
      </c>
      <c r="N5" s="84" t="s">
        <v>93</v>
      </c>
      <c r="O5" s="82" t="s">
        <v>97</v>
      </c>
      <c r="P5" s="83" t="s">
        <v>32</v>
      </c>
      <c r="Q5" s="83" t="s">
        <v>33</v>
      </c>
      <c r="R5" s="83" t="s">
        <v>36</v>
      </c>
      <c r="S5" s="83" t="s">
        <v>91</v>
      </c>
      <c r="T5" s="83" t="s">
        <v>92</v>
      </c>
      <c r="U5" s="84" t="s">
        <v>93</v>
      </c>
      <c r="V5" s="32" t="s">
        <v>99</v>
      </c>
      <c r="W5" s="32" t="s">
        <v>100</v>
      </c>
      <c r="X5" s="32" t="s">
        <v>130</v>
      </c>
      <c r="Y5" s="32" t="s">
        <v>129</v>
      </c>
      <c r="Z5" s="32" t="s">
        <v>131</v>
      </c>
      <c r="AA5" s="32" t="s">
        <v>135</v>
      </c>
      <c r="AB5" s="32" t="s">
        <v>81</v>
      </c>
      <c r="AC5" s="32" t="s">
        <v>257</v>
      </c>
      <c r="AD5" s="32" t="s">
        <v>258</v>
      </c>
      <c r="AE5" s="32" t="s">
        <v>82</v>
      </c>
      <c r="AF5" s="32" t="s">
        <v>204</v>
      </c>
      <c r="AG5" s="32" t="s">
        <v>204</v>
      </c>
      <c r="AH5" s="95" t="s">
        <v>34</v>
      </c>
      <c r="AI5" s="83" t="s">
        <v>35</v>
      </c>
      <c r="AJ5" s="84" t="s">
        <v>95</v>
      </c>
      <c r="AK5" s="32" t="s">
        <v>88</v>
      </c>
      <c r="AL5" s="83" t="s">
        <v>94</v>
      </c>
      <c r="AM5" s="83" t="s">
        <v>132</v>
      </c>
      <c r="AN5" s="84" t="s">
        <v>133</v>
      </c>
      <c r="AO5" s="32" t="s">
        <v>115</v>
      </c>
      <c r="AP5" s="32" t="s">
        <v>106</v>
      </c>
      <c r="AQ5" s="32" t="s">
        <v>107</v>
      </c>
      <c r="AR5" s="32" t="s">
        <v>108</v>
      </c>
      <c r="AS5" s="32" t="s">
        <v>86</v>
      </c>
      <c r="AT5" s="32" t="s">
        <v>87</v>
      </c>
      <c r="AU5" s="32" t="s">
        <v>104</v>
      </c>
      <c r="AV5" s="32" t="s">
        <v>105</v>
      </c>
      <c r="AW5" s="32" t="s">
        <v>110</v>
      </c>
      <c r="AX5" s="32" t="s">
        <v>109</v>
      </c>
      <c r="AY5" s="32" t="s">
        <v>116</v>
      </c>
      <c r="AZ5" s="95" t="s">
        <v>84</v>
      </c>
      <c r="BA5" s="83" t="s">
        <v>111</v>
      </c>
      <c r="BB5" s="83" t="s">
        <v>112</v>
      </c>
      <c r="BC5" s="83" t="s">
        <v>113</v>
      </c>
      <c r="BD5" s="83" t="s">
        <v>115</v>
      </c>
      <c r="BE5" s="83" t="s">
        <v>32</v>
      </c>
      <c r="BF5" s="83" t="s">
        <v>33</v>
      </c>
      <c r="BG5" s="84" t="s">
        <v>125</v>
      </c>
      <c r="BH5" s="32" t="s">
        <v>118</v>
      </c>
      <c r="BI5" s="32" t="s">
        <v>119</v>
      </c>
      <c r="BJ5" s="32" t="s">
        <v>122</v>
      </c>
      <c r="BK5" s="32" t="s">
        <v>120</v>
      </c>
      <c r="BL5" s="32" t="s">
        <v>121</v>
      </c>
      <c r="BM5" s="32" t="s">
        <v>92</v>
      </c>
      <c r="BN5" s="32" t="s">
        <v>122</v>
      </c>
      <c r="BO5" s="95" t="s">
        <v>123</v>
      </c>
      <c r="BP5" s="83" t="s">
        <v>83</v>
      </c>
      <c r="BQ5" s="99" t="s">
        <v>124</v>
      </c>
      <c r="BR5" s="105" t="s">
        <v>126</v>
      </c>
      <c r="BS5" s="105" t="s">
        <v>127</v>
      </c>
      <c r="BT5" s="105" t="s">
        <v>203</v>
      </c>
      <c r="BU5" s="105" t="s">
        <v>128</v>
      </c>
      <c r="BV5" s="105" t="s">
        <v>137</v>
      </c>
      <c r="BW5" s="105" t="s">
        <v>138</v>
      </c>
      <c r="BX5" s="105" t="s">
        <v>143</v>
      </c>
      <c r="BY5" s="105" t="s">
        <v>144</v>
      </c>
      <c r="BZ5" s="105" t="s">
        <v>197</v>
      </c>
      <c r="CA5" s="105" t="s">
        <v>198</v>
      </c>
      <c r="CB5" s="105" t="s">
        <v>136</v>
      </c>
      <c r="CC5" s="108" t="s">
        <v>142</v>
      </c>
      <c r="CD5" s="32" t="s">
        <v>100</v>
      </c>
      <c r="CE5" s="78" t="s">
        <v>169</v>
      </c>
      <c r="CF5" s="105" t="s">
        <v>170</v>
      </c>
      <c r="CG5" s="105" t="s">
        <v>171</v>
      </c>
      <c r="CH5" s="180" t="s">
        <v>172</v>
      </c>
      <c r="CI5" s="178" t="s">
        <v>173</v>
      </c>
      <c r="CJ5" s="178" t="s">
        <v>174</v>
      </c>
      <c r="CK5" s="176" t="s">
        <v>175</v>
      </c>
      <c r="CL5" s="78" t="s">
        <v>153</v>
      </c>
      <c r="CM5" s="105" t="s">
        <v>155</v>
      </c>
      <c r="CN5" s="105" t="s">
        <v>156</v>
      </c>
      <c r="CO5" s="180" t="s">
        <v>157</v>
      </c>
      <c r="CP5" s="178" t="s">
        <v>158</v>
      </c>
      <c r="CQ5" s="178" t="s">
        <v>160</v>
      </c>
      <c r="CR5" s="176" t="s">
        <v>159</v>
      </c>
      <c r="CS5" s="78" t="s">
        <v>161</v>
      </c>
      <c r="CT5" s="105" t="s">
        <v>162</v>
      </c>
      <c r="CU5" s="105" t="s">
        <v>163</v>
      </c>
      <c r="CV5" s="180" t="s">
        <v>164</v>
      </c>
      <c r="CW5" s="178" t="s">
        <v>165</v>
      </c>
      <c r="CX5" s="178" t="s">
        <v>168</v>
      </c>
      <c r="CY5" s="176" t="s">
        <v>166</v>
      </c>
      <c r="CZ5" s="78" t="s">
        <v>147</v>
      </c>
      <c r="DA5" s="105" t="s">
        <v>152</v>
      </c>
      <c r="DB5" s="105" t="s">
        <v>151</v>
      </c>
      <c r="DC5" s="180" t="s">
        <v>148</v>
      </c>
      <c r="DD5" s="178" t="s">
        <v>149</v>
      </c>
      <c r="DE5" s="176" t="s">
        <v>150</v>
      </c>
      <c r="DF5" s="78" t="s">
        <v>176</v>
      </c>
      <c r="DG5" s="38" t="s">
        <v>177</v>
      </c>
      <c r="DH5" s="38" t="s">
        <v>178</v>
      </c>
      <c r="DI5" s="38" t="s">
        <v>179</v>
      </c>
      <c r="DJ5" s="38" t="s">
        <v>180</v>
      </c>
      <c r="DK5" s="38" t="s">
        <v>181</v>
      </c>
      <c r="DL5" s="38" t="s">
        <v>182</v>
      </c>
      <c r="DM5" s="78" t="s">
        <v>118</v>
      </c>
      <c r="DN5" s="32" t="s">
        <v>119</v>
      </c>
      <c r="DO5" s="32" t="s">
        <v>37</v>
      </c>
      <c r="DP5" s="32" t="s">
        <v>120</v>
      </c>
      <c r="DQ5" s="32" t="s">
        <v>121</v>
      </c>
      <c r="DR5" s="32" t="s">
        <v>111</v>
      </c>
      <c r="DS5" s="105" t="s">
        <v>126</v>
      </c>
      <c r="DT5" s="105" t="s">
        <v>127</v>
      </c>
      <c r="DU5" s="105" t="s">
        <v>203</v>
      </c>
      <c r="DV5" s="108" t="s">
        <v>142</v>
      </c>
      <c r="DW5" s="32" t="s">
        <v>100</v>
      </c>
      <c r="DX5" s="78" t="s">
        <v>169</v>
      </c>
      <c r="DY5" s="184" t="s">
        <v>186</v>
      </c>
      <c r="DZ5" s="186" t="s">
        <v>187</v>
      </c>
      <c r="EA5" s="186" t="s">
        <v>188</v>
      </c>
      <c r="EB5" s="188" t="s">
        <v>91</v>
      </c>
      <c r="EC5" s="184" t="s">
        <v>189</v>
      </c>
      <c r="ED5" s="186" t="s">
        <v>187</v>
      </c>
      <c r="EE5" s="186" t="s">
        <v>188</v>
      </c>
      <c r="EF5" s="182" t="s">
        <v>91</v>
      </c>
      <c r="EG5" s="184" t="s">
        <v>190</v>
      </c>
      <c r="EH5" s="186" t="s">
        <v>187</v>
      </c>
      <c r="EI5" s="186" t="s">
        <v>188</v>
      </c>
      <c r="EJ5" s="182" t="s">
        <v>91</v>
      </c>
      <c r="EK5" s="114" t="s">
        <v>196</v>
      </c>
      <c r="EL5" s="190" t="s">
        <v>192</v>
      </c>
      <c r="EM5" s="192" t="s">
        <v>193</v>
      </c>
      <c r="EN5" s="194" t="s">
        <v>194</v>
      </c>
      <c r="EO5" s="192" t="s">
        <v>195</v>
      </c>
      <c r="EP5" s="118" t="s">
        <v>176</v>
      </c>
      <c r="EQ5" s="186" t="s">
        <v>199</v>
      </c>
      <c r="ER5" s="186" t="s">
        <v>181</v>
      </c>
      <c r="ES5" s="188" t="s">
        <v>178</v>
      </c>
      <c r="ET5" s="117" t="s">
        <v>202</v>
      </c>
      <c r="EU5" s="117" t="s">
        <v>200</v>
      </c>
      <c r="EV5" s="117" t="s">
        <v>201</v>
      </c>
      <c r="EW5" s="105" t="s">
        <v>126</v>
      </c>
      <c r="EX5" s="105" t="s">
        <v>127</v>
      </c>
      <c r="EY5" s="105" t="s">
        <v>203</v>
      </c>
      <c r="FA5" s="122" t="s">
        <v>169</v>
      </c>
      <c r="FB5" s="105" t="s">
        <v>147</v>
      </c>
      <c r="FC5" s="105" t="s">
        <v>207</v>
      </c>
      <c r="FD5" s="105" t="s">
        <v>100</v>
      </c>
      <c r="FE5" s="105" t="s">
        <v>196</v>
      </c>
      <c r="FF5" s="105" t="s">
        <v>208</v>
      </c>
      <c r="FG5" s="122" t="s">
        <v>169</v>
      </c>
      <c r="FH5" s="105" t="s">
        <v>147</v>
      </c>
      <c r="FI5" s="105" t="s">
        <v>207</v>
      </c>
      <c r="FJ5" s="105" t="s">
        <v>100</v>
      </c>
      <c r="FK5" s="105" t="s">
        <v>196</v>
      </c>
      <c r="FL5" s="105" t="s">
        <v>208</v>
      </c>
      <c r="FM5" s="105" t="s">
        <v>212</v>
      </c>
      <c r="FN5" s="105" t="s">
        <v>211</v>
      </c>
      <c r="FO5" s="105" t="s">
        <v>181</v>
      </c>
      <c r="FP5" s="105" t="s">
        <v>209</v>
      </c>
      <c r="FQ5" s="105" t="s">
        <v>126</v>
      </c>
      <c r="FR5" s="105" t="s">
        <v>127</v>
      </c>
      <c r="FS5" s="105" t="s">
        <v>203</v>
      </c>
      <c r="FT5" s="122" t="s">
        <v>169</v>
      </c>
      <c r="FU5" s="105" t="s">
        <v>147</v>
      </c>
      <c r="FV5" s="105" t="s">
        <v>207</v>
      </c>
      <c r="FW5" s="105" t="s">
        <v>100</v>
      </c>
      <c r="FX5" s="105" t="s">
        <v>196</v>
      </c>
      <c r="FY5" s="105" t="s">
        <v>208</v>
      </c>
      <c r="FZ5" s="105" t="s">
        <v>212</v>
      </c>
      <c r="GA5" s="105" t="s">
        <v>211</v>
      </c>
      <c r="GB5" s="105" t="s">
        <v>181</v>
      </c>
      <c r="GC5" s="105" t="s">
        <v>209</v>
      </c>
      <c r="GD5" s="105" t="s">
        <v>126</v>
      </c>
      <c r="GE5" s="105" t="s">
        <v>127</v>
      </c>
      <c r="GF5" s="105" t="s">
        <v>203</v>
      </c>
      <c r="GG5" s="122" t="s">
        <v>169</v>
      </c>
      <c r="GH5" s="105" t="s">
        <v>147</v>
      </c>
      <c r="GI5" s="105" t="s">
        <v>207</v>
      </c>
      <c r="GJ5" s="105" t="s">
        <v>100</v>
      </c>
      <c r="GK5" s="105" t="s">
        <v>196</v>
      </c>
      <c r="GL5" s="125" t="s">
        <v>216</v>
      </c>
      <c r="GM5" s="125" t="s">
        <v>208</v>
      </c>
    </row>
    <row r="6" spans="1:196" ht="65">
      <c r="A6" s="27"/>
      <c r="B6" s="37"/>
      <c r="C6" s="37"/>
      <c r="D6" s="37"/>
      <c r="E6" s="37"/>
      <c r="F6" s="37"/>
      <c r="G6" s="37"/>
      <c r="H6" s="85"/>
      <c r="I6" s="2"/>
      <c r="J6" s="2"/>
      <c r="K6" s="2"/>
      <c r="L6" s="2"/>
      <c r="M6" s="2"/>
      <c r="N6" s="86"/>
      <c r="O6" s="85"/>
      <c r="P6" s="2"/>
      <c r="Q6" s="2"/>
      <c r="R6" s="2"/>
      <c r="S6" s="2"/>
      <c r="T6" s="2"/>
      <c r="U6" s="86"/>
      <c r="V6" s="37"/>
      <c r="W6" s="37"/>
      <c r="X6" s="37"/>
      <c r="Y6" s="37"/>
      <c r="Z6" s="37"/>
      <c r="AA6" s="37"/>
      <c r="AB6" s="37"/>
      <c r="AC6" s="37"/>
      <c r="AD6" s="37" t="s">
        <v>259</v>
      </c>
      <c r="AE6" s="37"/>
      <c r="AF6" s="37"/>
      <c r="AG6" s="37"/>
      <c r="AH6" s="87"/>
      <c r="AI6" s="37"/>
      <c r="AJ6" s="88"/>
      <c r="AK6" s="37"/>
      <c r="AL6" s="37"/>
      <c r="AM6" s="37"/>
      <c r="AN6" s="88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87"/>
      <c r="BA6" s="37"/>
      <c r="BB6" s="37"/>
      <c r="BC6" s="2"/>
      <c r="BD6" s="2"/>
      <c r="BE6" s="2"/>
      <c r="BF6" s="2"/>
      <c r="BG6" s="86"/>
      <c r="BO6" s="85"/>
      <c r="BP6" s="37"/>
      <c r="BQ6" s="100"/>
      <c r="CC6" s="85"/>
      <c r="CD6" s="2"/>
      <c r="CH6" s="181"/>
      <c r="CI6" s="179"/>
      <c r="CJ6" s="179"/>
      <c r="CK6" s="177"/>
      <c r="CO6" s="181"/>
      <c r="CP6" s="179"/>
      <c r="CQ6" s="179"/>
      <c r="CR6" s="177"/>
      <c r="CV6" s="181"/>
      <c r="CW6" s="179"/>
      <c r="CX6" s="179"/>
      <c r="CY6" s="177"/>
      <c r="DC6" s="181"/>
      <c r="DD6" s="179"/>
      <c r="DE6" s="177"/>
      <c r="DY6" s="185"/>
      <c r="DZ6" s="187"/>
      <c r="EA6" s="187"/>
      <c r="EB6" s="189"/>
      <c r="EC6" s="185"/>
      <c r="ED6" s="187"/>
      <c r="EE6" s="187"/>
      <c r="EF6" s="183"/>
      <c r="EG6" s="185"/>
      <c r="EH6" s="187"/>
      <c r="EI6" s="187"/>
      <c r="EJ6" s="183"/>
      <c r="EK6" s="115"/>
      <c r="EL6" s="191"/>
      <c r="EM6" s="193"/>
      <c r="EN6" s="195"/>
      <c r="EO6" s="193"/>
      <c r="EP6" s="116"/>
      <c r="EQ6" s="187"/>
      <c r="ER6" s="187"/>
      <c r="ES6" s="189"/>
      <c r="ET6" s="116"/>
      <c r="EU6" s="116"/>
      <c r="EV6" s="116"/>
    </row>
    <row r="7" spans="1:196" ht="25" customHeight="1">
      <c r="A7" s="27" t="s">
        <v>15</v>
      </c>
      <c r="B7" s="37" t="s">
        <v>85</v>
      </c>
      <c r="C7" s="37" t="s">
        <v>85</v>
      </c>
      <c r="D7" s="37" t="s">
        <v>85</v>
      </c>
      <c r="E7" s="37" t="s">
        <v>85</v>
      </c>
      <c r="F7" s="37" t="s">
        <v>85</v>
      </c>
      <c r="G7" s="37" t="s">
        <v>85</v>
      </c>
      <c r="H7" s="87" t="s">
        <v>85</v>
      </c>
      <c r="I7" s="37" t="s">
        <v>85</v>
      </c>
      <c r="J7" s="37" t="s">
        <v>85</v>
      </c>
      <c r="K7" s="37" t="s">
        <v>260</v>
      </c>
      <c r="L7" s="37" t="s">
        <v>261</v>
      </c>
      <c r="M7" s="37" t="s">
        <v>262</v>
      </c>
      <c r="N7" s="88" t="s">
        <v>263</v>
      </c>
      <c r="O7" s="87" t="s">
        <v>85</v>
      </c>
      <c r="P7" s="37" t="s">
        <v>85</v>
      </c>
      <c r="Q7" s="37" t="s">
        <v>85</v>
      </c>
      <c r="R7" s="37" t="s">
        <v>85</v>
      </c>
      <c r="S7" s="37" t="s">
        <v>264</v>
      </c>
      <c r="T7" s="37" t="s">
        <v>265</v>
      </c>
      <c r="U7" s="88" t="s">
        <v>266</v>
      </c>
      <c r="V7" s="37" t="s">
        <v>85</v>
      </c>
      <c r="W7" s="37" t="s">
        <v>85</v>
      </c>
      <c r="X7" s="37" t="s">
        <v>85</v>
      </c>
      <c r="Y7" s="37" t="s">
        <v>85</v>
      </c>
      <c r="Z7" s="37" t="s">
        <v>85</v>
      </c>
      <c r="AA7" s="37" t="s">
        <v>85</v>
      </c>
      <c r="AB7" s="37" t="s">
        <v>85</v>
      </c>
      <c r="AC7" s="37" t="s">
        <v>267</v>
      </c>
      <c r="AD7" s="37" t="s">
        <v>268</v>
      </c>
      <c r="AE7" s="37" t="s">
        <v>85</v>
      </c>
      <c r="AF7" s="119">
        <v>1</v>
      </c>
      <c r="AG7" s="119">
        <v>0</v>
      </c>
      <c r="AH7" s="87" t="s">
        <v>269</v>
      </c>
      <c r="AI7" s="37" t="s">
        <v>270</v>
      </c>
      <c r="AJ7" s="88" t="s">
        <v>271</v>
      </c>
      <c r="AK7" s="37" t="s">
        <v>272</v>
      </c>
      <c r="AL7" s="37" t="s">
        <v>273</v>
      </c>
      <c r="AM7" s="37" t="s">
        <v>274</v>
      </c>
      <c r="AN7" s="88" t="s">
        <v>275</v>
      </c>
      <c r="AO7" s="37" t="s">
        <v>85</v>
      </c>
      <c r="AP7" s="37" t="s">
        <v>276</v>
      </c>
      <c r="AQ7" s="37" t="s">
        <v>277</v>
      </c>
      <c r="AR7" s="37" t="s">
        <v>278</v>
      </c>
      <c r="AS7" s="37" t="s">
        <v>117</v>
      </c>
      <c r="AT7" s="37" t="s">
        <v>279</v>
      </c>
      <c r="AU7" s="37" t="s">
        <v>85</v>
      </c>
      <c r="AV7" s="37" t="s">
        <v>280</v>
      </c>
      <c r="AW7" s="37" t="s">
        <v>85</v>
      </c>
      <c r="AX7" s="37" t="s">
        <v>85</v>
      </c>
      <c r="AY7" s="37" t="s">
        <v>85</v>
      </c>
      <c r="AZ7" s="87" t="s">
        <v>85</v>
      </c>
      <c r="BA7" s="37" t="s">
        <v>85</v>
      </c>
      <c r="BB7" s="37" t="s">
        <v>85</v>
      </c>
      <c r="BC7" s="37" t="s">
        <v>85</v>
      </c>
      <c r="BD7" s="37" t="s">
        <v>85</v>
      </c>
      <c r="BE7" s="37" t="s">
        <v>85</v>
      </c>
      <c r="BF7" s="37" t="s">
        <v>85</v>
      </c>
      <c r="BG7" s="88" t="s">
        <v>85</v>
      </c>
      <c r="BH7" s="113" t="s">
        <v>85</v>
      </c>
      <c r="BI7" s="113" t="s">
        <v>85</v>
      </c>
      <c r="BJ7" s="113" t="s">
        <v>85</v>
      </c>
      <c r="BK7" s="37" t="s">
        <v>281</v>
      </c>
      <c r="BL7" s="37" t="s">
        <v>282</v>
      </c>
      <c r="BM7" s="37" t="s">
        <v>283</v>
      </c>
      <c r="BN7" s="54" t="s">
        <v>85</v>
      </c>
      <c r="BO7" s="101" t="s">
        <v>85</v>
      </c>
      <c r="BP7" s="37" t="s">
        <v>284</v>
      </c>
      <c r="BQ7" s="102" t="s">
        <v>85</v>
      </c>
      <c r="CC7" s="101" t="s">
        <v>145</v>
      </c>
      <c r="CD7" s="106" t="s">
        <v>85</v>
      </c>
      <c r="CE7" s="106" t="s">
        <v>85</v>
      </c>
      <c r="CF7" s="106" t="s">
        <v>85</v>
      </c>
      <c r="CG7" s="106" t="s">
        <v>85</v>
      </c>
      <c r="CH7" s="106" t="s">
        <v>85</v>
      </c>
      <c r="CI7" s="106" t="s">
        <v>85</v>
      </c>
      <c r="CJ7" s="106" t="s">
        <v>85</v>
      </c>
      <c r="CK7" s="106" t="s">
        <v>85</v>
      </c>
      <c r="CL7" s="106" t="s">
        <v>154</v>
      </c>
      <c r="CM7" s="106" t="s">
        <v>154</v>
      </c>
      <c r="CN7" s="106" t="s">
        <v>154</v>
      </c>
      <c r="CO7" s="106" t="s">
        <v>154</v>
      </c>
      <c r="CP7" s="106" t="s">
        <v>154</v>
      </c>
      <c r="CQ7" s="106" t="s">
        <v>154</v>
      </c>
      <c r="CR7" s="106" t="s">
        <v>154</v>
      </c>
      <c r="CS7" s="106" t="s">
        <v>167</v>
      </c>
      <c r="CT7" s="106" t="s">
        <v>167</v>
      </c>
      <c r="CU7" s="106" t="s">
        <v>167</v>
      </c>
      <c r="CV7" s="106" t="s">
        <v>167</v>
      </c>
      <c r="CW7" s="106" t="s">
        <v>167</v>
      </c>
      <c r="CX7" s="106" t="s">
        <v>167</v>
      </c>
      <c r="CY7" s="106" t="s">
        <v>167</v>
      </c>
      <c r="CZ7" s="106" t="s">
        <v>146</v>
      </c>
      <c r="DA7" s="107" t="s">
        <v>85</v>
      </c>
      <c r="DB7" s="107" t="s">
        <v>85</v>
      </c>
      <c r="DC7" s="106" t="s">
        <v>146</v>
      </c>
      <c r="DD7" s="106" t="s">
        <v>146</v>
      </c>
      <c r="DE7" s="106" t="s">
        <v>146</v>
      </c>
      <c r="DF7" s="106" t="s">
        <v>183</v>
      </c>
      <c r="DG7" s="107" t="s">
        <v>85</v>
      </c>
      <c r="DH7" s="107" t="s">
        <v>85</v>
      </c>
      <c r="DI7" s="106" t="s">
        <v>183</v>
      </c>
      <c r="DJ7" s="106" t="s">
        <v>183</v>
      </c>
      <c r="DK7" s="106" t="s">
        <v>183</v>
      </c>
      <c r="DL7" s="106" t="s">
        <v>183</v>
      </c>
      <c r="DM7" s="107" t="s">
        <v>85</v>
      </c>
      <c r="DN7" s="107" t="s">
        <v>85</v>
      </c>
      <c r="DO7" s="107" t="s">
        <v>85</v>
      </c>
      <c r="DP7" s="106" t="s">
        <v>145</v>
      </c>
      <c r="DQ7" s="106" t="s">
        <v>145</v>
      </c>
      <c r="DR7" s="106" t="s">
        <v>85</v>
      </c>
      <c r="DS7" s="106" t="s">
        <v>85</v>
      </c>
      <c r="DT7" s="106" t="s">
        <v>85</v>
      </c>
      <c r="DU7" s="106" t="s">
        <v>85</v>
      </c>
      <c r="DV7" s="107" t="s">
        <v>85</v>
      </c>
      <c r="DW7" s="107" t="s">
        <v>85</v>
      </c>
      <c r="DX7" s="107" t="s">
        <v>185</v>
      </c>
      <c r="DY7" s="107" t="s">
        <v>185</v>
      </c>
      <c r="DZ7" s="107" t="s">
        <v>185</v>
      </c>
      <c r="EA7" s="107" t="s">
        <v>185</v>
      </c>
      <c r="EB7" s="107" t="s">
        <v>185</v>
      </c>
      <c r="EC7" s="107" t="s">
        <v>185</v>
      </c>
      <c r="ED7" s="107" t="s">
        <v>185</v>
      </c>
      <c r="EE7" s="107" t="s">
        <v>185</v>
      </c>
      <c r="EF7" s="107" t="s">
        <v>185</v>
      </c>
      <c r="EG7" s="107" t="s">
        <v>191</v>
      </c>
      <c r="EH7" s="107" t="s">
        <v>191</v>
      </c>
      <c r="EI7" s="107" t="s">
        <v>191</v>
      </c>
      <c r="EJ7" s="107" t="s">
        <v>191</v>
      </c>
      <c r="EK7" s="107" t="s">
        <v>85</v>
      </c>
      <c r="EL7" s="107" t="s">
        <v>191</v>
      </c>
      <c r="EM7" s="107" t="s">
        <v>191</v>
      </c>
      <c r="EN7" s="107" t="s">
        <v>191</v>
      </c>
      <c r="EO7" s="107" t="s">
        <v>191</v>
      </c>
      <c r="EP7" s="107" t="s">
        <v>191</v>
      </c>
      <c r="EQ7" s="107" t="s">
        <v>191</v>
      </c>
      <c r="ER7" s="107" t="s">
        <v>191</v>
      </c>
      <c r="ES7" s="107" t="s">
        <v>191</v>
      </c>
      <c r="ET7" s="107" t="s">
        <v>85</v>
      </c>
      <c r="EU7" s="107"/>
      <c r="EV7" s="107"/>
    </row>
    <row r="8" spans="1:196">
      <c r="A8" s="29">
        <v>1978</v>
      </c>
      <c r="B8" s="40">
        <v>3.7222307275981512</v>
      </c>
      <c r="C8" s="40">
        <v>3.6802579868304925</v>
      </c>
      <c r="D8" s="109">
        <v>1.9920961279497043</v>
      </c>
      <c r="E8" s="109">
        <v>0.61156957681065194</v>
      </c>
      <c r="F8" s="40">
        <v>1.0765922820701364</v>
      </c>
      <c r="G8" s="98">
        <v>4.1972740767658556E-2</v>
      </c>
      <c r="H8" s="89">
        <v>1.147663054981747</v>
      </c>
      <c r="I8" s="90">
        <v>0.58003367461520328</v>
      </c>
      <c r="J8" s="90">
        <v>0.31459496454667468</v>
      </c>
      <c r="K8" s="111">
        <v>8.7454781346409605E-2</v>
      </c>
      <c r="L8" s="111">
        <v>0.16557963447345944</v>
      </c>
      <c r="M8" s="111">
        <v>0</v>
      </c>
      <c r="N8" s="112">
        <v>0</v>
      </c>
      <c r="O8" s="89">
        <v>2.5745676726164044</v>
      </c>
      <c r="P8" s="90">
        <v>1.412062453334501</v>
      </c>
      <c r="Q8" s="90">
        <v>0.29697461226397726</v>
      </c>
      <c r="R8" s="90">
        <v>2.2933923672356801E-2</v>
      </c>
      <c r="S8" s="111">
        <v>1.4030969964005815</v>
      </c>
      <c r="T8" s="111">
        <v>0.85437725895191918</v>
      </c>
      <c r="U8" s="112">
        <v>0.56050031305501202</v>
      </c>
      <c r="V8" s="40">
        <v>0.30832668337094221</v>
      </c>
      <c r="W8" s="40">
        <v>0.69167331662905784</v>
      </c>
      <c r="X8" s="98">
        <v>0.29116751269035535</v>
      </c>
      <c r="Y8" s="40">
        <v>0.51440584436409342</v>
      </c>
      <c r="Z8" s="40">
        <v>0.22621341688114094</v>
      </c>
      <c r="AA8" s="40">
        <v>0</v>
      </c>
      <c r="AB8" s="110">
        <v>0.33978446516381233</v>
      </c>
      <c r="AC8" s="110">
        <v>0.3</v>
      </c>
      <c r="AD8" s="110">
        <v>0.7</v>
      </c>
      <c r="AE8" s="110">
        <v>0.48476915155725392</v>
      </c>
      <c r="AF8" s="98">
        <v>0.30417640081406161</v>
      </c>
      <c r="AG8" s="98">
        <v>0.90215350764891378</v>
      </c>
      <c r="AH8" s="89">
        <v>0.10706591913856475</v>
      </c>
      <c r="AI8" s="90">
        <v>0.20803359280335865</v>
      </c>
      <c r="AJ8" s="91">
        <v>0.29647006486872857</v>
      </c>
      <c r="AK8" s="41">
        <v>1.9334455820506775</v>
      </c>
      <c r="AL8" s="111">
        <v>5.8650545899026844E-2</v>
      </c>
      <c r="AM8" s="111">
        <v>0</v>
      </c>
      <c r="AN8" s="112">
        <v>2.2933923672356801E-2</v>
      </c>
      <c r="AO8" s="41">
        <v>0.9662035770513695</v>
      </c>
      <c r="AP8" s="41">
        <v>3.0336489258117327E-2</v>
      </c>
      <c r="AQ8" s="41">
        <v>0.20431894319445584</v>
      </c>
      <c r="AR8" s="41">
        <v>0.73154814459879636</v>
      </c>
      <c r="AS8" s="40">
        <v>1.0881736819005492</v>
      </c>
      <c r="AT8" s="40">
        <v>1.2</v>
      </c>
      <c r="AU8" s="40">
        <v>0.85437725895191874</v>
      </c>
      <c r="AV8" s="40">
        <v>0.85437725895191918</v>
      </c>
      <c r="AW8" s="110">
        <v>0</v>
      </c>
      <c r="AX8" s="110">
        <v>1.0000000000000004</v>
      </c>
      <c r="AY8" s="40">
        <v>0.96620357705136994</v>
      </c>
      <c r="AZ8" s="89">
        <v>3.7222307275981512</v>
      </c>
      <c r="BA8" s="90">
        <v>3.6802579868304921</v>
      </c>
      <c r="BB8" s="90">
        <v>0.98208342050828756</v>
      </c>
      <c r="BC8" s="90">
        <v>1.7319709892708348</v>
      </c>
      <c r="BD8" s="90">
        <v>0.9662035770513695</v>
      </c>
      <c r="BE8" s="90">
        <v>2.0224326172078215</v>
      </c>
      <c r="BF8" s="90">
        <v>0.81588852000510781</v>
      </c>
      <c r="BG8" s="91">
        <v>0.84193684961756277</v>
      </c>
      <c r="BH8" s="40">
        <v>2.6568503127745902</v>
      </c>
      <c r="BI8" s="40">
        <v>2.6148775720069315</v>
      </c>
      <c r="BJ8" s="40">
        <v>4.1972740767658667E-2</v>
      </c>
      <c r="BK8" s="110">
        <v>6.0872219267454827E-2</v>
      </c>
      <c r="BL8" s="110">
        <v>1.8899478499796268E-2</v>
      </c>
      <c r="BM8" s="110">
        <v>0</v>
      </c>
      <c r="BN8" s="40">
        <v>4.1972740767658556E-2</v>
      </c>
      <c r="BO8" s="89">
        <v>0</v>
      </c>
      <c r="BP8" s="94">
        <v>3.7222307275981512</v>
      </c>
      <c r="BQ8" s="103">
        <v>0</v>
      </c>
      <c r="BR8" s="40">
        <v>0.71051474689113125</v>
      </c>
      <c r="BS8" s="40">
        <v>7.2276724165295523E-3</v>
      </c>
      <c r="BT8" s="40">
        <v>5.1353678376425058E-3</v>
      </c>
      <c r="BU8" s="40">
        <v>0</v>
      </c>
      <c r="BV8" s="40">
        <v>0</v>
      </c>
      <c r="BW8" s="40">
        <v>1</v>
      </c>
      <c r="BX8" s="40">
        <v>0</v>
      </c>
      <c r="BY8" s="40">
        <v>0.85437725895191918</v>
      </c>
      <c r="BZ8" s="40">
        <v>0</v>
      </c>
      <c r="CA8" s="40">
        <v>0.85437725895191918</v>
      </c>
      <c r="CB8" s="40">
        <v>0</v>
      </c>
      <c r="CC8" s="89">
        <v>3.524855526244314</v>
      </c>
      <c r="CD8" s="90">
        <f t="shared" ref="CD8:CD45" si="0">CZ8/CC8</f>
        <v>0.13414191964683345</v>
      </c>
      <c r="CE8" s="40">
        <f>CL8+CS8</f>
        <v>3.0520246394761523</v>
      </c>
      <c r="CF8" s="40">
        <f t="shared" ref="CF8:CF45" si="1">CM8+CT8</f>
        <v>2.09413320853244</v>
      </c>
      <c r="CG8" s="40">
        <f t="shared" ref="CG8:CG45" si="2">CN8+CU8</f>
        <v>1.608163858156876</v>
      </c>
      <c r="CH8" s="40">
        <f t="shared" ref="CH8:CH45" si="3">CO8+CV8</f>
        <v>0.32999999999999996</v>
      </c>
      <c r="CI8" s="40">
        <f t="shared" ref="CI8:CI45" si="4">CP8+CW8</f>
        <v>0.81759550664716663</v>
      </c>
      <c r="CJ8" s="40">
        <f t="shared" ref="CJ8:CJ45" si="5">CQ8+CX8</f>
        <v>0.46056835150970937</v>
      </c>
      <c r="CK8" s="40">
        <f t="shared" ref="CK8:CK45" si="6">CR8+CY8</f>
        <v>0.65027242721316314</v>
      </c>
      <c r="CL8" s="40">
        <v>2.7855356851560855</v>
      </c>
      <c r="CM8" s="40">
        <f>CL8-CN8+CR8</f>
        <v>1.9075671215330803</v>
      </c>
      <c r="CN8" s="40">
        <f>CO8+CP8+CQ8</f>
        <v>1.5097075655442822</v>
      </c>
      <c r="CO8" s="40">
        <v>0.30393602524331892</v>
      </c>
      <c r="CP8" s="40">
        <v>0.79480696076502555</v>
      </c>
      <c r="CQ8" s="40">
        <v>0.41096457953593774</v>
      </c>
      <c r="CR8" s="40">
        <v>0.63173900192127685</v>
      </c>
      <c r="CS8" s="40">
        <v>0.26648895432006703</v>
      </c>
      <c r="CT8" s="40">
        <f>CS8-CU8+CY8</f>
        <v>0.18656608699935953</v>
      </c>
      <c r="CU8" s="40">
        <f>CV8+CW8+CX8</f>
        <v>9.8456292612593782E-2</v>
      </c>
      <c r="CV8" s="40">
        <v>2.6063974756681069E-2</v>
      </c>
      <c r="CW8" s="40">
        <v>2.278854588214109E-2</v>
      </c>
      <c r="CX8" s="40">
        <v>4.9603771973771624E-2</v>
      </c>
      <c r="CY8" s="40">
        <v>1.8533425291886296E-2</v>
      </c>
      <c r="CZ8" s="40">
        <v>0.4728308867681616</v>
      </c>
      <c r="DA8" s="40">
        <f>CZ8-DB8+DE8</f>
        <v>1.0611647948424507</v>
      </c>
      <c r="DB8" s="40">
        <f>DC8+DD8</f>
        <v>0.1958685156904281</v>
      </c>
      <c r="DC8" s="40">
        <v>3.1609931523720377E-3</v>
      </c>
      <c r="DD8" s="40">
        <v>0.19270752253805606</v>
      </c>
      <c r="DE8" s="40">
        <v>0.78420242376471738</v>
      </c>
      <c r="DF8" s="40">
        <v>0.86557736834326804</v>
      </c>
      <c r="DG8" s="40">
        <f>DF8-DH8+DK8</f>
        <v>1.4397105768757084</v>
      </c>
      <c r="DH8" s="40">
        <f>DI8+DJ8</f>
        <v>2.5374215478595001</v>
      </c>
      <c r="DI8" s="40">
        <v>0.13944529287157004</v>
      </c>
      <c r="DJ8" s="40">
        <v>2.3979762549879302</v>
      </c>
      <c r="DK8" s="40">
        <v>3.1115547563919406</v>
      </c>
      <c r="DL8" s="40">
        <v>0.5593080939947781</v>
      </c>
      <c r="DM8" s="40">
        <f>CG8+DB8+DH8</f>
        <v>4.3414539217068047</v>
      </c>
      <c r="DN8" s="40">
        <f>CK8+DE8+DK8</f>
        <v>4.546029607369821</v>
      </c>
      <c r="DO8" s="40">
        <f>DP8-DQ8</f>
        <v>6.2905069215232257E-2</v>
      </c>
      <c r="DP8" s="40">
        <v>0.22859377309227052</v>
      </c>
      <c r="DQ8" s="40">
        <v>0.16568870387703827</v>
      </c>
      <c r="DR8" s="40">
        <f>CF8+DA8+DG8</f>
        <v>4.5950085802505996</v>
      </c>
      <c r="DS8" s="40">
        <f>DN8/DR8</f>
        <v>0.98934083102884929</v>
      </c>
      <c r="DT8" s="40">
        <f>DQ8/DN8</f>
        <v>3.6446903823158371E-2</v>
      </c>
      <c r="DU8" s="40">
        <f>DT8*DS8</f>
        <v>3.605841011683205E-2</v>
      </c>
      <c r="DV8" s="40">
        <f>DX8+EG8</f>
        <v>3.7786025344449952</v>
      </c>
      <c r="DW8" s="40">
        <f>EG8/DV8</f>
        <v>0.15351919657833352</v>
      </c>
      <c r="DX8" s="40">
        <v>3.1985145091681448</v>
      </c>
      <c r="DY8" s="40">
        <v>3.18074950837212</v>
      </c>
      <c r="DZ8" s="40">
        <v>2.4054983716221181</v>
      </c>
      <c r="EA8" s="40">
        <v>0.24078195418487391</v>
      </c>
      <c r="EB8" s="40">
        <v>1.0160330909348758</v>
      </c>
      <c r="EC8" s="40">
        <v>1.7765000796024836E-2</v>
      </c>
      <c r="ED8" s="40">
        <v>1.3241548609066407E-2</v>
      </c>
      <c r="EE8" s="40">
        <v>3.0967826815179169E-3</v>
      </c>
      <c r="EF8" s="40">
        <v>7.6202348684763473E-3</v>
      </c>
      <c r="EG8" s="40">
        <v>0.58008802527685044</v>
      </c>
      <c r="EH8" s="40">
        <v>0.64424892969652992</v>
      </c>
      <c r="EI8" s="40">
        <v>0.36087924688960454</v>
      </c>
      <c r="EJ8" s="40">
        <v>0.29671834246992507</v>
      </c>
      <c r="EK8" s="40">
        <f>EL8-EN8</f>
        <v>0.14431360182364333</v>
      </c>
      <c r="EL8" s="40">
        <v>0.4531252296964019</v>
      </c>
      <c r="EM8" s="40">
        <v>4.0033193456879147E-2</v>
      </c>
      <c r="EN8" s="40">
        <v>0.30881162787275857</v>
      </c>
      <c r="EO8" s="40">
        <v>4.9388738275481521E-2</v>
      </c>
      <c r="EP8" s="40">
        <v>0.87613095117689821</v>
      </c>
      <c r="EQ8" s="40">
        <v>1.4793353539843077</v>
      </c>
      <c r="ER8" s="40">
        <v>3.7571325842808383</v>
      </c>
      <c r="ES8" s="40">
        <v>3.1539281814734288</v>
      </c>
      <c r="ET8" s="40">
        <f>DZ8+ED8+EH8+EQ8</f>
        <v>4.5423242039120222</v>
      </c>
      <c r="EU8" s="40">
        <f>EB8+EF8+EJ8+ES8</f>
        <v>4.4742998497467061</v>
      </c>
      <c r="EV8" s="40">
        <f>ER8+EI8+EA8+EE8</f>
        <v>4.3618905680368352</v>
      </c>
      <c r="EW8" s="40">
        <f>EV8/ET8</f>
        <v>0.96027724403295767</v>
      </c>
      <c r="EX8" s="40">
        <f>EN8/EV8</f>
        <v>7.0797655983319649E-2</v>
      </c>
      <c r="EY8" s="40">
        <f>EX8*EW8</f>
        <v>6.7985377971655631E-2</v>
      </c>
      <c r="FA8" s="40">
        <v>2.8132000000000001</v>
      </c>
      <c r="FB8" s="40">
        <v>0.85319999999999996</v>
      </c>
      <c r="FC8" s="40">
        <v>3.6663999999999999</v>
      </c>
      <c r="FD8" s="40">
        <f>FB8/FC8</f>
        <v>0.23270783329696704</v>
      </c>
      <c r="FE8" s="40">
        <v>3.9100000000000003E-2</v>
      </c>
      <c r="FF8" s="40">
        <v>1.7856000000000001</v>
      </c>
      <c r="FG8" s="40">
        <v>3.7827999999999999</v>
      </c>
      <c r="FH8" s="40">
        <v>0.7238</v>
      </c>
      <c r="FI8" s="40">
        <v>4.5066000000000006</v>
      </c>
      <c r="FJ8" s="40">
        <f>FH8/FI8</f>
        <v>0.16060888474681576</v>
      </c>
      <c r="FK8" s="40">
        <v>5.8200000000000002E-2</v>
      </c>
      <c r="FL8" s="40">
        <v>8.8399999999999992E-2</v>
      </c>
      <c r="FM8" s="40">
        <v>6.1466000000000012</v>
      </c>
      <c r="FN8" s="40">
        <v>0.56940000000000002</v>
      </c>
      <c r="FO8" s="40">
        <v>5.1544000000000008</v>
      </c>
      <c r="FP8" s="40">
        <v>0.42280000000000001</v>
      </c>
      <c r="FQ8" s="40">
        <f>FM8/(FI8-FK8)</f>
        <v>1.381755237838324</v>
      </c>
      <c r="FR8" s="40">
        <f>FL8/FM8</f>
        <v>1.4381934728142384E-2</v>
      </c>
      <c r="FS8" s="40">
        <f>FQ8*FR8</f>
        <v>1.9872313640859632E-2</v>
      </c>
      <c r="FT8" s="40">
        <v>2.4575</v>
      </c>
      <c r="FU8" s="40">
        <v>0.78659999999999997</v>
      </c>
      <c r="FV8" s="40">
        <v>3.2442000000000002</v>
      </c>
      <c r="FW8" s="40">
        <f>FU8/FV8</f>
        <v>0.24246347327538373</v>
      </c>
      <c r="FX8" s="40">
        <v>2.2799999999999997E-2</v>
      </c>
      <c r="FY8" s="40">
        <v>0.2717</v>
      </c>
      <c r="FZ8" s="40">
        <v>3.7717999999999994</v>
      </c>
      <c r="GA8" s="40">
        <v>0.57020000000000004</v>
      </c>
      <c r="GB8" s="40">
        <v>2.9245000000000001</v>
      </c>
      <c r="GC8" s="40">
        <v>0.27710000000000001</v>
      </c>
      <c r="GD8" s="40">
        <f>FZ8/(FV8-FX8)</f>
        <v>1.170857391196374</v>
      </c>
      <c r="GE8" s="40">
        <f>FY8/FZ8</f>
        <v>7.2034572352722856E-2</v>
      </c>
      <c r="GF8" s="40">
        <f>GD8*GE8</f>
        <v>8.4342211460855535E-2</v>
      </c>
      <c r="GJ8" s="124">
        <f>GJ10</f>
        <v>0.3182516833664662</v>
      </c>
      <c r="GK8" s="124">
        <v>-0.56512677709516324</v>
      </c>
      <c r="GL8" s="124">
        <v>0.23065880292340948</v>
      </c>
      <c r="GM8" s="124">
        <v>0.7957855800185728</v>
      </c>
      <c r="GN8" s="124"/>
    </row>
    <row r="9" spans="1:196">
      <c r="A9" s="29">
        <v>1979</v>
      </c>
      <c r="B9" s="40">
        <v>3.6959767601780258</v>
      </c>
      <c r="C9" s="40">
        <v>3.6531617095971596</v>
      </c>
      <c r="D9" s="41">
        <v>1.9812573005387359</v>
      </c>
      <c r="E9" s="41">
        <v>0.61225458699388879</v>
      </c>
      <c r="F9" s="41">
        <v>1.059649822064535</v>
      </c>
      <c r="G9" s="41">
        <v>4.2815050580866112E-2</v>
      </c>
      <c r="H9" s="89">
        <v>1.1645617031455182</v>
      </c>
      <c r="I9" s="90">
        <v>0.5768777601974715</v>
      </c>
      <c r="J9" s="90">
        <v>0.31280438218429479</v>
      </c>
      <c r="K9" s="92">
        <v>0.10173439020830133</v>
      </c>
      <c r="L9" s="92">
        <v>0.17314517055545056</v>
      </c>
      <c r="M9" s="92">
        <v>1.5747716355070964E-3</v>
      </c>
      <c r="N9" s="93">
        <v>0</v>
      </c>
      <c r="O9" s="89">
        <v>2.5314150570325076</v>
      </c>
      <c r="P9" s="90">
        <v>1.4043795403412642</v>
      </c>
      <c r="Q9" s="90">
        <v>0.299450204809594</v>
      </c>
      <c r="R9" s="90">
        <v>3.2966954072835508E-2</v>
      </c>
      <c r="S9" s="92">
        <v>1.3393604081353463</v>
      </c>
      <c r="T9" s="92">
        <v>0.79882848062815226</v>
      </c>
      <c r="U9" s="93">
        <v>0.54474205032653256</v>
      </c>
      <c r="V9" s="40">
        <v>0.31508902212075174</v>
      </c>
      <c r="W9" s="40">
        <v>0.68491097787924826</v>
      </c>
      <c r="X9" s="98">
        <v>0.29116751269035529</v>
      </c>
      <c r="Y9" s="40">
        <v>0.51090573893473668</v>
      </c>
      <c r="Z9" s="40">
        <v>0.24933180873524724</v>
      </c>
      <c r="AA9" s="40">
        <v>1.9674728095536945E-3</v>
      </c>
      <c r="AB9" s="41">
        <v>0.33895331678357654</v>
      </c>
      <c r="AC9" s="110">
        <v>0.3</v>
      </c>
      <c r="AD9" s="110">
        <v>0.70000000000000007</v>
      </c>
      <c r="AE9" s="41">
        <v>0.47626091069249932</v>
      </c>
      <c r="AF9" s="98">
        <v>0.29704977682245515</v>
      </c>
      <c r="AG9" s="98">
        <v>0.89500358198865915</v>
      </c>
      <c r="AH9" s="89">
        <v>0.10868933316013613</v>
      </c>
      <c r="AI9" s="90">
        <v>0.21197232665638313</v>
      </c>
      <c r="AJ9" s="91">
        <v>0.29159292717736951</v>
      </c>
      <c r="AK9" s="41">
        <v>1.9229258673249052</v>
      </c>
      <c r="AL9" s="92">
        <v>5.8331433213830816E-2</v>
      </c>
      <c r="AM9" s="92">
        <v>0</v>
      </c>
      <c r="AN9" s="93">
        <v>3.2966954072835508E-2</v>
      </c>
      <c r="AO9" s="41">
        <v>0.92494847778339806</v>
      </c>
      <c r="AP9" s="41">
        <v>3.0171430972671109E-2</v>
      </c>
      <c r="AQ9" s="41">
        <v>0.20663260874317735</v>
      </c>
      <c r="AR9" s="41">
        <v>0.68814443806754966</v>
      </c>
      <c r="AS9" s="41">
        <v>1.1618622064161064</v>
      </c>
      <c r="AT9" s="41">
        <v>1.2857142857142856</v>
      </c>
      <c r="AU9" s="40">
        <v>0.80109639848521885</v>
      </c>
      <c r="AV9" s="40">
        <v>0.80109639848521896</v>
      </c>
      <c r="AW9" s="41">
        <v>0</v>
      </c>
      <c r="AX9" s="41">
        <v>1.0000000000000002</v>
      </c>
      <c r="AY9" s="40">
        <v>0.92494847778339806</v>
      </c>
      <c r="AZ9" s="89">
        <v>3.6959767601780258</v>
      </c>
      <c r="BA9" s="90">
        <v>3.6531617095971596</v>
      </c>
      <c r="BB9" s="90">
        <v>0.99141653259006757</v>
      </c>
      <c r="BC9" s="90">
        <v>1.7367966992236936</v>
      </c>
      <c r="BD9" s="90">
        <v>0.92494847778339806</v>
      </c>
      <c r="BE9" s="90">
        <v>2.011428731511407</v>
      </c>
      <c r="BF9" s="90">
        <v>0.81888719573706614</v>
      </c>
      <c r="BG9" s="91">
        <v>0.82284578234868655</v>
      </c>
      <c r="BH9" s="40">
        <v>2.6743677851069032</v>
      </c>
      <c r="BI9" s="40">
        <v>2.631552734526037</v>
      </c>
      <c r="BJ9" s="40">
        <v>4.281505058086621E-2</v>
      </c>
      <c r="BK9" s="41">
        <v>6.3099060181687025E-2</v>
      </c>
      <c r="BL9" s="41">
        <v>2.0284009600820913E-2</v>
      </c>
      <c r="BM9" s="41">
        <v>6.9314622155961891E-4</v>
      </c>
      <c r="BN9" s="40">
        <v>4.2815050580866112E-2</v>
      </c>
      <c r="BO9" s="89">
        <v>0</v>
      </c>
      <c r="BP9" s="94">
        <v>3.6959767601780258</v>
      </c>
      <c r="BQ9" s="103">
        <v>0</v>
      </c>
      <c r="BR9" s="40">
        <v>0.72034936959202467</v>
      </c>
      <c r="BS9" s="40">
        <v>7.7080004267800544E-3</v>
      </c>
      <c r="BT9" s="40">
        <v>5.5524532482460693E-3</v>
      </c>
      <c r="BU9" s="40">
        <v>8.65246957632413E-4</v>
      </c>
      <c r="BV9" s="40">
        <v>1.9657704596910035E-3</v>
      </c>
      <c r="BW9" s="40">
        <v>0.99716898258267661</v>
      </c>
      <c r="BX9" s="40">
        <v>1.5747716355070964E-3</v>
      </c>
      <c r="BY9" s="40">
        <v>0.79882848062815226</v>
      </c>
      <c r="BZ9" s="40">
        <v>6.9314622155961891E-4</v>
      </c>
      <c r="CA9" s="40">
        <v>0.80109639848521896</v>
      </c>
      <c r="CB9" s="40">
        <v>2.5370330836160804E-17</v>
      </c>
      <c r="CC9" s="89">
        <v>3.6706903526952024</v>
      </c>
      <c r="CD9" s="90">
        <f t="shared" si="0"/>
        <v>0.14115626126158992</v>
      </c>
      <c r="CE9" s="40">
        <f t="shared" ref="CE9:CE45" si="7">CL9+CS9</f>
        <v>3.1525494262597604</v>
      </c>
      <c r="CF9" s="40">
        <f t="shared" si="1"/>
        <v>2.2028665154345695</v>
      </c>
      <c r="CG9" s="40">
        <f t="shared" si="2"/>
        <v>1.6271061827760849</v>
      </c>
      <c r="CH9" s="40">
        <f t="shared" si="3"/>
        <v>0.33602748865759274</v>
      </c>
      <c r="CI9" s="40">
        <f t="shared" si="4"/>
        <v>0.81766687191158705</v>
      </c>
      <c r="CJ9" s="40">
        <f t="shared" si="5"/>
        <v>0.47341182220690503</v>
      </c>
      <c r="CK9" s="40">
        <f t="shared" si="6"/>
        <v>0.67742327195089413</v>
      </c>
      <c r="CL9" s="40">
        <v>2.878898782042234</v>
      </c>
      <c r="CM9" s="40">
        <f t="shared" ref="CM9:CM45" si="8">CL9-CN9+CR9</f>
        <v>2.0104659282981938</v>
      </c>
      <c r="CN9" s="40">
        <f t="shared" ref="CN9:CN45" si="9">CO9+CP9+CQ9</f>
        <v>1.5272699233997646</v>
      </c>
      <c r="CO9" s="40">
        <v>0.30934750876221073</v>
      </c>
      <c r="CP9" s="40">
        <v>0.7934468341731824</v>
      </c>
      <c r="CQ9" s="40">
        <v>0.4244755804643715</v>
      </c>
      <c r="CR9" s="40">
        <v>0.65883706965572464</v>
      </c>
      <c r="CS9" s="40">
        <v>0.27365064421752661</v>
      </c>
      <c r="CT9" s="40">
        <f t="shared" ref="CT9:CT45" si="10">CS9-CU9+CY9</f>
        <v>0.19240058713637584</v>
      </c>
      <c r="CU9" s="40">
        <f t="shared" ref="CU9:CU45" si="11">CV9+CW9+CX9</f>
        <v>9.9836259376320222E-2</v>
      </c>
      <c r="CV9" s="40">
        <v>2.6679979895382011E-2</v>
      </c>
      <c r="CW9" s="40">
        <v>2.4220037738404657E-2</v>
      </c>
      <c r="CX9" s="40">
        <v>4.8936241742533554E-2</v>
      </c>
      <c r="CY9" s="40">
        <v>1.8586202295169468E-2</v>
      </c>
      <c r="CZ9" s="40">
        <v>0.51814092643544163</v>
      </c>
      <c r="DA9" s="40">
        <f t="shared" ref="DA9:DA45" si="12">CZ9-DB9+DE9</f>
        <v>1.0772279738511519</v>
      </c>
      <c r="DB9" s="40">
        <f t="shared" ref="DB9:DB45" si="13">DC9+DD9</f>
        <v>0.2096517213771017</v>
      </c>
      <c r="DC9" s="40">
        <v>3.1696468285739702E-3</v>
      </c>
      <c r="DD9" s="40">
        <v>0.20648207454852774</v>
      </c>
      <c r="DE9" s="40">
        <v>0.768738768792812</v>
      </c>
      <c r="DF9" s="40">
        <v>0.9035163686504768</v>
      </c>
      <c r="DG9" s="40">
        <f t="shared" ref="DG9:DG45" si="14">DF9-DH9+DK9</f>
        <v>1.4928460546214748</v>
      </c>
      <c r="DH9" s="40">
        <f t="shared" ref="DH9:DH45" si="15">DI9+DJ9</f>
        <v>2.5916608842629665</v>
      </c>
      <c r="DI9" s="40">
        <v>0.14905124099279424</v>
      </c>
      <c r="DJ9" s="40">
        <v>2.4426096432701723</v>
      </c>
      <c r="DK9" s="40">
        <v>3.1809905702339645</v>
      </c>
      <c r="DL9" s="40">
        <v>0.57713126056400677</v>
      </c>
      <c r="DM9" s="40">
        <f t="shared" ref="DM9:DM45" si="16">CG9+DB9+DH9</f>
        <v>4.4284187884161526</v>
      </c>
      <c r="DN9" s="40">
        <f t="shared" ref="DN9:DN45" si="17">CK9+DE9+DK9</f>
        <v>4.6271526109776708</v>
      </c>
      <c r="DO9" s="40">
        <f t="shared" ref="DO9:DO45" si="18">DP9-DQ9</f>
        <v>7.0414776265456835E-2</v>
      </c>
      <c r="DP9" s="40">
        <v>0.24309202917889869</v>
      </c>
      <c r="DQ9" s="40">
        <v>0.17267725291344185</v>
      </c>
      <c r="DR9" s="40">
        <f t="shared" ref="DR9:DR45" si="19">CF9+DA9+DG9</f>
        <v>4.7729405439071959</v>
      </c>
      <c r="DS9" s="40">
        <f t="shared" ref="DS9:DS45" si="20">DN9/DR9</f>
        <v>0.96945532181086402</v>
      </c>
      <c r="DT9" s="40">
        <f t="shared" ref="DT9:DT45" si="21">DQ9/DN9</f>
        <v>3.731825323931922E-2</v>
      </c>
      <c r="DU9" s="40">
        <f t="shared" ref="DU9:DU45" si="22">DT9*DS9</f>
        <v>3.6178379203543533E-2</v>
      </c>
      <c r="DV9" s="40">
        <f t="shared" ref="DV9:DV44" si="23">DX9+EG9</f>
        <v>3.9223875780522492</v>
      </c>
      <c r="DW9" s="40">
        <f t="shared" ref="DW9:DW44" si="24">EG9/DV9</f>
        <v>0.15913517686962705</v>
      </c>
      <c r="DX9" s="40">
        <v>3.2981977370676767</v>
      </c>
      <c r="DY9" s="40">
        <v>3.2803154479383618</v>
      </c>
      <c r="DZ9" s="40">
        <v>2.4903851433113169</v>
      </c>
      <c r="EA9" s="40">
        <v>0.2400931532368048</v>
      </c>
      <c r="EB9" s="40">
        <v>1.0300234578638499</v>
      </c>
      <c r="EC9" s="40">
        <v>1.7882289129314836E-2</v>
      </c>
      <c r="ED9" s="40">
        <v>1.4008204733481345E-2</v>
      </c>
      <c r="EE9" s="40">
        <v>3.6898804578810959E-3</v>
      </c>
      <c r="EF9" s="40">
        <v>7.5639648537145889E-3</v>
      </c>
      <c r="EG9" s="40">
        <v>0.62418984098457275</v>
      </c>
      <c r="EH9" s="40">
        <v>0.67552472268496022</v>
      </c>
      <c r="EI9" s="40">
        <v>0.36598421621724808</v>
      </c>
      <c r="EJ9" s="40">
        <v>0.31464933451686061</v>
      </c>
      <c r="EK9" s="40">
        <f t="shared" ref="EK9:EK44" si="25">EL9-EN9</f>
        <v>0.14456528109963324</v>
      </c>
      <c r="EL9" s="40">
        <v>0.47562472076604839</v>
      </c>
      <c r="EM9" s="40">
        <v>4.5789908040607785E-2</v>
      </c>
      <c r="EN9" s="40">
        <v>0.33105943966641516</v>
      </c>
      <c r="EO9" s="40">
        <v>5.4723073818944916E-2</v>
      </c>
      <c r="EP9" s="40">
        <v>0.87874059999689924</v>
      </c>
      <c r="EQ9" s="40">
        <v>1.4766419253703404</v>
      </c>
      <c r="ER9" s="40">
        <v>3.7511188394896644</v>
      </c>
      <c r="ES9" s="40">
        <v>3.1532175141162231</v>
      </c>
      <c r="ET9" s="40">
        <f t="shared" ref="ET9:ET44" si="26">DZ9+ED9+EH9+EQ9</f>
        <v>4.656559996100099</v>
      </c>
      <c r="EU9" s="40">
        <f t="shared" ref="EU9:EU44" si="27">EB9+EF9+EJ9+ES9</f>
        <v>4.505454271350648</v>
      </c>
      <c r="EV9" s="40">
        <f t="shared" ref="EV9:EV44" si="28">ER9+EI9+EA9+EE9</f>
        <v>4.3608860894015979</v>
      </c>
      <c r="EW9" s="40">
        <f t="shared" ref="EW9:EW44" si="29">EV9/ET9</f>
        <v>0.93650379100749692</v>
      </c>
      <c r="EX9" s="40">
        <f t="shared" ref="EX9:EX44" si="30">EN9/EV9</f>
        <v>7.5915635694085104E-2</v>
      </c>
      <c r="EY9" s="40">
        <f t="shared" ref="EY9:EY44" si="31">EX9*EW9</f>
        <v>7.1095280624254756E-2</v>
      </c>
      <c r="FA9" s="40">
        <v>2.9413999999999998</v>
      </c>
      <c r="FB9" s="40">
        <v>0.93440000000000001</v>
      </c>
      <c r="FC9" s="40">
        <v>3.8757999999999999</v>
      </c>
      <c r="FD9" s="40">
        <f t="shared" ref="FD9:FD45" si="32">FB9/FC9</f>
        <v>0.24108571133701431</v>
      </c>
      <c r="FE9" s="40">
        <v>3.8199999999999998E-2</v>
      </c>
      <c r="FF9" s="40">
        <v>1.7636000000000001</v>
      </c>
      <c r="FG9" s="40">
        <v>4.0582000000000003</v>
      </c>
      <c r="FH9" s="40">
        <v>0.73470000000000002</v>
      </c>
      <c r="FI9" s="40">
        <v>4.7929000000000004</v>
      </c>
      <c r="FJ9" s="40">
        <f t="shared" ref="FJ9:FJ45" si="33">FH9/FI9</f>
        <v>0.15328924033466168</v>
      </c>
      <c r="FK9" s="40">
        <v>5.2999999999999999E-2</v>
      </c>
      <c r="FL9" s="40">
        <v>9.0399999999999994E-2</v>
      </c>
      <c r="FM9" s="40">
        <v>6.4527999999999999</v>
      </c>
      <c r="FN9" s="40">
        <v>0.5988</v>
      </c>
      <c r="FO9" s="40">
        <v>5.3527999999999993</v>
      </c>
      <c r="FP9" s="40">
        <v>0.50119999999999998</v>
      </c>
      <c r="FQ9" s="40">
        <f t="shared" ref="FQ9:FQ43" si="34">FM9/(FI9-FK9)</f>
        <v>1.3613789320449796</v>
      </c>
      <c r="FR9" s="40">
        <f t="shared" ref="FR9:FR43" si="35">FL9/FM9</f>
        <v>1.4009422266302999E-2</v>
      </c>
      <c r="FS9" s="40">
        <f t="shared" ref="FS9:FS43" si="36">FQ9*FR9</f>
        <v>1.9072132323466735E-2</v>
      </c>
      <c r="FT9" s="40">
        <v>2.4859999999999998</v>
      </c>
      <c r="FU9" s="40">
        <v>0.78159999999999996</v>
      </c>
      <c r="FV9" s="40">
        <v>3.2675999999999998</v>
      </c>
      <c r="FW9" s="40">
        <f t="shared" ref="FW9:FW45" si="37">FU9/FV9</f>
        <v>0.23919696413269678</v>
      </c>
      <c r="FX9" s="40">
        <v>1.26E-2</v>
      </c>
      <c r="FY9" s="40">
        <v>0.28370000000000001</v>
      </c>
      <c r="FZ9" s="40">
        <v>3.8111999999999995</v>
      </c>
      <c r="GA9" s="40">
        <v>0.59499999999999997</v>
      </c>
      <c r="GB9" s="40">
        <v>2.9277999999999995</v>
      </c>
      <c r="GC9" s="40">
        <v>0.28839999999999999</v>
      </c>
      <c r="GD9" s="40">
        <f t="shared" ref="GD9:GD43" si="38">FZ9/(FV9-FX9)</f>
        <v>1.1708755760368663</v>
      </c>
      <c r="GE9" s="40">
        <f t="shared" ref="GE9:GE43" si="39">FY9/FZ9</f>
        <v>7.4438497061293046E-2</v>
      </c>
      <c r="GF9" s="40">
        <f t="shared" ref="GF9:GF43" si="40">GD9*GE9</f>
        <v>8.7158218125960071E-2</v>
      </c>
      <c r="GJ9" s="124">
        <f>GJ10</f>
        <v>0.3182516833664662</v>
      </c>
      <c r="GK9" s="124">
        <v>-0.57228953854189513</v>
      </c>
      <c r="GL9" s="124">
        <v>0.25473859865472032</v>
      </c>
      <c r="GM9" s="124">
        <v>0.8270281371966155</v>
      </c>
      <c r="GN9" s="124"/>
    </row>
    <row r="10" spans="1:196">
      <c r="A10" s="29">
        <v>1980</v>
      </c>
      <c r="B10" s="40">
        <v>3.6166942093810901</v>
      </c>
      <c r="C10" s="40">
        <v>3.5731949232683777</v>
      </c>
      <c r="D10" s="41">
        <v>1.943035966249796</v>
      </c>
      <c r="E10" s="41">
        <v>0.61734286259342608</v>
      </c>
      <c r="F10" s="41">
        <v>1.0128160944251556</v>
      </c>
      <c r="G10" s="41">
        <v>4.3499286112712282E-2</v>
      </c>
      <c r="H10" s="89">
        <v>1.1981179895898919</v>
      </c>
      <c r="I10" s="90">
        <v>0.56574894936085429</v>
      </c>
      <c r="J10" s="90">
        <v>0.3141264391782902</v>
      </c>
      <c r="K10" s="92">
        <v>0.12697406224499397</v>
      </c>
      <c r="L10" s="92">
        <v>0.19126853880575356</v>
      </c>
      <c r="M10" s="92">
        <v>4.1548125610184781E-3</v>
      </c>
      <c r="N10" s="93">
        <v>0</v>
      </c>
      <c r="O10" s="89">
        <v>2.4185762197911984</v>
      </c>
      <c r="P10" s="90">
        <v>1.3772870168889417</v>
      </c>
      <c r="Q10" s="90">
        <v>0.30321642341513588</v>
      </c>
      <c r="R10" s="90">
        <v>5.2125780328928929E-2</v>
      </c>
      <c r="S10" s="92">
        <v>1.1827857915328395</v>
      </c>
      <c r="T10" s="92">
        <v>0.67455731162969712</v>
      </c>
      <c r="U10" s="93">
        <v>0.49683879237464751</v>
      </c>
      <c r="V10" s="40">
        <v>0.33127434066230355</v>
      </c>
      <c r="W10" s="40">
        <v>0.66872565933769645</v>
      </c>
      <c r="X10" s="98">
        <v>0.29116751269035535</v>
      </c>
      <c r="Y10" s="40">
        <v>0.50883626945756033</v>
      </c>
      <c r="Z10" s="40">
        <v>0.30127612161502443</v>
      </c>
      <c r="AA10" s="40">
        <v>6.1216124081658382E-3</v>
      </c>
      <c r="AB10" s="41">
        <v>0.33736542735691932</v>
      </c>
      <c r="AC10" s="110">
        <v>0.3</v>
      </c>
      <c r="AD10" s="110">
        <v>0.7</v>
      </c>
      <c r="AE10" s="41">
        <v>0.4728474752169024</v>
      </c>
      <c r="AF10" s="98">
        <v>0.27951565027280989</v>
      </c>
      <c r="AG10" s="98">
        <v>0.88021008098455888</v>
      </c>
      <c r="AH10" s="89">
        <v>0.10979012943395661</v>
      </c>
      <c r="AI10" s="90">
        <v>0.21564371923899284</v>
      </c>
      <c r="AJ10" s="91">
        <v>0.29190901392047663</v>
      </c>
      <c r="AK10" s="41">
        <v>1.8858298312028476</v>
      </c>
      <c r="AL10" s="92">
        <v>5.7206135046948312E-2</v>
      </c>
      <c r="AM10" s="92">
        <v>0</v>
      </c>
      <c r="AN10" s="93">
        <v>5.2125780328928929E-2</v>
      </c>
      <c r="AO10" s="41">
        <v>0.83371625185123333</v>
      </c>
      <c r="AP10" s="41">
        <v>2.9589380196697403E-2</v>
      </c>
      <c r="AQ10" s="41">
        <v>0.2072008111575466</v>
      </c>
      <c r="AR10" s="41">
        <v>0.59692606049698926</v>
      </c>
      <c r="AS10" s="41">
        <v>1.218400305096184</v>
      </c>
      <c r="AT10" s="41">
        <v>1.3714285714285712</v>
      </c>
      <c r="AU10" s="40">
        <v>0.68068798551884613</v>
      </c>
      <c r="AV10" s="40">
        <v>0.68068798551884591</v>
      </c>
      <c r="AW10" s="41">
        <v>0</v>
      </c>
      <c r="AX10" s="41">
        <v>0.99999999999999967</v>
      </c>
      <c r="AY10" s="40">
        <v>0.83371625185123277</v>
      </c>
      <c r="AZ10" s="89">
        <v>3.6166942093810901</v>
      </c>
      <c r="BA10" s="90">
        <v>3.5731949232683782</v>
      </c>
      <c r="BB10" s="90">
        <v>1.0068494507841383</v>
      </c>
      <c r="BC10" s="90">
        <v>1.7326292206330065</v>
      </c>
      <c r="BD10" s="90">
        <v>0.83371625185123333</v>
      </c>
      <c r="BE10" s="90">
        <v>1.9726253464464933</v>
      </c>
      <c r="BF10" s="90">
        <v>0.82454367375097271</v>
      </c>
      <c r="BG10" s="91">
        <v>0.77602590307091213</v>
      </c>
      <c r="BH10" s="40">
        <v>2.5924546354347768</v>
      </c>
      <c r="BI10" s="40">
        <v>2.5489553493220649</v>
      </c>
      <c r="BJ10" s="40">
        <v>4.3499286112711921E-2</v>
      </c>
      <c r="BK10" s="41">
        <v>6.5951689015547599E-2</v>
      </c>
      <c r="BL10" s="41">
        <v>2.2452402902835313E-2</v>
      </c>
      <c r="BM10" s="41">
        <v>1.9758613281304076E-3</v>
      </c>
      <c r="BN10" s="40">
        <v>4.3499286112712282E-2</v>
      </c>
      <c r="BO10" s="89">
        <v>0</v>
      </c>
      <c r="BP10" s="94">
        <v>3.6166942093810905</v>
      </c>
      <c r="BQ10" s="103">
        <v>0</v>
      </c>
      <c r="BR10" s="40">
        <v>0.71335468790786039</v>
      </c>
      <c r="BS10" s="40">
        <v>8.808472423342718E-3</v>
      </c>
      <c r="BT10" s="40">
        <v>6.2835650964986394E-3</v>
      </c>
      <c r="BU10" s="40">
        <v>2.9027415940422866E-3</v>
      </c>
      <c r="BV10" s="40">
        <v>6.1038429492060514E-3</v>
      </c>
      <c r="BW10" s="40">
        <v>0.99099341545675179</v>
      </c>
      <c r="BX10" s="40">
        <v>4.1548125610184781E-3</v>
      </c>
      <c r="BY10" s="40">
        <v>0.67455731162969712</v>
      </c>
      <c r="BZ10" s="40">
        <v>1.9758613281304076E-3</v>
      </c>
      <c r="CA10" s="40">
        <v>0.68068798551884591</v>
      </c>
      <c r="CB10" s="40">
        <v>-1.2750217548429532E-16</v>
      </c>
      <c r="CC10" s="89">
        <v>3.988105120828918</v>
      </c>
      <c r="CD10" s="90">
        <f t="shared" si="0"/>
        <v>0.15444718983114156</v>
      </c>
      <c r="CE10" s="40">
        <f t="shared" si="7"/>
        <v>3.3721534921657064</v>
      </c>
      <c r="CF10" s="40">
        <f t="shared" si="1"/>
        <v>2.3406642492170762</v>
      </c>
      <c r="CG10" s="40">
        <f t="shared" si="2"/>
        <v>1.7387768233013583</v>
      </c>
      <c r="CH10" s="40">
        <f t="shared" si="3"/>
        <v>0.40063749660935233</v>
      </c>
      <c r="CI10" s="40">
        <f t="shared" si="4"/>
        <v>0.83499009928615164</v>
      </c>
      <c r="CJ10" s="40">
        <f t="shared" si="5"/>
        <v>0.50314922740585433</v>
      </c>
      <c r="CK10" s="40">
        <f t="shared" si="6"/>
        <v>0.70728758035272776</v>
      </c>
      <c r="CL10" s="40">
        <v>3.083886503747816</v>
      </c>
      <c r="CM10" s="40">
        <f t="shared" si="8"/>
        <v>2.1387110598318775</v>
      </c>
      <c r="CN10" s="40">
        <f t="shared" si="9"/>
        <v>1.6333841961822975</v>
      </c>
      <c r="CO10" s="40">
        <v>0.36864550748786046</v>
      </c>
      <c r="CP10" s="40">
        <v>0.80980688549681057</v>
      </c>
      <c r="CQ10" s="40">
        <v>0.45493180319762644</v>
      </c>
      <c r="CR10" s="40">
        <v>0.68820875226635891</v>
      </c>
      <c r="CS10" s="40">
        <v>0.28826698841789045</v>
      </c>
      <c r="CT10" s="40">
        <f t="shared" si="10"/>
        <v>0.20195318938519854</v>
      </c>
      <c r="CU10" s="40">
        <f t="shared" si="11"/>
        <v>0.10539262711906079</v>
      </c>
      <c r="CV10" s="40">
        <v>3.1991989121491884E-2</v>
      </c>
      <c r="CW10" s="40">
        <v>2.518321378934104E-2</v>
      </c>
      <c r="CX10" s="40">
        <v>4.8217424208227867E-2</v>
      </c>
      <c r="CY10" s="40">
        <v>1.907882808636888E-2</v>
      </c>
      <c r="CZ10" s="40">
        <v>0.61595162866321163</v>
      </c>
      <c r="DA10" s="40">
        <f t="shared" si="12"/>
        <v>1.1635937911817544</v>
      </c>
      <c r="DB10" s="40">
        <f t="shared" si="13"/>
        <v>0.21973009724740397</v>
      </c>
      <c r="DC10" s="40">
        <v>3.2139030822482279E-3</v>
      </c>
      <c r="DD10" s="40">
        <v>0.21651619416515575</v>
      </c>
      <c r="DE10" s="40">
        <v>0.76737225976594692</v>
      </c>
      <c r="DF10" s="40">
        <v>0.92030760672490519</v>
      </c>
      <c r="DG10" s="40">
        <f t="shared" si="14"/>
        <v>1.5901780121971316</v>
      </c>
      <c r="DH10" s="40">
        <f t="shared" si="15"/>
        <v>2.7031178918740726</v>
      </c>
      <c r="DI10" s="40">
        <v>0.16696699357178177</v>
      </c>
      <c r="DJ10" s="40">
        <v>2.5361508983022909</v>
      </c>
      <c r="DK10" s="40">
        <v>3.372988297346299</v>
      </c>
      <c r="DL10" s="40">
        <v>0.67887650403823963</v>
      </c>
      <c r="DM10" s="40">
        <f t="shared" si="16"/>
        <v>4.6616248124228346</v>
      </c>
      <c r="DN10" s="40">
        <f t="shared" si="17"/>
        <v>4.847648137464974</v>
      </c>
      <c r="DO10" s="40">
        <f t="shared" si="18"/>
        <v>8.0959700016482561E-2</v>
      </c>
      <c r="DP10" s="40">
        <v>0.2643996208999505</v>
      </c>
      <c r="DQ10" s="40">
        <v>0.18343992088346794</v>
      </c>
      <c r="DR10" s="40">
        <f t="shared" si="19"/>
        <v>5.0944360525959622</v>
      </c>
      <c r="DS10" s="40">
        <f t="shared" si="20"/>
        <v>0.95155736325216356</v>
      </c>
      <c r="DT10" s="40">
        <f t="shared" si="21"/>
        <v>3.7841013968352065E-2</v>
      </c>
      <c r="DU10" s="40">
        <f t="shared" si="22"/>
        <v>3.6007895474513378E-2</v>
      </c>
      <c r="DV10" s="40">
        <f t="shared" si="23"/>
        <v>4.0166701005922567</v>
      </c>
      <c r="DW10" s="40">
        <f t="shared" si="24"/>
        <v>0.17075648762354109</v>
      </c>
      <c r="DX10" s="40">
        <v>3.3307976222726272</v>
      </c>
      <c r="DY10" s="40">
        <v>3.3131757445882482</v>
      </c>
      <c r="DZ10" s="40">
        <v>2.5290684632318241</v>
      </c>
      <c r="EA10" s="40">
        <v>0.26034920911153409</v>
      </c>
      <c r="EB10" s="40">
        <v>1.0444564904679579</v>
      </c>
      <c r="EC10" s="40">
        <v>1.7621877684379363E-2</v>
      </c>
      <c r="ED10" s="40">
        <v>1.4246371841589318E-2</v>
      </c>
      <c r="EE10" s="40">
        <v>4.0084934352189131E-3</v>
      </c>
      <c r="EF10" s="40">
        <v>7.3839992780089575E-3</v>
      </c>
      <c r="EG10" s="40">
        <v>0.68587247831962928</v>
      </c>
      <c r="EH10" s="40">
        <v>0.70768808112481962</v>
      </c>
      <c r="EI10" s="40">
        <v>0.36779660601297376</v>
      </c>
      <c r="EJ10" s="40">
        <v>0.34598100320778336</v>
      </c>
      <c r="EK10" s="40">
        <f t="shared" si="25"/>
        <v>0.18175474766052341</v>
      </c>
      <c r="EL10" s="40">
        <v>0.54748547733228414</v>
      </c>
      <c r="EM10" s="40">
        <v>5.8413327621807953E-2</v>
      </c>
      <c r="EN10" s="40">
        <v>0.36573072967176073</v>
      </c>
      <c r="EO10" s="40">
        <v>5.1636636926393024E-2</v>
      </c>
      <c r="EP10" s="40">
        <v>0.9074400745317851</v>
      </c>
      <c r="EQ10" s="40">
        <v>1.4913448075623346</v>
      </c>
      <c r="ER10" s="40">
        <v>3.7703334585056667</v>
      </c>
      <c r="ES10" s="40">
        <v>3.1864287254751171</v>
      </c>
      <c r="ET10" s="40">
        <f t="shared" si="26"/>
        <v>4.7423477237605685</v>
      </c>
      <c r="EU10" s="40">
        <f t="shared" si="27"/>
        <v>4.5842502184288669</v>
      </c>
      <c r="EV10" s="40">
        <f t="shared" si="28"/>
        <v>4.4024877670653932</v>
      </c>
      <c r="EW10" s="40">
        <f t="shared" si="29"/>
        <v>0.92833508285519084</v>
      </c>
      <c r="EX10" s="40">
        <f t="shared" si="30"/>
        <v>8.3073650404609581E-2</v>
      </c>
      <c r="EY10" s="40">
        <f t="shared" si="31"/>
        <v>7.712018413144639E-2</v>
      </c>
      <c r="FA10" s="40">
        <v>2.9114999999999998</v>
      </c>
      <c r="FB10" s="40">
        <v>1.0018</v>
      </c>
      <c r="FC10" s="40">
        <v>3.9133</v>
      </c>
      <c r="FD10" s="40">
        <f t="shared" si="32"/>
        <v>0.25599877341374289</v>
      </c>
      <c r="FE10" s="40">
        <v>3.9599999999999996E-2</v>
      </c>
      <c r="FF10" s="40">
        <v>1.7230000000000001</v>
      </c>
      <c r="FG10" s="40">
        <v>4.3388</v>
      </c>
      <c r="FH10" s="40">
        <v>0.76790000000000003</v>
      </c>
      <c r="FI10" s="40">
        <v>5.1066000000000003</v>
      </c>
      <c r="FJ10" s="40">
        <f t="shared" si="33"/>
        <v>0.15037402577057141</v>
      </c>
      <c r="FK10" s="40">
        <v>4.1299999999999996E-2</v>
      </c>
      <c r="FL10" s="40">
        <v>0.1168</v>
      </c>
      <c r="FM10" s="40">
        <v>6.658500000000001</v>
      </c>
      <c r="FN10" s="40">
        <v>0.621</v>
      </c>
      <c r="FO10" s="40">
        <v>5.4794000000000009</v>
      </c>
      <c r="FP10" s="40">
        <v>0.55810000000000004</v>
      </c>
      <c r="FQ10" s="40">
        <f t="shared" si="34"/>
        <v>1.3145322093459419</v>
      </c>
      <c r="FR10" s="40">
        <f t="shared" si="35"/>
        <v>1.7541488323195912E-2</v>
      </c>
      <c r="FS10" s="40">
        <f t="shared" si="36"/>
        <v>2.3058851400706765E-2</v>
      </c>
      <c r="FT10" s="40">
        <v>2.5268000000000002</v>
      </c>
      <c r="FU10" s="40">
        <v>0.79180000000000006</v>
      </c>
      <c r="FV10" s="40">
        <v>3.3187000000000002</v>
      </c>
      <c r="FW10" s="40">
        <f t="shared" si="37"/>
        <v>0.23858739868020612</v>
      </c>
      <c r="FX10" s="40">
        <v>3.8E-3</v>
      </c>
      <c r="FY10" s="40">
        <v>0.29730000000000001</v>
      </c>
      <c r="FZ10" s="40">
        <v>3.8941999999999997</v>
      </c>
      <c r="GA10" s="40">
        <v>0.62639999999999996</v>
      </c>
      <c r="GB10" s="40">
        <v>2.9626000000000001</v>
      </c>
      <c r="GC10" s="40">
        <v>0.30519999999999997</v>
      </c>
      <c r="GD10" s="40">
        <f t="shared" si="38"/>
        <v>1.1747564029080815</v>
      </c>
      <c r="GE10" s="40">
        <f t="shared" si="39"/>
        <v>7.6344306917980595E-2</v>
      </c>
      <c r="GF10" s="40">
        <f t="shared" si="40"/>
        <v>8.9685963377477446E-2</v>
      </c>
      <c r="GG10" s="124">
        <v>1.8283989698287533</v>
      </c>
      <c r="GH10" s="124">
        <v>0.85352766675961211</v>
      </c>
      <c r="GI10" s="124">
        <f>GG10+GH10</f>
        <v>2.6819266365883654</v>
      </c>
      <c r="GJ10" s="124">
        <f>GH10/GI10</f>
        <v>0.3182516833664662</v>
      </c>
      <c r="GK10" s="124">
        <v>-0.46173233646720857</v>
      </c>
      <c r="GL10" s="124">
        <v>0.2818611424979523</v>
      </c>
      <c r="GM10" s="124">
        <v>0.74359347896516104</v>
      </c>
      <c r="GN10" s="124"/>
    </row>
    <row r="11" spans="1:196">
      <c r="A11" s="29">
        <v>1981</v>
      </c>
      <c r="B11" s="40">
        <v>3.6863132204060962</v>
      </c>
      <c r="C11" s="40">
        <v>3.6423164092938665</v>
      </c>
      <c r="D11" s="41">
        <v>1.9410860800740966</v>
      </c>
      <c r="E11" s="41">
        <v>0.66028857179520251</v>
      </c>
      <c r="F11" s="41">
        <v>1.0409417574245676</v>
      </c>
      <c r="G11" s="41">
        <v>4.3996811112229604E-2</v>
      </c>
      <c r="H11" s="89">
        <v>1.2673611521043793</v>
      </c>
      <c r="I11" s="90">
        <v>0.56518120585304665</v>
      </c>
      <c r="J11" s="90">
        <v>0.33430474144059352</v>
      </c>
      <c r="K11" s="92">
        <v>0.14859597435341632</v>
      </c>
      <c r="L11" s="92">
        <v>0.21927923045732273</v>
      </c>
      <c r="M11" s="92">
        <v>6.6822989881240137E-3</v>
      </c>
      <c r="N11" s="93">
        <v>0</v>
      </c>
      <c r="O11" s="89">
        <v>2.4189520683017172</v>
      </c>
      <c r="P11" s="90">
        <v>1.3759048742210498</v>
      </c>
      <c r="Q11" s="90">
        <v>0.32598383035460898</v>
      </c>
      <c r="R11" s="90">
        <v>7.0991192409671083E-2</v>
      </c>
      <c r="S11" s="92">
        <v>1.1154523551498718</v>
      </c>
      <c r="T11" s="92">
        <v>0.62728024494522372</v>
      </c>
      <c r="U11" s="93">
        <v>0.46938018383348457</v>
      </c>
      <c r="V11" s="40">
        <v>0.34380180856274678</v>
      </c>
      <c r="W11" s="40">
        <v>0.65619819143725333</v>
      </c>
      <c r="X11" s="98">
        <v>0.29116751269035535</v>
      </c>
      <c r="Y11" s="40">
        <v>0.5063009655485643</v>
      </c>
      <c r="Z11" s="40">
        <v>0.33907468632705545</v>
      </c>
      <c r="AA11" s="40">
        <v>1.0540526490199969E-2</v>
      </c>
      <c r="AB11" s="41">
        <v>0.33620964346069288</v>
      </c>
      <c r="AC11" s="110">
        <v>0.30000000000000004</v>
      </c>
      <c r="AD11" s="110">
        <v>0.70000000000000007</v>
      </c>
      <c r="AE11" s="41">
        <v>0.46755313611369254</v>
      </c>
      <c r="AF11" s="98">
        <v>0.27332998129101282</v>
      </c>
      <c r="AG11" s="98">
        <v>0.86654757662650361</v>
      </c>
      <c r="AH11" s="89">
        <v>0.11820074670257893</v>
      </c>
      <c r="AI11" s="90">
        <v>0.23336783260974556</v>
      </c>
      <c r="AJ11" s="91">
        <v>0.30871999248287796</v>
      </c>
      <c r="AK11" s="41">
        <v>1.8839373528434886</v>
      </c>
      <c r="AL11" s="92">
        <v>5.7148727230607918E-2</v>
      </c>
      <c r="AM11" s="92">
        <v>0</v>
      </c>
      <c r="AN11" s="93">
        <v>7.0991192409671083E-2</v>
      </c>
      <c r="AO11" s="41">
        <v>0.82135459066148009</v>
      </c>
      <c r="AP11" s="41">
        <v>2.9559686498590303E-2</v>
      </c>
      <c r="AQ11" s="41">
        <v>0.2218692591912777</v>
      </c>
      <c r="AR11" s="41">
        <v>0.56992564497161202</v>
      </c>
      <c r="AS11" s="41">
        <v>1.2728504198983854</v>
      </c>
      <c r="AT11" s="41">
        <v>1.4571428571428569</v>
      </c>
      <c r="AU11" s="40">
        <v>0.63706215341700867</v>
      </c>
      <c r="AV11" s="40">
        <v>0.637062153417009</v>
      </c>
      <c r="AW11" s="41">
        <v>0</v>
      </c>
      <c r="AX11" s="41">
        <v>1.0000000000000004</v>
      </c>
      <c r="AY11" s="40">
        <v>0.8213545906614802</v>
      </c>
      <c r="AZ11" s="89">
        <v>3.6863132204060962</v>
      </c>
      <c r="BA11" s="90">
        <v>3.6423164092938665</v>
      </c>
      <c r="BB11" s="90">
        <v>1.0480819216470565</v>
      </c>
      <c r="BC11" s="90">
        <v>1.7728798969853299</v>
      </c>
      <c r="BD11" s="90">
        <v>0.82135459066148009</v>
      </c>
      <c r="BE11" s="90">
        <v>1.9706457665726869</v>
      </c>
      <c r="BF11" s="90">
        <v>0.88215783098648015</v>
      </c>
      <c r="BG11" s="91">
        <v>0.78951281173469945</v>
      </c>
      <c r="BH11" s="40">
        <v>2.6075820055055798</v>
      </c>
      <c r="BI11" s="40">
        <v>2.5635851943933505</v>
      </c>
      <c r="BJ11" s="40">
        <v>4.3996811112229306E-2</v>
      </c>
      <c r="BK11" s="41">
        <v>6.8297162685221971E-2</v>
      </c>
      <c r="BL11" s="41">
        <v>2.4300351572992367E-2</v>
      </c>
      <c r="BM11" s="41">
        <v>3.0996094836612596E-3</v>
      </c>
      <c r="BN11" s="40">
        <v>4.3996811112229604E-2</v>
      </c>
      <c r="BO11" s="89">
        <v>0</v>
      </c>
      <c r="BP11" s="94">
        <v>3.6863132204060962</v>
      </c>
      <c r="BQ11" s="103">
        <v>0</v>
      </c>
      <c r="BR11" s="40">
        <v>0.70383374378239461</v>
      </c>
      <c r="BS11" s="40">
        <v>9.4790497410181945E-3</v>
      </c>
      <c r="BT11" s="40">
        <v>6.6716750667203742E-3</v>
      </c>
      <c r="BU11" s="40">
        <v>4.8654742194868903E-3</v>
      </c>
      <c r="BV11" s="40">
        <v>1.0489241830302082E-2</v>
      </c>
      <c r="BW11" s="40">
        <v>0.984645283950211</v>
      </c>
      <c r="BX11" s="40">
        <v>6.6822989881240137E-3</v>
      </c>
      <c r="BY11" s="40">
        <v>0.62728024494522372</v>
      </c>
      <c r="BZ11" s="40">
        <v>3.0996094836612596E-3</v>
      </c>
      <c r="CA11" s="40">
        <v>0.637062153417009</v>
      </c>
      <c r="CB11" s="40">
        <v>-1.1275702593849246E-17</v>
      </c>
      <c r="CC11" s="89">
        <v>3.9859215871691753</v>
      </c>
      <c r="CD11" s="90">
        <f t="shared" si="0"/>
        <v>0.15992156236360397</v>
      </c>
      <c r="CE11" s="40">
        <f t="shared" si="7"/>
        <v>3.3484867794902651</v>
      </c>
      <c r="CF11" s="40">
        <f t="shared" si="1"/>
        <v>2.3223797803166666</v>
      </c>
      <c r="CG11" s="40">
        <f t="shared" si="2"/>
        <v>1.7164442388047652</v>
      </c>
      <c r="CH11" s="40">
        <f t="shared" si="3"/>
        <v>0.402146189450934</v>
      </c>
      <c r="CI11" s="40">
        <f t="shared" si="4"/>
        <v>0.80444286932237707</v>
      </c>
      <c r="CJ11" s="40">
        <f t="shared" si="5"/>
        <v>0.50985518003145414</v>
      </c>
      <c r="CK11" s="40">
        <f t="shared" si="6"/>
        <v>0.69033723963116711</v>
      </c>
      <c r="CL11" s="40">
        <v>3.065675227489379</v>
      </c>
      <c r="CM11" s="40">
        <f t="shared" si="8"/>
        <v>2.1239800154292636</v>
      </c>
      <c r="CN11" s="40">
        <f t="shared" si="9"/>
        <v>1.6129863108441422</v>
      </c>
      <c r="CO11" s="40">
        <v>0.3694535446849701</v>
      </c>
      <c r="CP11" s="40">
        <v>0.78092026110792512</v>
      </c>
      <c r="CQ11" s="40">
        <v>0.46261250505124718</v>
      </c>
      <c r="CR11" s="40">
        <v>0.67129109878402704</v>
      </c>
      <c r="CS11" s="40">
        <v>0.28281155200088592</v>
      </c>
      <c r="CT11" s="40">
        <f t="shared" si="10"/>
        <v>0.19839976488740313</v>
      </c>
      <c r="CU11" s="40">
        <f t="shared" si="11"/>
        <v>0.10345792796062286</v>
      </c>
      <c r="CV11" s="40">
        <v>3.2692644765963917E-2</v>
      </c>
      <c r="CW11" s="40">
        <v>2.3522608214451939E-2</v>
      </c>
      <c r="CX11" s="40">
        <v>4.7242674980207011E-2</v>
      </c>
      <c r="CY11" s="40">
        <v>1.9046140847140076E-2</v>
      </c>
      <c r="CZ11" s="40">
        <v>0.63743480767891059</v>
      </c>
      <c r="DA11" s="40">
        <f t="shared" si="12"/>
        <v>1.1641154953832564</v>
      </c>
      <c r="DB11" s="40">
        <f t="shared" si="13"/>
        <v>0.21554590206090884</v>
      </c>
      <c r="DC11" s="40">
        <v>3.2210425774218438E-3</v>
      </c>
      <c r="DD11" s="40">
        <v>0.21232485948348701</v>
      </c>
      <c r="DE11" s="40">
        <v>0.7422265897652548</v>
      </c>
      <c r="DF11" s="40">
        <v>0.9428009624921927</v>
      </c>
      <c r="DG11" s="40">
        <f t="shared" si="14"/>
        <v>1.6066103376069947</v>
      </c>
      <c r="DH11" s="40">
        <f t="shared" si="15"/>
        <v>2.6960991513904702</v>
      </c>
      <c r="DI11" s="40">
        <v>0.16911630726277507</v>
      </c>
      <c r="DJ11" s="40">
        <v>2.5269828441276951</v>
      </c>
      <c r="DK11" s="40">
        <v>3.3599085265052722</v>
      </c>
      <c r="DL11" s="40">
        <v>0.69817953050953319</v>
      </c>
      <c r="DM11" s="40">
        <f t="shared" si="16"/>
        <v>4.6280892922561438</v>
      </c>
      <c r="DN11" s="40">
        <f t="shared" si="17"/>
        <v>4.792472355901694</v>
      </c>
      <c r="DO11" s="40">
        <f t="shared" si="18"/>
        <v>8.3576834061937416E-2</v>
      </c>
      <c r="DP11" s="40">
        <v>0.26769589655045734</v>
      </c>
      <c r="DQ11" s="40">
        <v>0.18411906248851992</v>
      </c>
      <c r="DR11" s="40">
        <f t="shared" si="19"/>
        <v>5.0931056133069177</v>
      </c>
      <c r="DS11" s="40">
        <f t="shared" si="20"/>
        <v>0.94097250671186761</v>
      </c>
      <c r="DT11" s="40">
        <f t="shared" si="21"/>
        <v>3.8418388008391188E-2</v>
      </c>
      <c r="DU11" s="40">
        <f t="shared" si="22"/>
        <v>3.6150646868085008E-2</v>
      </c>
      <c r="DV11" s="40">
        <f t="shared" si="23"/>
        <v>4.0454133676644668</v>
      </c>
      <c r="DW11" s="40">
        <f t="shared" si="24"/>
        <v>0.17645562450074864</v>
      </c>
      <c r="DX11" s="40">
        <v>3.3315774255095567</v>
      </c>
      <c r="DY11" s="40">
        <v>3.3141732260592587</v>
      </c>
      <c r="DZ11" s="40">
        <v>2.5489018375858321</v>
      </c>
      <c r="EA11" s="40">
        <v>0.26850232369831201</v>
      </c>
      <c r="EB11" s="40">
        <v>1.033773712171739</v>
      </c>
      <c r="EC11" s="40">
        <v>1.7404199450298134E-2</v>
      </c>
      <c r="ED11" s="40">
        <v>1.4525740087497256E-2</v>
      </c>
      <c r="EE11" s="40">
        <v>4.1582825014816983E-3</v>
      </c>
      <c r="EF11" s="40">
        <v>7.0367418642825752E-3</v>
      </c>
      <c r="EG11" s="40">
        <v>0.7138359421549102</v>
      </c>
      <c r="EH11" s="40">
        <v>0.74197948151434767</v>
      </c>
      <c r="EI11" s="40">
        <v>0.36652420642972222</v>
      </c>
      <c r="EJ11" s="40">
        <v>0.3383806670702848</v>
      </c>
      <c r="EK11" s="40">
        <f t="shared" si="25"/>
        <v>0.19271736800148109</v>
      </c>
      <c r="EL11" s="40">
        <v>0.60779715015336877</v>
      </c>
      <c r="EM11" s="40">
        <v>7.6712827472374498E-2</v>
      </c>
      <c r="EN11" s="40">
        <v>0.41507978215188768</v>
      </c>
      <c r="EO11" s="40">
        <v>4.4750387283052015E-2</v>
      </c>
      <c r="EP11" s="40">
        <v>0.96738915227255495</v>
      </c>
      <c r="EQ11" s="40">
        <v>1.5146758073494022</v>
      </c>
      <c r="ER11" s="40">
        <v>3.7402934070877731</v>
      </c>
      <c r="ES11" s="40">
        <v>3.1930067520109255</v>
      </c>
      <c r="ET11" s="40">
        <f t="shared" si="26"/>
        <v>4.8200828665370796</v>
      </c>
      <c r="EU11" s="40">
        <f t="shared" si="27"/>
        <v>4.5721978731172319</v>
      </c>
      <c r="EV11" s="40">
        <f t="shared" si="28"/>
        <v>4.3794782197172895</v>
      </c>
      <c r="EW11" s="40">
        <f t="shared" si="29"/>
        <v>0.90858981909239744</v>
      </c>
      <c r="EX11" s="40">
        <f t="shared" si="30"/>
        <v>9.4778364299910253E-2</v>
      </c>
      <c r="EY11" s="40">
        <f t="shared" si="31"/>
        <v>8.6114656873128803E-2</v>
      </c>
      <c r="FA11" s="40">
        <v>2.9208999999999996</v>
      </c>
      <c r="FB11" s="40">
        <v>1.0523</v>
      </c>
      <c r="FC11" s="40">
        <v>3.9733000000000001</v>
      </c>
      <c r="FD11" s="40">
        <f t="shared" si="32"/>
        <v>0.26484282586263308</v>
      </c>
      <c r="FE11" s="40">
        <v>5.4100000000000002E-2</v>
      </c>
      <c r="FF11" s="40">
        <v>1.7616000000000001</v>
      </c>
      <c r="FG11" s="40">
        <v>4.5738000000000003</v>
      </c>
      <c r="FH11" s="40">
        <v>0.78069999999999995</v>
      </c>
      <c r="FI11" s="40">
        <v>5.3545000000000007</v>
      </c>
      <c r="FJ11" s="40">
        <f t="shared" si="33"/>
        <v>0.145802595947334</v>
      </c>
      <c r="FK11" s="40">
        <v>4.0500000000000001E-2</v>
      </c>
      <c r="FL11" s="40">
        <v>0.15240000000000001</v>
      </c>
      <c r="FM11" s="40">
        <v>6.9824000000000002</v>
      </c>
      <c r="FN11" s="40">
        <v>0.64749999999999996</v>
      </c>
      <c r="FO11" s="40">
        <v>5.7103999999999999</v>
      </c>
      <c r="FP11" s="40">
        <v>0.62450000000000006</v>
      </c>
      <c r="FQ11" s="40">
        <f t="shared" si="34"/>
        <v>1.3139631162965748</v>
      </c>
      <c r="FR11" s="40">
        <f t="shared" si="35"/>
        <v>2.1826306141154904E-2</v>
      </c>
      <c r="FS11" s="40">
        <f t="shared" si="36"/>
        <v>2.8678961234474967E-2</v>
      </c>
      <c r="FT11" s="40">
        <v>2.6120000000000001</v>
      </c>
      <c r="FU11" s="40">
        <v>0.79420000000000002</v>
      </c>
      <c r="FV11" s="40">
        <v>3.4061000000000003</v>
      </c>
      <c r="FW11" s="40">
        <f t="shared" si="37"/>
        <v>0.23316990105986315</v>
      </c>
      <c r="FX11" s="40">
        <v>8.0000000000000004E-4</v>
      </c>
      <c r="FY11" s="40">
        <v>0.31980000000000003</v>
      </c>
      <c r="FZ11" s="40">
        <v>4.0871000000000004</v>
      </c>
      <c r="GA11" s="40">
        <v>0.66060000000000008</v>
      </c>
      <c r="GB11" s="40">
        <v>3.0885000000000002</v>
      </c>
      <c r="GC11" s="40">
        <v>0.33799999999999997</v>
      </c>
      <c r="GD11" s="40">
        <f t="shared" si="38"/>
        <v>1.2002173083135113</v>
      </c>
      <c r="GE11" s="40">
        <f t="shared" si="39"/>
        <v>7.8246189229527044E-2</v>
      </c>
      <c r="GF11" s="40">
        <f t="shared" si="40"/>
        <v>9.3912430622852608E-2</v>
      </c>
      <c r="GG11" s="124">
        <v>1.957101830424262</v>
      </c>
      <c r="GH11" s="124">
        <v>0.85950254457214115</v>
      </c>
      <c r="GI11" s="124">
        <f t="shared" ref="GI11:GI45" si="41">GG11+GH11</f>
        <v>2.8166043749964031</v>
      </c>
      <c r="GJ11" s="124">
        <f t="shared" ref="GJ11:GJ45" si="42">GH11/GI11</f>
        <v>0.30515558102590773</v>
      </c>
      <c r="GK11" s="124">
        <v>-0.38554257313059503</v>
      </c>
      <c r="GL11" s="124">
        <v>0.311882611403064</v>
      </c>
      <c r="GM11" s="124">
        <v>0.69742518453365898</v>
      </c>
      <c r="GN11" s="124"/>
    </row>
    <row r="12" spans="1:196">
      <c r="A12" s="29">
        <v>1982</v>
      </c>
      <c r="B12" s="40">
        <v>3.8428802459259623</v>
      </c>
      <c r="C12" s="40">
        <v>3.7902230614802042</v>
      </c>
      <c r="D12" s="41">
        <v>1.9490371591017555</v>
      </c>
      <c r="E12" s="41">
        <v>0.72276578317254137</v>
      </c>
      <c r="F12" s="41">
        <v>1.1184201192059071</v>
      </c>
      <c r="G12" s="41">
        <v>5.2657184445758377E-2</v>
      </c>
      <c r="H12" s="89">
        <v>1.4532769244997472</v>
      </c>
      <c r="I12" s="90">
        <v>0.66616551890035491</v>
      </c>
      <c r="J12" s="90">
        <v>0.37665554983036215</v>
      </c>
      <c r="K12" s="92">
        <v>0.16342571164546016</v>
      </c>
      <c r="L12" s="92">
        <v>0.24703014412357016</v>
      </c>
      <c r="M12" s="92">
        <v>9.5792316372298788E-3</v>
      </c>
      <c r="N12" s="93">
        <v>0</v>
      </c>
      <c r="O12" s="89">
        <v>2.3896033214262151</v>
      </c>
      <c r="P12" s="90">
        <v>1.2828716402014004</v>
      </c>
      <c r="Q12" s="90">
        <v>0.34611023334217922</v>
      </c>
      <c r="R12" s="90">
        <v>8.8673241832284255E-2</v>
      </c>
      <c r="S12" s="92">
        <v>1.1427100983723086</v>
      </c>
      <c r="T12" s="92">
        <v>0.64098925502830395</v>
      </c>
      <c r="U12" s="93">
        <v>0.47076189232195753</v>
      </c>
      <c r="V12" s="40">
        <v>0.37817387779399109</v>
      </c>
      <c r="W12" s="40">
        <v>0.62182612220600897</v>
      </c>
      <c r="X12" s="98">
        <v>0.34179210785666486</v>
      </c>
      <c r="Y12" s="40">
        <v>0.52113085400508719</v>
      </c>
      <c r="Z12" s="40">
        <v>0.35049424533217627</v>
      </c>
      <c r="AA12" s="40">
        <v>1.472440155582681E-2</v>
      </c>
      <c r="AB12" s="41">
        <v>0.33568328695136451</v>
      </c>
      <c r="AC12" s="110">
        <v>0.35216027849248421</v>
      </c>
      <c r="AD12" s="110">
        <v>0.75268704296391209</v>
      </c>
      <c r="AE12" s="41">
        <v>0.44471438057776791</v>
      </c>
      <c r="AF12" s="98">
        <v>0.28224197173471954</v>
      </c>
      <c r="AG12" s="98">
        <v>0.85616163941364232</v>
      </c>
      <c r="AH12" s="89">
        <v>0.13472361565088781</v>
      </c>
      <c r="AI12" s="90">
        <v>0.26661782995527145</v>
      </c>
      <c r="AJ12" s="91">
        <v>0.32142433756638206</v>
      </c>
      <c r="AK12" s="41">
        <v>1.891654339189115</v>
      </c>
      <c r="AL12" s="92">
        <v>5.7382819912640506E-2</v>
      </c>
      <c r="AM12" s="92">
        <v>0</v>
      </c>
      <c r="AN12" s="93">
        <v>8.8673241832284255E-2</v>
      </c>
      <c r="AO12" s="41">
        <v>0.86632116572816287</v>
      </c>
      <c r="AP12" s="41">
        <v>2.96807689203313E-2</v>
      </c>
      <c r="AQ12" s="41">
        <v>0.25225526261623954</v>
      </c>
      <c r="AR12" s="41">
        <v>0.58438513419159199</v>
      </c>
      <c r="AS12" s="41">
        <v>1.3313265926241862</v>
      </c>
      <c r="AT12" s="41">
        <v>1.5428571428571425</v>
      </c>
      <c r="AU12" s="40">
        <v>0.65479061549520634</v>
      </c>
      <c r="AV12" s="40">
        <v>0.65479061549520667</v>
      </c>
      <c r="AW12" s="41">
        <v>0</v>
      </c>
      <c r="AX12" s="41">
        <v>1.0000000000000004</v>
      </c>
      <c r="AY12" s="40">
        <v>0.86632116572816265</v>
      </c>
      <c r="AZ12" s="89">
        <v>3.8428802459259623</v>
      </c>
      <c r="BA12" s="90">
        <v>3.7902230614802042</v>
      </c>
      <c r="BB12" s="90">
        <v>1.2062467803761772</v>
      </c>
      <c r="BC12" s="90">
        <v>1.7176551153758639</v>
      </c>
      <c r="BD12" s="90">
        <v>0.86632116572816287</v>
      </c>
      <c r="BE12" s="90">
        <v>1.9787179280220868</v>
      </c>
      <c r="BF12" s="90">
        <v>0.9750210457887809</v>
      </c>
      <c r="BG12" s="91">
        <v>0.83648408766933646</v>
      </c>
      <c r="BH12" s="40">
        <v>2.7210668351200651</v>
      </c>
      <c r="BI12" s="40">
        <v>2.6684096506743065</v>
      </c>
      <c r="BJ12" s="40">
        <v>5.265718444575862E-2</v>
      </c>
      <c r="BK12" s="41">
        <v>8.3452897122248182E-2</v>
      </c>
      <c r="BL12" s="41">
        <v>3.0795712676489805E-2</v>
      </c>
      <c r="BM12" s="41">
        <v>4.2221288296728785E-3</v>
      </c>
      <c r="BN12" s="40">
        <v>5.2657184445758377E-2</v>
      </c>
      <c r="BO12" s="89">
        <v>0</v>
      </c>
      <c r="BP12" s="94">
        <v>3.8428802459259623</v>
      </c>
      <c r="BQ12" s="103">
        <v>0</v>
      </c>
      <c r="BR12" s="40">
        <v>0.70402443534080728</v>
      </c>
      <c r="BS12" s="40">
        <v>1.1540848935510235E-2</v>
      </c>
      <c r="BT12" s="40">
        <v>8.12503965517615E-3</v>
      </c>
      <c r="BU12" s="40">
        <v>6.4480594708581102E-3</v>
      </c>
      <c r="BV12" s="40">
        <v>1.4629457738922042E-2</v>
      </c>
      <c r="BW12" s="40">
        <v>0.97892248279021987</v>
      </c>
      <c r="BX12" s="40">
        <v>9.5792316372298788E-3</v>
      </c>
      <c r="BY12" s="40">
        <v>0.64098925502830395</v>
      </c>
      <c r="BZ12" s="40">
        <v>4.2221288296728785E-3</v>
      </c>
      <c r="CA12" s="40">
        <v>0.65479061549520667</v>
      </c>
      <c r="CB12" s="40">
        <v>-3.2959746043559335E-17</v>
      </c>
      <c r="CC12" s="89">
        <v>4.0914701850091433</v>
      </c>
      <c r="CD12" s="90">
        <f t="shared" si="0"/>
        <v>0.15417609803450932</v>
      </c>
      <c r="CE12" s="40">
        <f t="shared" si="7"/>
        <v>3.460663276659901</v>
      </c>
      <c r="CF12" s="40">
        <f t="shared" si="1"/>
        <v>2.3819331784255739</v>
      </c>
      <c r="CG12" s="40">
        <f t="shared" si="2"/>
        <v>1.7904124317084857</v>
      </c>
      <c r="CH12" s="40">
        <f t="shared" si="3"/>
        <v>0.39461982880924917</v>
      </c>
      <c r="CI12" s="40">
        <f t="shared" si="4"/>
        <v>0.83340851889986123</v>
      </c>
      <c r="CJ12" s="40">
        <f t="shared" si="5"/>
        <v>0.56238408399937545</v>
      </c>
      <c r="CK12" s="40">
        <f t="shared" si="6"/>
        <v>0.71168233347415855</v>
      </c>
      <c r="CL12" s="40">
        <v>3.171337676613514</v>
      </c>
      <c r="CM12" s="40">
        <f t="shared" si="8"/>
        <v>2.177495071116744</v>
      </c>
      <c r="CN12" s="40">
        <f t="shared" si="9"/>
        <v>1.684215616340313</v>
      </c>
      <c r="CO12" s="40">
        <v>0.36171426451692279</v>
      </c>
      <c r="CP12" s="40">
        <v>0.80891171656075123</v>
      </c>
      <c r="CQ12" s="40">
        <v>0.51358963526263912</v>
      </c>
      <c r="CR12" s="40">
        <v>0.69037301084354319</v>
      </c>
      <c r="CS12" s="40">
        <v>0.28932560004638713</v>
      </c>
      <c r="CT12" s="40">
        <f t="shared" si="10"/>
        <v>0.20443810730882983</v>
      </c>
      <c r="CU12" s="40">
        <f t="shared" si="11"/>
        <v>0.10619681536817271</v>
      </c>
      <c r="CV12" s="40">
        <v>3.2905564292326363E-2</v>
      </c>
      <c r="CW12" s="40">
        <v>2.4496802339109971E-2</v>
      </c>
      <c r="CX12" s="40">
        <v>4.8794448736736384E-2</v>
      </c>
      <c r="CY12" s="40">
        <v>2.1309322630615406E-2</v>
      </c>
      <c r="CZ12" s="40">
        <v>0.63080690834924169</v>
      </c>
      <c r="DA12" s="40">
        <f t="shared" si="12"/>
        <v>1.1931812218262166</v>
      </c>
      <c r="DB12" s="40">
        <f t="shared" si="13"/>
        <v>0.22682755949866215</v>
      </c>
      <c r="DC12" s="40">
        <v>3.465180960428109E-3</v>
      </c>
      <c r="DD12" s="40">
        <v>0.22336237853823404</v>
      </c>
      <c r="DE12" s="40">
        <v>0.78920187297563715</v>
      </c>
      <c r="DF12" s="40">
        <v>0.99366532882692482</v>
      </c>
      <c r="DG12" s="40">
        <f t="shared" si="14"/>
        <v>1.6762494719053653</v>
      </c>
      <c r="DH12" s="40">
        <f t="shared" si="15"/>
        <v>2.8494886283622023</v>
      </c>
      <c r="DI12" s="40">
        <v>0.17032389804252923</v>
      </c>
      <c r="DJ12" s="40">
        <v>2.6791647303196728</v>
      </c>
      <c r="DK12" s="40">
        <v>3.5320727714406428</v>
      </c>
      <c r="DL12" s="40">
        <v>0.72806664554288125</v>
      </c>
      <c r="DM12" s="40">
        <f t="shared" si="16"/>
        <v>4.8667286195693507</v>
      </c>
      <c r="DN12" s="40">
        <f t="shared" si="17"/>
        <v>5.0329569778904384</v>
      </c>
      <c r="DO12" s="40">
        <f t="shared" si="18"/>
        <v>6.9174764117729881E-2</v>
      </c>
      <c r="DP12" s="40">
        <v>0.267656668074919</v>
      </c>
      <c r="DQ12" s="40">
        <v>0.19848190395718912</v>
      </c>
      <c r="DR12" s="40">
        <f t="shared" si="19"/>
        <v>5.2513638721571558</v>
      </c>
      <c r="DS12" s="40">
        <f t="shared" si="20"/>
        <v>0.95840949140380172</v>
      </c>
      <c r="DT12" s="40">
        <f t="shared" si="21"/>
        <v>3.943643961772602E-2</v>
      </c>
      <c r="DU12" s="40">
        <f t="shared" si="22"/>
        <v>3.7796258036801533E-2</v>
      </c>
      <c r="DV12" s="40">
        <f t="shared" si="23"/>
        <v>3.9413468333333386</v>
      </c>
      <c r="DW12" s="40">
        <f t="shared" si="24"/>
        <v>0.17615722760293467</v>
      </c>
      <c r="DX12" s="40">
        <v>3.2470501021517317</v>
      </c>
      <c r="DY12" s="40">
        <v>3.2304224499891872</v>
      </c>
      <c r="DZ12" s="40">
        <v>2.48593247636604</v>
      </c>
      <c r="EA12" s="40">
        <v>0.27483705217107168</v>
      </c>
      <c r="EB12" s="40">
        <v>1.0193270257942193</v>
      </c>
      <c r="EC12" s="40">
        <v>1.6627652162544606E-2</v>
      </c>
      <c r="ED12" s="40">
        <v>1.438232825220735E-2</v>
      </c>
      <c r="EE12" s="40">
        <v>4.5206655200105642E-3</v>
      </c>
      <c r="EF12" s="40">
        <v>6.7659894303478164E-3</v>
      </c>
      <c r="EG12" s="40">
        <v>0.69429673118160673</v>
      </c>
      <c r="EH12" s="40">
        <v>0.74781528732786717</v>
      </c>
      <c r="EI12" s="40">
        <v>0.38679106361483923</v>
      </c>
      <c r="EJ12" s="40">
        <v>0.33327250746857873</v>
      </c>
      <c r="EK12" s="40">
        <f t="shared" si="25"/>
        <v>0.18230749396766821</v>
      </c>
      <c r="EL12" s="40">
        <v>0.6280733308780857</v>
      </c>
      <c r="EM12" s="40">
        <v>0.10063733879407316</v>
      </c>
      <c r="EN12" s="40">
        <v>0.44576583691041749</v>
      </c>
      <c r="EO12" s="40">
        <v>3.7489104700804736E-2</v>
      </c>
      <c r="EP12" s="40">
        <v>0.97971505138574899</v>
      </c>
      <c r="EQ12" s="40">
        <v>1.4906232982153271</v>
      </c>
      <c r="ER12" s="40">
        <v>3.6909042678834725</v>
      </c>
      <c r="ES12" s="40">
        <v>3.1799960210538942</v>
      </c>
      <c r="ET12" s="40">
        <f t="shared" si="26"/>
        <v>4.7387533901614418</v>
      </c>
      <c r="EU12" s="40">
        <f t="shared" si="27"/>
        <v>4.5393615437470398</v>
      </c>
      <c r="EV12" s="40">
        <f t="shared" si="28"/>
        <v>4.3570530491893944</v>
      </c>
      <c r="EW12" s="40">
        <f t="shared" si="29"/>
        <v>0.91945131777388323</v>
      </c>
      <c r="EX12" s="40">
        <f t="shared" si="30"/>
        <v>0.10230902214820399</v>
      </c>
      <c r="EY12" s="40">
        <f t="shared" si="31"/>
        <v>9.406816523432357E-2</v>
      </c>
      <c r="FA12" s="40">
        <v>2.9608999999999996</v>
      </c>
      <c r="FB12" s="40">
        <v>0.98540000000000005</v>
      </c>
      <c r="FC12" s="40">
        <v>3.9462000000000002</v>
      </c>
      <c r="FD12" s="40">
        <f t="shared" si="32"/>
        <v>0.24970858040646698</v>
      </c>
      <c r="FE12" s="40">
        <v>6.5700000000000008E-2</v>
      </c>
      <c r="FF12" s="40">
        <v>1.7568000000000001</v>
      </c>
      <c r="FG12" s="40">
        <v>4.7425999999999995</v>
      </c>
      <c r="FH12" s="40">
        <v>0.76080000000000003</v>
      </c>
      <c r="FI12" s="40">
        <v>5.5034000000000001</v>
      </c>
      <c r="FJ12" s="40">
        <f t="shared" si="33"/>
        <v>0.13824181415125195</v>
      </c>
      <c r="FK12" s="40">
        <v>4.3299999999999998E-2</v>
      </c>
      <c r="FL12" s="40">
        <v>0.16839999999999999</v>
      </c>
      <c r="FM12" s="40">
        <v>7.3658000000000001</v>
      </c>
      <c r="FN12" s="40">
        <v>0.67249999999999999</v>
      </c>
      <c r="FO12" s="40">
        <v>6.0008000000000008</v>
      </c>
      <c r="FP12" s="40">
        <v>0.6925</v>
      </c>
      <c r="FQ12" s="40">
        <f t="shared" si="34"/>
        <v>1.3490229116682846</v>
      </c>
      <c r="FR12" s="40">
        <f t="shared" si="35"/>
        <v>2.2862418203046513E-2</v>
      </c>
      <c r="FS12" s="40">
        <f t="shared" si="36"/>
        <v>3.0841925972051796E-2</v>
      </c>
      <c r="FT12" s="40">
        <v>2.7143000000000002</v>
      </c>
      <c r="FU12" s="40">
        <v>0.76760000000000006</v>
      </c>
      <c r="FV12" s="40">
        <v>3.4819</v>
      </c>
      <c r="FW12" s="40">
        <f t="shared" si="37"/>
        <v>0.22045434963669264</v>
      </c>
      <c r="FX12" s="40">
        <v>2.7000000000000001E-3</v>
      </c>
      <c r="FY12" s="40">
        <v>0.34520000000000001</v>
      </c>
      <c r="FZ12" s="40">
        <v>4.3036000000000003</v>
      </c>
      <c r="GA12" s="40">
        <v>0.68620000000000003</v>
      </c>
      <c r="GB12" s="40">
        <v>3.2437</v>
      </c>
      <c r="GC12" s="40">
        <v>0.37369999999999998</v>
      </c>
      <c r="GD12" s="40">
        <f t="shared" si="38"/>
        <v>1.2369510232237297</v>
      </c>
      <c r="GE12" s="40">
        <f t="shared" si="39"/>
        <v>8.0211915605539544E-2</v>
      </c>
      <c r="GF12" s="40">
        <f t="shared" si="40"/>
        <v>9.9218211083007588E-2</v>
      </c>
      <c r="GG12" s="124">
        <v>2.136042870085026</v>
      </c>
      <c r="GH12" s="124">
        <v>0.89730220357412716</v>
      </c>
      <c r="GI12" s="124">
        <f t="shared" si="41"/>
        <v>3.0333450736591532</v>
      </c>
      <c r="GJ12" s="124">
        <f t="shared" si="42"/>
        <v>0.2958127683414874</v>
      </c>
      <c r="GK12" s="124">
        <v>-0.3835448347207554</v>
      </c>
      <c r="GL12" s="124">
        <v>0.34945255864953451</v>
      </c>
      <c r="GM12" s="124">
        <v>0.73299739337028991</v>
      </c>
      <c r="GN12" s="124"/>
    </row>
    <row r="13" spans="1:196">
      <c r="A13" s="29">
        <v>1983</v>
      </c>
      <c r="B13" s="40">
        <v>3.9374061163753229</v>
      </c>
      <c r="C13" s="40">
        <v>3.8741418207081271</v>
      </c>
      <c r="D13" s="41">
        <v>1.9269545843142162</v>
      </c>
      <c r="E13" s="41">
        <v>0.78845361704258476</v>
      </c>
      <c r="F13" s="41">
        <v>1.1587336193513258</v>
      </c>
      <c r="G13" s="41">
        <v>6.3264295667196518E-2</v>
      </c>
      <c r="H13" s="89">
        <v>1.6128866454448523</v>
      </c>
      <c r="I13" s="90">
        <v>0.74808876450939721</v>
      </c>
      <c r="J13" s="90">
        <v>0.42097485649621774</v>
      </c>
      <c r="K13" s="92">
        <v>0.16997709168040864</v>
      </c>
      <c r="L13" s="92">
        <v>0.27384593275882885</v>
      </c>
      <c r="M13" s="92">
        <v>1.2108336119868064E-2</v>
      </c>
      <c r="N13" s="93">
        <v>0</v>
      </c>
      <c r="O13" s="89">
        <v>2.3245194709304706</v>
      </c>
      <c r="P13" s="90">
        <v>1.178865819804819</v>
      </c>
      <c r="Q13" s="90">
        <v>0.36747876054636702</v>
      </c>
      <c r="R13" s="90">
        <v>0.10254149227398301</v>
      </c>
      <c r="S13" s="92">
        <v>1.1406528948879333</v>
      </c>
      <c r="T13" s="92">
        <v>0.62738659698527288</v>
      </c>
      <c r="U13" s="93">
        <v>0.4650194965826317</v>
      </c>
      <c r="V13" s="40">
        <v>0.40963177223121583</v>
      </c>
      <c r="W13" s="40">
        <v>0.59036822776878417</v>
      </c>
      <c r="X13" s="98">
        <v>0.38822335025380711</v>
      </c>
      <c r="Y13" s="40">
        <v>0.53392469435964385</v>
      </c>
      <c r="Z13" s="40">
        <v>0.36319458403700328</v>
      </c>
      <c r="AA13" s="40">
        <v>1.8934217447313696E-2</v>
      </c>
      <c r="AB13" s="41">
        <v>0.33551465857157436</v>
      </c>
      <c r="AC13" s="110">
        <v>0.4</v>
      </c>
      <c r="AD13" s="110">
        <v>0.8</v>
      </c>
      <c r="AE13" s="41">
        <v>0.42716102768259956</v>
      </c>
      <c r="AF13" s="98">
        <v>0.28826769684201559</v>
      </c>
      <c r="AG13" s="98">
        <v>0.8463245326011698</v>
      </c>
      <c r="AH13" s="89">
        <v>0.15153753062743908</v>
      </c>
      <c r="AI13" s="90">
        <v>0.30011942907917238</v>
      </c>
      <c r="AJ13" s="91">
        <v>0.3367966573359733</v>
      </c>
      <c r="AK13" s="41">
        <v>1.870221911273493</v>
      </c>
      <c r="AL13" s="92">
        <v>5.673267304072311E-2</v>
      </c>
      <c r="AM13" s="92">
        <v>0</v>
      </c>
      <c r="AN13" s="93">
        <v>0.10254149227398301</v>
      </c>
      <c r="AO13" s="41">
        <v>0.88621503539693336</v>
      </c>
      <c r="AP13" s="41">
        <v>2.9344486055546438E-2</v>
      </c>
      <c r="AQ13" s="41">
        <v>0.28351059582352722</v>
      </c>
      <c r="AR13" s="41">
        <v>0.57335995351785962</v>
      </c>
      <c r="AS13" s="41">
        <v>1.38739151114633</v>
      </c>
      <c r="AT13" s="41">
        <v>1.6285714285714281</v>
      </c>
      <c r="AU13" s="40">
        <v>0.64503511797183499</v>
      </c>
      <c r="AV13" s="40">
        <v>0.64503511797183566</v>
      </c>
      <c r="AW13" s="41">
        <v>0</v>
      </c>
      <c r="AX13" s="41">
        <v>1.0000000000000011</v>
      </c>
      <c r="AY13" s="40">
        <v>0.88621503539693414</v>
      </c>
      <c r="AZ13" s="89">
        <v>3.9374061163753229</v>
      </c>
      <c r="BA13" s="90">
        <v>3.8741418207081262</v>
      </c>
      <c r="BB13" s="90">
        <v>1.3390407126860235</v>
      </c>
      <c r="BC13" s="90">
        <v>1.6488860726251691</v>
      </c>
      <c r="BD13" s="90">
        <v>0.88621503539693336</v>
      </c>
      <c r="BE13" s="90">
        <v>1.9562990703697627</v>
      </c>
      <c r="BF13" s="90">
        <v>1.071964212866112</v>
      </c>
      <c r="BG13" s="91">
        <v>0.84587853747225128</v>
      </c>
      <c r="BH13" s="40">
        <v>2.8018903387930925</v>
      </c>
      <c r="BI13" s="40">
        <v>2.7386260431258957</v>
      </c>
      <c r="BJ13" s="40">
        <v>6.3264295667196713E-2</v>
      </c>
      <c r="BK13" s="41">
        <v>0.10075372133974471</v>
      </c>
      <c r="BL13" s="41">
        <v>3.7489425672548184E-2</v>
      </c>
      <c r="BM13" s="41">
        <v>5.5401848666946493E-3</v>
      </c>
      <c r="BN13" s="40">
        <v>6.3264295667196518E-2</v>
      </c>
      <c r="BO13" s="89">
        <v>0</v>
      </c>
      <c r="BP13" s="94">
        <v>3.9374061163753229</v>
      </c>
      <c r="BQ13" s="103">
        <v>0</v>
      </c>
      <c r="BR13" s="40">
        <v>0.70689875845209049</v>
      </c>
      <c r="BS13" s="40">
        <v>1.3689136480188208E-2</v>
      </c>
      <c r="BT13" s="40">
        <v>9.6768335821262649E-3</v>
      </c>
      <c r="BU13" s="40">
        <v>8.5889662629757037E-3</v>
      </c>
      <c r="BV13" s="40">
        <v>1.8771592092442869E-2</v>
      </c>
      <c r="BW13" s="40">
        <v>0.97263944164458138</v>
      </c>
      <c r="BX13" s="40">
        <v>1.2108336119868064E-2</v>
      </c>
      <c r="BY13" s="40">
        <v>0.62738659698527288</v>
      </c>
      <c r="BZ13" s="40">
        <v>5.5401848666946493E-3</v>
      </c>
      <c r="CA13" s="40">
        <v>0.64503511797183566</v>
      </c>
      <c r="CB13" s="40">
        <v>1.0408340855860843E-16</v>
      </c>
      <c r="CC13" s="89">
        <v>4.0264804395351295</v>
      </c>
      <c r="CD13" s="90">
        <f t="shared" si="0"/>
        <v>0.14104194639625553</v>
      </c>
      <c r="CE13" s="40">
        <f t="shared" si="7"/>
        <v>3.4585778012166442</v>
      </c>
      <c r="CF13" s="40">
        <f t="shared" si="1"/>
        <v>2.3097178565593857</v>
      </c>
      <c r="CG13" s="40">
        <f t="shared" si="2"/>
        <v>1.8686457639678284</v>
      </c>
      <c r="CH13" s="40">
        <f t="shared" si="3"/>
        <v>0.39550414344059687</v>
      </c>
      <c r="CI13" s="40">
        <f t="shared" si="4"/>
        <v>0.85870468325614568</v>
      </c>
      <c r="CJ13" s="40">
        <f t="shared" si="5"/>
        <v>0.61443693727108584</v>
      </c>
      <c r="CK13" s="40">
        <f t="shared" si="6"/>
        <v>0.71978581931057017</v>
      </c>
      <c r="CL13" s="40">
        <v>3.1761440712935674</v>
      </c>
      <c r="CM13" s="40">
        <f t="shared" si="8"/>
        <v>2.1090650220552196</v>
      </c>
      <c r="CN13" s="40">
        <f t="shared" si="9"/>
        <v>1.7617707662780471</v>
      </c>
      <c r="CO13" s="40">
        <v>0.36224988134299008</v>
      </c>
      <c r="CP13" s="40">
        <v>0.83265109241749447</v>
      </c>
      <c r="CQ13" s="40">
        <v>0.56686979251756242</v>
      </c>
      <c r="CR13" s="40">
        <v>0.69469171703969945</v>
      </c>
      <c r="CS13" s="40">
        <v>0.28243372992307669</v>
      </c>
      <c r="CT13" s="40">
        <f t="shared" si="10"/>
        <v>0.20065283450416599</v>
      </c>
      <c r="CU13" s="40">
        <f t="shared" si="11"/>
        <v>0.10687499768978148</v>
      </c>
      <c r="CV13" s="40">
        <v>3.325426209760679E-2</v>
      </c>
      <c r="CW13" s="40">
        <v>2.6053590838651264E-2</v>
      </c>
      <c r="CX13" s="40">
        <v>4.7567144753523423E-2</v>
      </c>
      <c r="CY13" s="40">
        <v>2.5094102270870774E-2</v>
      </c>
      <c r="CZ13" s="40">
        <v>0.56790263831848509</v>
      </c>
      <c r="DA13" s="40">
        <f t="shared" si="12"/>
        <v>1.1602084706988152</v>
      </c>
      <c r="DB13" s="40">
        <f t="shared" si="13"/>
        <v>0.22997320699232152</v>
      </c>
      <c r="DC13" s="40">
        <v>3.6041496487502042E-3</v>
      </c>
      <c r="DD13" s="40">
        <v>0.22636905734357132</v>
      </c>
      <c r="DE13" s="40">
        <v>0.82227903937265157</v>
      </c>
      <c r="DF13" s="40">
        <v>0.91324652834504105</v>
      </c>
      <c r="DG13" s="40">
        <f t="shared" si="14"/>
        <v>1.6283262538800853</v>
      </c>
      <c r="DH13" s="40">
        <f t="shared" si="15"/>
        <v>2.9189104721450736</v>
      </c>
      <c r="DI13" s="40">
        <v>0.15809720633883351</v>
      </c>
      <c r="DJ13" s="40">
        <v>2.7608132658062403</v>
      </c>
      <c r="DK13" s="40">
        <v>3.6339901976801179</v>
      </c>
      <c r="DL13" s="40">
        <v>0.77358454500898544</v>
      </c>
      <c r="DM13" s="40">
        <f t="shared" si="16"/>
        <v>5.0175294431052233</v>
      </c>
      <c r="DN13" s="40">
        <f t="shared" si="17"/>
        <v>5.1760550563633396</v>
      </c>
      <c r="DO13" s="40">
        <f t="shared" si="18"/>
        <v>5.6116810978598247E-2</v>
      </c>
      <c r="DP13" s="40">
        <v>0.26267701355987583</v>
      </c>
      <c r="DQ13" s="40">
        <v>0.20656020258127758</v>
      </c>
      <c r="DR13" s="40">
        <f t="shared" si="19"/>
        <v>5.0982525811382864</v>
      </c>
      <c r="DS13" s="40">
        <f t="shared" si="20"/>
        <v>1.015260616061451</v>
      </c>
      <c r="DT13" s="40">
        <f t="shared" si="21"/>
        <v>3.9906878951632585E-2</v>
      </c>
      <c r="DU13" s="40">
        <f t="shared" si="22"/>
        <v>4.0515882509524252E-2</v>
      </c>
      <c r="DV13" s="40">
        <f t="shared" si="23"/>
        <v>3.9505905659095006</v>
      </c>
      <c r="DW13" s="40">
        <f t="shared" si="24"/>
        <v>0.17438599496344906</v>
      </c>
      <c r="DX13" s="40">
        <v>3.2616628993801573</v>
      </c>
      <c r="DY13" s="40">
        <v>3.244571891939271</v>
      </c>
      <c r="DZ13" s="40">
        <v>2.4803376241457529</v>
      </c>
      <c r="EA13" s="40">
        <v>0.29027580753791843</v>
      </c>
      <c r="EB13" s="40">
        <v>1.0545100753314367</v>
      </c>
      <c r="EC13" s="40">
        <v>1.7091007440886333E-2</v>
      </c>
      <c r="ED13" s="40">
        <v>1.4446139835328019E-2</v>
      </c>
      <c r="EE13" s="40">
        <v>4.8560313636185565E-3</v>
      </c>
      <c r="EF13" s="40">
        <v>7.5008989691768687E-3</v>
      </c>
      <c r="EG13" s="40">
        <v>0.68892766652934356</v>
      </c>
      <c r="EH13" s="40">
        <v>0.75792831547188166</v>
      </c>
      <c r="EI13" s="40">
        <v>0.41715142220537677</v>
      </c>
      <c r="EJ13" s="40">
        <v>0.34815077326283861</v>
      </c>
      <c r="EK13" s="40">
        <f t="shared" si="25"/>
        <v>0.1884506730494856</v>
      </c>
      <c r="EL13" s="40">
        <v>0.68718106310506943</v>
      </c>
      <c r="EM13" s="40">
        <v>0.1395056513979461</v>
      </c>
      <c r="EN13" s="40">
        <v>0.49873039005558384</v>
      </c>
      <c r="EO13" s="40">
        <v>4.2837781907795761E-2</v>
      </c>
      <c r="EP13" s="40">
        <v>0.9845967465450014</v>
      </c>
      <c r="EQ13" s="40">
        <v>1.4940263746125042</v>
      </c>
      <c r="ER13" s="40">
        <v>3.8631970603241097</v>
      </c>
      <c r="ES13" s="40">
        <v>3.3537674322566069</v>
      </c>
      <c r="ET13" s="40">
        <f t="shared" si="26"/>
        <v>4.7467384540654667</v>
      </c>
      <c r="EU13" s="40">
        <f t="shared" si="27"/>
        <v>4.7639291798200594</v>
      </c>
      <c r="EV13" s="40">
        <f t="shared" si="28"/>
        <v>4.5754803214310238</v>
      </c>
      <c r="EW13" s="40">
        <f t="shared" si="29"/>
        <v>0.96392088287742828</v>
      </c>
      <c r="EX13" s="40">
        <f t="shared" si="30"/>
        <v>0.10900066332262168</v>
      </c>
      <c r="EY13" s="40">
        <f t="shared" si="31"/>
        <v>0.1050680156241668</v>
      </c>
      <c r="FA13" s="40">
        <v>3.0167999999999999</v>
      </c>
      <c r="FB13" s="40">
        <v>0.90290000000000004</v>
      </c>
      <c r="FC13" s="40">
        <v>3.9197000000000002</v>
      </c>
      <c r="FD13" s="40">
        <f t="shared" si="32"/>
        <v>0.23034926142306808</v>
      </c>
      <c r="FE13" s="40">
        <v>6.83E-2</v>
      </c>
      <c r="FF13" s="40">
        <v>1.7390000000000001</v>
      </c>
      <c r="FG13" s="40">
        <v>4.8841999999999999</v>
      </c>
      <c r="FH13" s="40">
        <v>0.72299999999999998</v>
      </c>
      <c r="FI13" s="40">
        <v>5.6072000000000006</v>
      </c>
      <c r="FJ13" s="40">
        <f t="shared" si="33"/>
        <v>0.12894136110714793</v>
      </c>
      <c r="FK13" s="40">
        <v>4.8899999999999999E-2</v>
      </c>
      <c r="FL13" s="40">
        <v>0.18170000000000003</v>
      </c>
      <c r="FM13" s="40">
        <v>7.9011000000000005</v>
      </c>
      <c r="FN13" s="40">
        <v>0.70469999999999999</v>
      </c>
      <c r="FO13" s="40">
        <v>6.4298999999999999</v>
      </c>
      <c r="FP13" s="40">
        <v>0.76650000000000007</v>
      </c>
      <c r="FQ13" s="40">
        <f t="shared" si="34"/>
        <v>1.4214957810841442</v>
      </c>
      <c r="FR13" s="40">
        <f t="shared" si="35"/>
        <v>2.2996797914214478E-2</v>
      </c>
      <c r="FS13" s="40">
        <f t="shared" si="36"/>
        <v>3.2689851213500529E-2</v>
      </c>
      <c r="FT13" s="40">
        <v>2.7791000000000001</v>
      </c>
      <c r="FU13" s="40">
        <v>0.73309999999999997</v>
      </c>
      <c r="FV13" s="40">
        <v>3.5122000000000004</v>
      </c>
      <c r="FW13" s="40">
        <f t="shared" si="37"/>
        <v>0.20872957120892885</v>
      </c>
      <c r="FX13" s="40">
        <v>4.4000000000000003E-3</v>
      </c>
      <c r="FY13" s="40">
        <v>0.36479999999999996</v>
      </c>
      <c r="FZ13" s="40">
        <v>4.4512</v>
      </c>
      <c r="GA13" s="40">
        <v>0.70499999999999996</v>
      </c>
      <c r="GB13" s="40">
        <v>3.3500999999999999</v>
      </c>
      <c r="GC13" s="40">
        <v>0.39610000000000001</v>
      </c>
      <c r="GD13" s="40">
        <f t="shared" si="38"/>
        <v>1.2689434973487654</v>
      </c>
      <c r="GE13" s="40">
        <f t="shared" si="39"/>
        <v>8.1955427749820259E-2</v>
      </c>
      <c r="GF13" s="40">
        <f t="shared" si="40"/>
        <v>0.10399680711557098</v>
      </c>
      <c r="GG13" s="124">
        <v>2.1178488089565852</v>
      </c>
      <c r="GH13" s="124">
        <v>0.92360452681248917</v>
      </c>
      <c r="GI13" s="124">
        <f t="shared" si="41"/>
        <v>3.0414533357690745</v>
      </c>
      <c r="GJ13" s="124">
        <f t="shared" si="42"/>
        <v>0.30367210173847453</v>
      </c>
      <c r="GK13" s="124">
        <v>-0.36264585250950965</v>
      </c>
      <c r="GL13" s="124">
        <v>0.36459900940798745</v>
      </c>
      <c r="GM13" s="124">
        <v>0.72724486191749715</v>
      </c>
      <c r="GN13" s="124"/>
    </row>
    <row r="14" spans="1:196">
      <c r="A14" s="29">
        <v>1984</v>
      </c>
      <c r="B14" s="40">
        <v>3.7428358960443169</v>
      </c>
      <c r="C14" s="40">
        <v>3.6786710632500874</v>
      </c>
      <c r="D14" s="41">
        <v>1.7597544204002924</v>
      </c>
      <c r="E14" s="41">
        <v>0.81769261032639606</v>
      </c>
      <c r="F14" s="41">
        <v>1.1012240325233988</v>
      </c>
      <c r="G14" s="41">
        <v>6.4164832794229396E-2</v>
      </c>
      <c r="H14" s="89">
        <v>1.572939973880604</v>
      </c>
      <c r="I14" s="90">
        <v>0.68317775671174807</v>
      </c>
      <c r="J14" s="90">
        <v>0.43533552198022379</v>
      </c>
      <c r="K14" s="92">
        <v>0.15808105312155363</v>
      </c>
      <c r="L14" s="92">
        <v>0.29634564206707864</v>
      </c>
      <c r="M14" s="92">
        <v>1.3105753989450221E-2</v>
      </c>
      <c r="N14" s="93">
        <v>0</v>
      </c>
      <c r="O14" s="89">
        <v>2.1698959221637129</v>
      </c>
      <c r="P14" s="90">
        <v>1.0765766636885443</v>
      </c>
      <c r="Q14" s="90">
        <v>0.38235708834617227</v>
      </c>
      <c r="R14" s="90">
        <v>0.10443709839820614</v>
      </c>
      <c r="S14" s="92">
        <v>1.0276284756630047</v>
      </c>
      <c r="T14" s="92">
        <v>0.5504060844771016</v>
      </c>
      <c r="U14" s="93">
        <v>0.42110340393221429</v>
      </c>
      <c r="V14" s="40">
        <v>0.42025352368320334</v>
      </c>
      <c r="W14" s="40">
        <v>0.57974647631679666</v>
      </c>
      <c r="X14" s="98">
        <v>0.38822335025380711</v>
      </c>
      <c r="Y14" s="40">
        <v>0.53239507913181716</v>
      </c>
      <c r="Z14" s="40">
        <v>0.38993567616143104</v>
      </c>
      <c r="AA14" s="40">
        <v>2.3257282447009558E-2</v>
      </c>
      <c r="AB14" s="41">
        <v>0.33566461584133267</v>
      </c>
      <c r="AC14" s="110">
        <v>0.4</v>
      </c>
      <c r="AD14" s="110">
        <v>0.8</v>
      </c>
      <c r="AE14" s="41">
        <v>0.42368182568498802</v>
      </c>
      <c r="AF14" s="98">
        <v>0.28744006346489037</v>
      </c>
      <c r="AG14" s="98">
        <v>0.83347001994958192</v>
      </c>
      <c r="AH14" s="89">
        <v>0.15818232358645495</v>
      </c>
      <c r="AI14" s="90">
        <v>0.31306878874773014</v>
      </c>
      <c r="AJ14" s="91">
        <v>0.34644149799221097</v>
      </c>
      <c r="AK14" s="41">
        <v>1.7079443917793702</v>
      </c>
      <c r="AL14" s="92">
        <v>5.1810028620922322E-2</v>
      </c>
      <c r="AM14" s="92">
        <v>0</v>
      </c>
      <c r="AN14" s="93">
        <v>0.10443709839820614</v>
      </c>
      <c r="AO14" s="41">
        <v>0.83870588100363974</v>
      </c>
      <c r="AP14" s="41">
        <v>2.6798290665994297E-2</v>
      </c>
      <c r="AQ14" s="41">
        <v>0.29615292069731652</v>
      </c>
      <c r="AR14" s="41">
        <v>0.5157546696403289</v>
      </c>
      <c r="AS14" s="41">
        <v>1.447504459475071</v>
      </c>
      <c r="AT14" s="41">
        <v>1.7142857142857137</v>
      </c>
      <c r="AU14" s="40">
        <v>0.57192462619299689</v>
      </c>
      <c r="AV14" s="40">
        <v>0.57192462619299733</v>
      </c>
      <c r="AW14" s="41">
        <v>0</v>
      </c>
      <c r="AX14" s="41">
        <v>1.0000000000000007</v>
      </c>
      <c r="AY14" s="40">
        <v>0.83870588100363908</v>
      </c>
      <c r="AZ14" s="89">
        <v>3.7428358960443169</v>
      </c>
      <c r="BA14" s="90">
        <v>3.6786710632500879</v>
      </c>
      <c r="BB14" s="90">
        <v>1.2765943318135253</v>
      </c>
      <c r="BC14" s="90">
        <v>1.5633708504329227</v>
      </c>
      <c r="BD14" s="90">
        <v>0.83870588100363974</v>
      </c>
      <c r="BE14" s="90">
        <v>1.7865527110662867</v>
      </c>
      <c r="BF14" s="90">
        <v>1.1138455310237125</v>
      </c>
      <c r="BG14" s="91">
        <v>0.77827282116008867</v>
      </c>
      <c r="BH14" s="40">
        <v>2.7714785772051544</v>
      </c>
      <c r="BI14" s="40">
        <v>2.707313744410925</v>
      </c>
      <c r="BJ14" s="40">
        <v>6.4164832794229465E-2</v>
      </c>
      <c r="BK14" s="41">
        <v>0.10790242267956567</v>
      </c>
      <c r="BL14" s="41">
        <v>4.373758988533627E-2</v>
      </c>
      <c r="BM14" s="41">
        <v>8.4127877264454729E-3</v>
      </c>
      <c r="BN14" s="40">
        <v>6.4164832794229396E-2</v>
      </c>
      <c r="BO14" s="89">
        <v>0</v>
      </c>
      <c r="BP14" s="94">
        <v>3.7428358960443178</v>
      </c>
      <c r="BQ14" s="103">
        <v>0</v>
      </c>
      <c r="BR14" s="40">
        <v>0.73594885159942147</v>
      </c>
      <c r="BS14" s="40">
        <v>1.6155345857357579E-2</v>
      </c>
      <c r="BT14" s="40">
        <v>1.1889508230913781E-2</v>
      </c>
      <c r="BU14" s="40">
        <v>1.4709609170783559E-2</v>
      </c>
      <c r="BV14" s="40">
        <v>2.2915176911839519E-2</v>
      </c>
      <c r="BW14" s="40">
        <v>0.9623752139173769</v>
      </c>
      <c r="BX14" s="40">
        <v>1.3105753989450221E-2</v>
      </c>
      <c r="BY14" s="40">
        <v>0.5504060844771016</v>
      </c>
      <c r="BZ14" s="40">
        <v>8.4127877264454729E-3</v>
      </c>
      <c r="CA14" s="40">
        <v>0.57192462619299733</v>
      </c>
      <c r="CB14" s="40">
        <v>2.0816681711721685E-17</v>
      </c>
      <c r="CC14" s="89">
        <v>3.7892711699475741</v>
      </c>
      <c r="CD14" s="90">
        <f t="shared" si="0"/>
        <v>0.12661300528769401</v>
      </c>
      <c r="CE14" s="40">
        <f t="shared" si="7"/>
        <v>3.3095001592704958</v>
      </c>
      <c r="CF14" s="40">
        <f t="shared" si="1"/>
        <v>2.1927478222996517</v>
      </c>
      <c r="CG14" s="40">
        <f t="shared" si="2"/>
        <v>1.8350527144389046</v>
      </c>
      <c r="CH14" s="40">
        <f t="shared" si="3"/>
        <v>0.35855338898924621</v>
      </c>
      <c r="CI14" s="40">
        <f t="shared" si="4"/>
        <v>0.85307616349408011</v>
      </c>
      <c r="CJ14" s="40">
        <f t="shared" si="5"/>
        <v>0.62342316195557823</v>
      </c>
      <c r="CK14" s="40">
        <f t="shared" si="6"/>
        <v>0.7183003774680603</v>
      </c>
      <c r="CL14" s="40">
        <v>3.0466747350486201</v>
      </c>
      <c r="CM14" s="40">
        <f t="shared" si="8"/>
        <v>2.003841898954704</v>
      </c>
      <c r="CN14" s="40">
        <f t="shared" si="9"/>
        <v>1.7327952344678998</v>
      </c>
      <c r="CO14" s="40">
        <v>0.32804680120159524</v>
      </c>
      <c r="CP14" s="40">
        <v>0.82588040190741951</v>
      </c>
      <c r="CQ14" s="40">
        <v>0.57886803135888498</v>
      </c>
      <c r="CR14" s="40">
        <v>0.68996239837398365</v>
      </c>
      <c r="CS14" s="40">
        <v>0.26282542422187588</v>
      </c>
      <c r="CT14" s="40">
        <f t="shared" si="10"/>
        <v>0.18890592334494771</v>
      </c>
      <c r="CU14" s="40">
        <f t="shared" si="11"/>
        <v>0.10225747997100482</v>
      </c>
      <c r="CV14" s="40">
        <v>3.0506587787650967E-2</v>
      </c>
      <c r="CW14" s="40">
        <v>2.7195761586660646E-2</v>
      </c>
      <c r="CX14" s="40">
        <v>4.4555130596693214E-2</v>
      </c>
      <c r="CY14" s="40">
        <v>2.8337979094076655E-2</v>
      </c>
      <c r="CZ14" s="40">
        <v>0.47977101067707861</v>
      </c>
      <c r="DA14" s="40">
        <f t="shared" si="12"/>
        <v>1.0686664810603539</v>
      </c>
      <c r="DB14" s="40">
        <f t="shared" si="13"/>
        <v>0.2276441637630662</v>
      </c>
      <c r="DC14" s="40">
        <v>3.6085946573751453E-3</v>
      </c>
      <c r="DD14" s="40">
        <v>0.22403556910569106</v>
      </c>
      <c r="DE14" s="40">
        <v>0.81653963414634145</v>
      </c>
      <c r="DF14" s="40">
        <v>0.86259480255516896</v>
      </c>
      <c r="DG14" s="40">
        <f t="shared" si="14"/>
        <v>1.5222135598141699</v>
      </c>
      <c r="DH14" s="40">
        <f t="shared" si="15"/>
        <v>2.9244867886178865</v>
      </c>
      <c r="DI14" s="40">
        <v>0.13355836236933796</v>
      </c>
      <c r="DJ14" s="40">
        <v>2.7909284262485485</v>
      </c>
      <c r="DK14" s="40">
        <v>3.5841055458768873</v>
      </c>
      <c r="DL14" s="40">
        <v>0.74432491289198599</v>
      </c>
      <c r="DM14" s="40">
        <f t="shared" si="16"/>
        <v>4.9871836668198579</v>
      </c>
      <c r="DN14" s="40">
        <f t="shared" si="17"/>
        <v>5.1189455574912888</v>
      </c>
      <c r="DO14" s="40">
        <f t="shared" si="18"/>
        <v>3.8475754936120765E-2</v>
      </c>
      <c r="DP14" s="40">
        <v>0.24698809523809523</v>
      </c>
      <c r="DQ14" s="40">
        <v>0.20851234030197446</v>
      </c>
      <c r="DR14" s="40">
        <f t="shared" si="19"/>
        <v>4.7836278631741758</v>
      </c>
      <c r="DS14" s="40">
        <f t="shared" si="20"/>
        <v>1.0700969439739429</v>
      </c>
      <c r="DT14" s="40">
        <f t="shared" si="21"/>
        <v>4.0733455349379208E-2</v>
      </c>
      <c r="DU14" s="40">
        <f t="shared" si="22"/>
        <v>4.3588746086869752E-2</v>
      </c>
      <c r="DV14" s="40">
        <f t="shared" si="23"/>
        <v>3.9317229394752418</v>
      </c>
      <c r="DW14" s="40">
        <f t="shared" si="24"/>
        <v>0.17110072964630163</v>
      </c>
      <c r="DX14" s="40">
        <v>3.2590022757639261</v>
      </c>
      <c r="DY14" s="40">
        <v>3.2407539503145486</v>
      </c>
      <c r="DZ14" s="40">
        <v>2.4487660717587834</v>
      </c>
      <c r="EA14" s="40">
        <v>0.31038533307013388</v>
      </c>
      <c r="EB14" s="40">
        <v>1.1023732116258991</v>
      </c>
      <c r="EC14" s="40">
        <v>1.8248325449377711E-2</v>
      </c>
      <c r="ED14" s="40">
        <v>1.4387351725649913E-2</v>
      </c>
      <c r="EE14" s="40">
        <v>5.0490299518389263E-3</v>
      </c>
      <c r="EF14" s="40">
        <v>8.910003675566722E-3</v>
      </c>
      <c r="EG14" s="40">
        <v>0.67272066371131567</v>
      </c>
      <c r="EH14" s="40">
        <v>0.75642302910267223</v>
      </c>
      <c r="EI14" s="40">
        <v>0.43193577544274497</v>
      </c>
      <c r="EJ14" s="40">
        <v>0.34823341005138841</v>
      </c>
      <c r="EK14" s="40">
        <f t="shared" si="25"/>
        <v>0.15706421042431873</v>
      </c>
      <c r="EL14" s="40">
        <v>0.72613060263154738</v>
      </c>
      <c r="EM14" s="40">
        <v>0.149087261464144</v>
      </c>
      <c r="EN14" s="40">
        <v>0.56906639220722866</v>
      </c>
      <c r="EO14" s="40">
        <v>5.7933835478187569E-2</v>
      </c>
      <c r="EP14" s="40">
        <v>0.9340110237371313</v>
      </c>
      <c r="EQ14" s="40">
        <v>1.4890933002009503</v>
      </c>
      <c r="ER14" s="40">
        <v>4.0998173373164102</v>
      </c>
      <c r="ES14" s="40">
        <v>3.5447350608525907</v>
      </c>
      <c r="ET14" s="40">
        <f t="shared" si="26"/>
        <v>4.7086697527880563</v>
      </c>
      <c r="EU14" s="40">
        <f t="shared" si="27"/>
        <v>5.0042516862054445</v>
      </c>
      <c r="EV14" s="40">
        <f t="shared" si="28"/>
        <v>4.8471874757811282</v>
      </c>
      <c r="EW14" s="40">
        <f t="shared" si="29"/>
        <v>1.0294175914356818</v>
      </c>
      <c r="EX14" s="40">
        <f t="shared" si="30"/>
        <v>0.11740135801442736</v>
      </c>
      <c r="EY14" s="40">
        <f t="shared" si="31"/>
        <v>0.12085502319848999</v>
      </c>
      <c r="FA14" s="40">
        <v>3.1124000000000001</v>
      </c>
      <c r="FB14" s="40">
        <v>0.87620000000000009</v>
      </c>
      <c r="FC14" s="40">
        <v>3.9885000000000002</v>
      </c>
      <c r="FD14" s="40">
        <f t="shared" si="32"/>
        <v>0.21968158455559736</v>
      </c>
      <c r="FE14" s="40">
        <v>6.7000000000000004E-2</v>
      </c>
      <c r="FF14" s="40">
        <v>1.7582</v>
      </c>
      <c r="FG14" s="40">
        <v>4.8586</v>
      </c>
      <c r="FH14" s="40">
        <v>0.66839999999999999</v>
      </c>
      <c r="FI14" s="40">
        <v>5.5269000000000004</v>
      </c>
      <c r="FJ14" s="40">
        <f t="shared" si="33"/>
        <v>0.1209357867882538</v>
      </c>
      <c r="FK14" s="40">
        <v>6.5099999999999991E-2</v>
      </c>
      <c r="FL14" s="40">
        <v>0.19589999999999999</v>
      </c>
      <c r="FM14" s="40">
        <v>8.2972999999999999</v>
      </c>
      <c r="FN14" s="40">
        <v>0.71989999999999998</v>
      </c>
      <c r="FO14" s="40">
        <v>6.7725</v>
      </c>
      <c r="FP14" s="40">
        <v>0.80489999999999995</v>
      </c>
      <c r="FQ14" s="40">
        <f t="shared" si="34"/>
        <v>1.5191511955765498</v>
      </c>
      <c r="FR14" s="40">
        <f t="shared" si="35"/>
        <v>2.3610090029286636E-2</v>
      </c>
      <c r="FS14" s="40">
        <f t="shared" si="36"/>
        <v>3.5867296495660769E-2</v>
      </c>
      <c r="FT14" s="40">
        <v>2.8152999999999997</v>
      </c>
      <c r="FU14" s="40">
        <v>0.70730000000000004</v>
      </c>
      <c r="FV14" s="40">
        <v>3.5225</v>
      </c>
      <c r="FW14" s="40">
        <f t="shared" si="37"/>
        <v>0.20079488999290279</v>
      </c>
      <c r="FX14" s="40">
        <v>6.0000000000000001E-3</v>
      </c>
      <c r="FY14" s="40">
        <v>0.38</v>
      </c>
      <c r="FZ14" s="40">
        <v>4.5505000000000004</v>
      </c>
      <c r="GA14" s="40">
        <v>0.72030000000000005</v>
      </c>
      <c r="GB14" s="40">
        <v>3.4232</v>
      </c>
      <c r="GC14" s="40">
        <v>0.40700000000000003</v>
      </c>
      <c r="GD14" s="40">
        <f t="shared" si="38"/>
        <v>1.2940423716763829</v>
      </c>
      <c r="GE14" s="40">
        <f t="shared" si="39"/>
        <v>8.3507306889352817E-2</v>
      </c>
      <c r="GF14" s="40">
        <f t="shared" si="40"/>
        <v>0.10806199345940568</v>
      </c>
      <c r="GG14" s="124">
        <v>2.0029941871538295</v>
      </c>
      <c r="GH14" s="124">
        <v>0.93310569516230446</v>
      </c>
      <c r="GI14" s="124">
        <f t="shared" si="41"/>
        <v>2.9360998823161339</v>
      </c>
      <c r="GJ14" s="124">
        <f t="shared" si="42"/>
        <v>0.31780447960313485</v>
      </c>
      <c r="GK14" s="124">
        <v>-0.29289270591316324</v>
      </c>
      <c r="GL14" s="124">
        <v>0.39473395950315454</v>
      </c>
      <c r="GM14" s="124">
        <v>0.68762666541631789</v>
      </c>
      <c r="GN14" s="124"/>
    </row>
    <row r="15" spans="1:196">
      <c r="A15" s="29">
        <v>1985</v>
      </c>
      <c r="B15" s="40">
        <v>3.5589535818864531</v>
      </c>
      <c r="C15" s="40">
        <v>3.5126568049988083</v>
      </c>
      <c r="D15" s="110">
        <v>1.6019282496248166</v>
      </c>
      <c r="E15" s="110">
        <v>0.85255902364915692</v>
      </c>
      <c r="F15" s="40">
        <v>1.0581695317248347</v>
      </c>
      <c r="G15" s="98">
        <v>4.6296776887644858E-2</v>
      </c>
      <c r="H15" s="89">
        <v>1.5372690743251374</v>
      </c>
      <c r="I15" s="90">
        <v>0.62190595193556331</v>
      </c>
      <c r="J15" s="90">
        <v>0.45006006410226307</v>
      </c>
      <c r="K15" s="111">
        <v>0.14681843353831281</v>
      </c>
      <c r="L15" s="111">
        <v>0.31848462474899819</v>
      </c>
      <c r="M15" s="111">
        <v>1.3715111464300916E-2</v>
      </c>
      <c r="N15" s="112">
        <v>0</v>
      </c>
      <c r="O15" s="89">
        <v>2.0216845075613157</v>
      </c>
      <c r="P15" s="90">
        <v>0.9800222976892532</v>
      </c>
      <c r="Q15" s="90">
        <v>0.40249895954689385</v>
      </c>
      <c r="R15" s="90">
        <v>0.10478734155499364</v>
      </c>
      <c r="S15" s="111">
        <v>0.92019790067910701</v>
      </c>
      <c r="T15" s="111">
        <v>0.48051695599127653</v>
      </c>
      <c r="U15" s="112">
        <v>0.38582199190893218</v>
      </c>
      <c r="V15" s="40">
        <v>0.43194412035862945</v>
      </c>
      <c r="W15" s="40">
        <v>0.56805587964137061</v>
      </c>
      <c r="X15" s="98">
        <v>0.38822335025380711</v>
      </c>
      <c r="Y15" s="40">
        <v>0.52789314477711835</v>
      </c>
      <c r="Z15" s="40">
        <v>0.42129221566917924</v>
      </c>
      <c r="AA15" s="40">
        <v>2.7750347189953749E-2</v>
      </c>
      <c r="AB15" s="110">
        <v>0.33599759762122128</v>
      </c>
      <c r="AC15" s="110">
        <v>0.4</v>
      </c>
      <c r="AD15" s="110">
        <v>0.80000000000000016</v>
      </c>
      <c r="AE15" s="110">
        <v>0.41356584830620557</v>
      </c>
      <c r="AF15" s="98">
        <v>0.28612559761144551</v>
      </c>
      <c r="AG15" s="98">
        <v>0.81971148311127717</v>
      </c>
      <c r="AH15" s="89">
        <v>0.16798862742500381</v>
      </c>
      <c r="AI15" s="90">
        <v>0.33198110037757922</v>
      </c>
      <c r="AJ15" s="91">
        <v>0.35258929584657395</v>
      </c>
      <c r="AK15" s="41">
        <v>1.5547648798389082</v>
      </c>
      <c r="AL15" s="111">
        <v>4.71633697859083E-2</v>
      </c>
      <c r="AM15" s="111">
        <v>0</v>
      </c>
      <c r="AN15" s="112">
        <v>0.10478734155499364</v>
      </c>
      <c r="AO15" s="41">
        <v>0.80656375663152824</v>
      </c>
      <c r="AP15" s="41">
        <v>2.4394846440987057E-2</v>
      </c>
      <c r="AQ15" s="41">
        <v>0.31500850280177045</v>
      </c>
      <c r="AR15" s="41">
        <v>0.46716040738877079</v>
      </c>
      <c r="AS15" s="40">
        <v>1.5002791761254481</v>
      </c>
      <c r="AT15" s="40">
        <v>1.8</v>
      </c>
      <c r="AU15" s="40">
        <v>0.50684293275697612</v>
      </c>
      <c r="AV15" s="40">
        <v>0.50684293275697645</v>
      </c>
      <c r="AW15" s="110">
        <v>0</v>
      </c>
      <c r="AX15" s="110">
        <v>1.0000000000000007</v>
      </c>
      <c r="AY15" s="40">
        <v>0.80656375663152824</v>
      </c>
      <c r="AZ15" s="89">
        <v>3.5589535818864531</v>
      </c>
      <c r="BA15" s="90">
        <v>3.5126568049988083</v>
      </c>
      <c r="BB15" s="90">
        <v>1.2187844495761393</v>
      </c>
      <c r="BC15" s="90">
        <v>1.4873085987911407</v>
      </c>
      <c r="BD15" s="90">
        <v>0.80656375663152824</v>
      </c>
      <c r="BE15" s="90">
        <v>1.6263230960658035</v>
      </c>
      <c r="BF15" s="90">
        <v>1.1675675264509273</v>
      </c>
      <c r="BG15" s="91">
        <v>0.71876618248207724</v>
      </c>
      <c r="BH15" s="40">
        <v>2.7389617015535537</v>
      </c>
      <c r="BI15" s="40">
        <v>2.6926649246659085</v>
      </c>
      <c r="BJ15" s="40">
        <v>4.6296776887645219E-2</v>
      </c>
      <c r="BK15" s="110">
        <v>0.10587395177383069</v>
      </c>
      <c r="BL15" s="110">
        <v>5.957717488618583E-2</v>
      </c>
      <c r="BM15" s="110">
        <v>1.2610865301398958E-2</v>
      </c>
      <c r="BN15" s="40">
        <v>4.6296776887644858E-2</v>
      </c>
      <c r="BO15" s="89">
        <v>0</v>
      </c>
      <c r="BP15" s="94">
        <v>3.5589535818864531</v>
      </c>
      <c r="BQ15" s="103">
        <v>0</v>
      </c>
      <c r="BR15" s="40">
        <v>0.7665607755457402</v>
      </c>
      <c r="BS15" s="40">
        <v>2.2125729176487807E-2</v>
      </c>
      <c r="BT15" s="40">
        <v>1.6960716117043504E-2</v>
      </c>
      <c r="BU15" s="40">
        <v>2.4881209712843484E-2</v>
      </c>
      <c r="BV15" s="40">
        <v>2.7059884981916291E-2</v>
      </c>
      <c r="BW15" s="40">
        <v>0.94805890530524017</v>
      </c>
      <c r="BX15" s="40">
        <v>1.3715111464300916E-2</v>
      </c>
      <c r="BY15" s="40">
        <v>0.48051695599127653</v>
      </c>
      <c r="BZ15" s="40">
        <v>1.2610865301398958E-2</v>
      </c>
      <c r="CA15" s="40">
        <v>0.50684293275697645</v>
      </c>
      <c r="CB15" s="40">
        <v>7.2858385991025898E-17</v>
      </c>
      <c r="CC15" s="89">
        <v>3.8428403016118056</v>
      </c>
      <c r="CD15" s="90">
        <f t="shared" si="0"/>
        <v>0.11250125446530609</v>
      </c>
      <c r="CE15" s="40">
        <f t="shared" si="7"/>
        <v>3.4105159469706425</v>
      </c>
      <c r="CF15" s="40">
        <f t="shared" si="1"/>
        <v>2.2391992834265242</v>
      </c>
      <c r="CG15" s="40">
        <f t="shared" si="2"/>
        <v>1.9428720894167637</v>
      </c>
      <c r="CH15" s="40">
        <f t="shared" si="3"/>
        <v>0.35879253168581943</v>
      </c>
      <c r="CI15" s="40">
        <f t="shared" si="4"/>
        <v>0.90655217285935286</v>
      </c>
      <c r="CJ15" s="40">
        <f t="shared" si="5"/>
        <v>0.6775273848715917</v>
      </c>
      <c r="CK15" s="40">
        <f t="shared" si="6"/>
        <v>0.77155542587264547</v>
      </c>
      <c r="CL15" s="40">
        <v>3.1532681232327255</v>
      </c>
      <c r="CM15" s="40">
        <f t="shared" si="8"/>
        <v>2.0519777699364856</v>
      </c>
      <c r="CN15" s="40">
        <f t="shared" si="9"/>
        <v>1.8386539600494021</v>
      </c>
      <c r="CO15" s="40">
        <v>0.32772214127873811</v>
      </c>
      <c r="CP15" s="40">
        <v>0.87529300980263847</v>
      </c>
      <c r="CQ15" s="40">
        <v>0.63563880896802571</v>
      </c>
      <c r="CR15" s="40">
        <v>0.73736360675316226</v>
      </c>
      <c r="CS15" s="40">
        <v>0.25724782373791705</v>
      </c>
      <c r="CT15" s="40">
        <f t="shared" si="10"/>
        <v>0.18722151349003857</v>
      </c>
      <c r="CU15" s="40">
        <f t="shared" si="11"/>
        <v>0.1042181293673617</v>
      </c>
      <c r="CV15" s="40">
        <v>3.1070390407081323E-2</v>
      </c>
      <c r="CW15" s="40">
        <v>3.1259163056714376E-2</v>
      </c>
      <c r="CX15" s="40">
        <v>4.1888575903566004E-2</v>
      </c>
      <c r="CY15" s="40">
        <v>3.4191819119483206E-2</v>
      </c>
      <c r="CZ15" s="40">
        <v>0.43232435464116337</v>
      </c>
      <c r="DA15" s="40">
        <f t="shared" si="12"/>
        <v>1.04167468849926</v>
      </c>
      <c r="DB15" s="40">
        <f t="shared" si="13"/>
        <v>0.25734650670430487</v>
      </c>
      <c r="DC15" s="40">
        <v>3.7434178383366811E-3</v>
      </c>
      <c r="DD15" s="40">
        <v>0.25360308886596816</v>
      </c>
      <c r="DE15" s="40">
        <v>0.86669684056240159</v>
      </c>
      <c r="DF15" s="40">
        <v>0.82471744204983521</v>
      </c>
      <c r="DG15" s="40">
        <f t="shared" si="14"/>
        <v>1.5060089028825798</v>
      </c>
      <c r="DH15" s="40">
        <f t="shared" si="15"/>
        <v>3.140454237012106</v>
      </c>
      <c r="DI15" s="40">
        <v>0.13138252537864395</v>
      </c>
      <c r="DJ15" s="40">
        <v>3.009071711633462</v>
      </c>
      <c r="DK15" s="40">
        <v>3.8217456978448507</v>
      </c>
      <c r="DL15" s="40">
        <v>0.7958369523912926</v>
      </c>
      <c r="DM15" s="40">
        <f t="shared" si="16"/>
        <v>5.3406728331331745</v>
      </c>
      <c r="DN15" s="40">
        <f t="shared" si="17"/>
        <v>5.4599979642798981</v>
      </c>
      <c r="DO15" s="40">
        <f t="shared" si="18"/>
        <v>2.131018945768412E-2</v>
      </c>
      <c r="DP15" s="40">
        <v>0.25243648553281578</v>
      </c>
      <c r="DQ15" s="40">
        <v>0.23112629607513166</v>
      </c>
      <c r="DR15" s="40">
        <f t="shared" si="19"/>
        <v>4.7868828748083638</v>
      </c>
      <c r="DS15" s="40">
        <f t="shared" si="20"/>
        <v>1.1406165780687672</v>
      </c>
      <c r="DT15" s="40">
        <f t="shared" si="21"/>
        <v>4.2330839239720149E-2</v>
      </c>
      <c r="DU15" s="40">
        <f t="shared" si="22"/>
        <v>4.8283257000388692E-2</v>
      </c>
      <c r="DV15" s="40">
        <f t="shared" si="23"/>
        <v>3.8491769216437817</v>
      </c>
      <c r="DW15" s="40">
        <f t="shared" si="24"/>
        <v>0.16537815676125542</v>
      </c>
      <c r="DX15" s="40">
        <v>3.2126071372943699</v>
      </c>
      <c r="DY15" s="40">
        <v>3.193632686662232</v>
      </c>
      <c r="DZ15" s="40">
        <v>2.3722244736695184</v>
      </c>
      <c r="EA15" s="40">
        <v>0.32994720889585233</v>
      </c>
      <c r="EB15" s="40">
        <v>1.1513554218885667</v>
      </c>
      <c r="EC15" s="40">
        <v>1.8974450632137946E-2</v>
      </c>
      <c r="ED15" s="40">
        <v>1.4164878122543302E-2</v>
      </c>
      <c r="EE15" s="40">
        <v>5.2518765686989308E-3</v>
      </c>
      <c r="EF15" s="40">
        <v>1.0061449078293573E-2</v>
      </c>
      <c r="EG15" s="40">
        <v>0.63656978434941192</v>
      </c>
      <c r="EH15" s="40">
        <v>0.74067855466057797</v>
      </c>
      <c r="EI15" s="40">
        <v>0.45358629837023451</v>
      </c>
      <c r="EJ15" s="40">
        <v>0.34947752805906851</v>
      </c>
      <c r="EK15" s="40">
        <f t="shared" si="25"/>
        <v>9.8970761862761769E-2</v>
      </c>
      <c r="EL15" s="40">
        <v>0.68026286828933558</v>
      </c>
      <c r="EM15" s="40">
        <v>0.13318774470481756</v>
      </c>
      <c r="EN15" s="40">
        <v>0.58129210642657381</v>
      </c>
      <c r="EO15" s="40">
        <v>8.7205164045362382E-2</v>
      </c>
      <c r="EP15" s="40">
        <v>0.84402880836796779</v>
      </c>
      <c r="EQ15" s="40">
        <v>1.4671662870832856</v>
      </c>
      <c r="ER15" s="40">
        <v>4.2883663638697502</v>
      </c>
      <c r="ES15" s="40">
        <v>3.6652288851544323</v>
      </c>
      <c r="ET15" s="40">
        <f t="shared" si="26"/>
        <v>4.5942341935359252</v>
      </c>
      <c r="EU15" s="40">
        <f t="shared" si="27"/>
        <v>5.1761232841803615</v>
      </c>
      <c r="EV15" s="40">
        <f t="shared" si="28"/>
        <v>5.0771517477045363</v>
      </c>
      <c r="EW15" s="40">
        <f t="shared" si="29"/>
        <v>1.1051138304721329</v>
      </c>
      <c r="EX15" s="40">
        <f t="shared" si="30"/>
        <v>0.11449177320520024</v>
      </c>
      <c r="EY15" s="40">
        <f t="shared" si="31"/>
        <v>0.12652644204434554</v>
      </c>
      <c r="FA15" s="40">
        <v>3.1572000000000005</v>
      </c>
      <c r="FB15" s="40">
        <v>0.85099999999999998</v>
      </c>
      <c r="FC15" s="40">
        <v>4.0081999999999995</v>
      </c>
      <c r="FD15" s="40">
        <f t="shared" si="32"/>
        <v>0.21231475475275688</v>
      </c>
      <c r="FE15" s="40">
        <v>6.13E-2</v>
      </c>
      <c r="FF15" s="40">
        <v>1.7342</v>
      </c>
      <c r="FG15" s="40">
        <v>4.8662000000000001</v>
      </c>
      <c r="FH15" s="40">
        <v>0.63340000000000007</v>
      </c>
      <c r="FI15" s="40">
        <v>5.4996</v>
      </c>
      <c r="FJ15" s="40">
        <f t="shared" si="33"/>
        <v>0.11517201251000074</v>
      </c>
      <c r="FK15" s="40">
        <v>8.3100000000000007E-2</v>
      </c>
      <c r="FL15" s="40">
        <v>0.20199999999999999</v>
      </c>
      <c r="FM15" s="40">
        <v>8.6447000000000003</v>
      </c>
      <c r="FN15" s="40">
        <v>0.72939999999999994</v>
      </c>
      <c r="FO15" s="40">
        <v>7.0859000000000005</v>
      </c>
      <c r="FP15" s="40">
        <v>0.82940000000000003</v>
      </c>
      <c r="FQ15" s="40">
        <f t="shared" si="34"/>
        <v>1.5959937228837811</v>
      </c>
      <c r="FR15" s="40">
        <f t="shared" si="35"/>
        <v>2.3366918458708801E-2</v>
      </c>
      <c r="FS15" s="40">
        <f t="shared" si="36"/>
        <v>3.7293455183236401E-2</v>
      </c>
      <c r="FT15" s="40">
        <v>2.8782999999999999</v>
      </c>
      <c r="FU15" s="40">
        <v>0.68940000000000001</v>
      </c>
      <c r="FV15" s="40">
        <v>3.5676999999999999</v>
      </c>
      <c r="FW15" s="40">
        <f t="shared" si="37"/>
        <v>0.19323373602040531</v>
      </c>
      <c r="FX15" s="40">
        <v>7.4000000000000003E-3</v>
      </c>
      <c r="FY15" s="40">
        <v>0.39529999999999998</v>
      </c>
      <c r="FZ15" s="40">
        <v>4.6494000000000009</v>
      </c>
      <c r="GA15" s="40">
        <v>0.73099999999999998</v>
      </c>
      <c r="GB15" s="40">
        <v>3.5035000000000003</v>
      </c>
      <c r="GC15" s="40">
        <v>0.41490000000000005</v>
      </c>
      <c r="GD15" s="40">
        <f t="shared" si="38"/>
        <v>1.3059011881021265</v>
      </c>
      <c r="GE15" s="40">
        <f t="shared" si="39"/>
        <v>8.5021723233105334E-2</v>
      </c>
      <c r="GF15" s="40">
        <f t="shared" si="40"/>
        <v>0.11102996938460243</v>
      </c>
      <c r="GG15" s="124">
        <v>1.9608057911068628</v>
      </c>
      <c r="GH15" s="124">
        <v>0.96963644665063975</v>
      </c>
      <c r="GI15" s="124">
        <f t="shared" si="41"/>
        <v>2.9304422377575028</v>
      </c>
      <c r="GJ15" s="124">
        <f t="shared" si="42"/>
        <v>0.3308839990624235</v>
      </c>
      <c r="GK15" s="124">
        <v>-0.20361742182325904</v>
      </c>
      <c r="GL15" s="124">
        <v>0.4395877954162572</v>
      </c>
      <c r="GM15" s="124">
        <v>0.64320521723951629</v>
      </c>
      <c r="GN15" s="124"/>
    </row>
    <row r="16" spans="1:196">
      <c r="A16" s="29">
        <v>1986</v>
      </c>
      <c r="B16" s="40">
        <v>3.7705619151921312</v>
      </c>
      <c r="C16" s="40">
        <v>3.7553483149882565</v>
      </c>
      <c r="D16" s="41">
        <v>1.6055104619452019</v>
      </c>
      <c r="E16" s="41">
        <v>0.9899036891988312</v>
      </c>
      <c r="F16" s="41">
        <v>1.1599341638442233</v>
      </c>
      <c r="G16" s="41">
        <v>1.5213600203874786E-2</v>
      </c>
      <c r="H16" s="89">
        <v>1.6453465428110392</v>
      </c>
      <c r="I16" s="90">
        <v>0.62329665040390381</v>
      </c>
      <c r="J16" s="90">
        <v>0.50703807266264045</v>
      </c>
      <c r="K16" s="92">
        <v>0.14584255584264805</v>
      </c>
      <c r="L16" s="92">
        <v>0.36916926390184679</v>
      </c>
      <c r="M16" s="92">
        <v>1.6658755139519404E-2</v>
      </c>
      <c r="N16" s="93">
        <v>0</v>
      </c>
      <c r="O16" s="89">
        <v>2.125215372381092</v>
      </c>
      <c r="P16" s="90">
        <v>0.98221381154129805</v>
      </c>
      <c r="Q16" s="90">
        <v>0.4828656165361907</v>
      </c>
      <c r="R16" s="90">
        <v>0.11675774001793447</v>
      </c>
      <c r="S16" s="92">
        <v>0.95006410878899294</v>
      </c>
      <c r="T16" s="92">
        <v>0.49507264355998981</v>
      </c>
      <c r="U16" s="93">
        <v>0.4066859045033242</v>
      </c>
      <c r="V16" s="40">
        <v>0.43636640368686258</v>
      </c>
      <c r="W16" s="40">
        <v>0.56363359631313747</v>
      </c>
      <c r="X16" s="98">
        <v>0.38822335025380716</v>
      </c>
      <c r="Y16" s="40">
        <v>0.51220949895944601</v>
      </c>
      <c r="Z16" s="40">
        <v>0.43825281849697306</v>
      </c>
      <c r="AA16" s="40">
        <v>3.2553709195595977E-2</v>
      </c>
      <c r="AB16" s="41">
        <v>0.34105443073427238</v>
      </c>
      <c r="AC16" s="110">
        <v>0.4</v>
      </c>
      <c r="AD16" s="110">
        <v>0.8</v>
      </c>
      <c r="AE16" s="41">
        <v>0.37293108308901762</v>
      </c>
      <c r="AF16" s="98">
        <v>0.29609306275640368</v>
      </c>
      <c r="AG16" s="98">
        <v>0.8064847392362271</v>
      </c>
      <c r="AH16" s="89">
        <v>0.21170538868925293</v>
      </c>
      <c r="AI16" s="90">
        <v>0.4090324455428439</v>
      </c>
      <c r="AJ16" s="91">
        <v>0.36916585496673437</v>
      </c>
      <c r="AK16" s="41">
        <v>1.5582416260097594</v>
      </c>
      <c r="AL16" s="92">
        <v>4.7268835935442496E-2</v>
      </c>
      <c r="AM16" s="92">
        <v>0</v>
      </c>
      <c r="AN16" s="93">
        <v>0.11675774001793447</v>
      </c>
      <c r="AO16" s="41">
        <v>0.89733386798364012</v>
      </c>
      <c r="AP16" s="41">
        <v>2.4449397897642673E-2</v>
      </c>
      <c r="AQ16" s="41">
        <v>0.39012098061036149</v>
      </c>
      <c r="AR16" s="41">
        <v>0.48276348947563597</v>
      </c>
      <c r="AS16" s="41">
        <v>1.5474260278978751</v>
      </c>
      <c r="AT16" s="41">
        <v>1.9127284743975024</v>
      </c>
      <c r="AU16" s="40">
        <v>0.53203142148401272</v>
      </c>
      <c r="AV16" s="40">
        <v>0.53203142148401394</v>
      </c>
      <c r="AW16" s="41">
        <v>-1.2212453270876722E-15</v>
      </c>
      <c r="AX16" s="41">
        <v>1.0000000000000022</v>
      </c>
      <c r="AY16" s="40">
        <v>0.8973338679836409</v>
      </c>
      <c r="AZ16" s="89">
        <v>3.7705619151921299</v>
      </c>
      <c r="BA16" s="90">
        <v>3.7553483149882556</v>
      </c>
      <c r="BB16" s="90">
        <v>1.2761772789091923</v>
      </c>
      <c r="BC16" s="90">
        <v>1.5818371680954233</v>
      </c>
      <c r="BD16" s="90">
        <v>0.89733386798364012</v>
      </c>
      <c r="BE16" s="90">
        <v>1.6299598598428446</v>
      </c>
      <c r="BF16" s="90">
        <v>1.3800246698091927</v>
      </c>
      <c r="BG16" s="91">
        <v>0.7453637853362185</v>
      </c>
      <c r="BH16" s="40">
        <v>2.8666594005887145</v>
      </c>
      <c r="BI16" s="40">
        <v>2.8514458003848402</v>
      </c>
      <c r="BJ16" s="40">
        <v>1.52136002038743E-2</v>
      </c>
      <c r="BK16" s="41">
        <v>0.10617507082585367</v>
      </c>
      <c r="BL16" s="41">
        <v>9.0961470621978888E-2</v>
      </c>
      <c r="BM16" s="41">
        <v>2.0300022784504719E-2</v>
      </c>
      <c r="BN16" s="40">
        <v>1.5213600203874786E-2</v>
      </c>
      <c r="BO16" s="89">
        <v>0</v>
      </c>
      <c r="BP16" s="94">
        <v>3.7705619151921308</v>
      </c>
      <c r="BQ16" s="103">
        <v>0</v>
      </c>
      <c r="BR16" s="40">
        <v>0.75930261621917161</v>
      </c>
      <c r="BS16" s="40">
        <v>3.190012260085829E-2</v>
      </c>
      <c r="BT16" s="40">
        <v>2.4221846548544024E-2</v>
      </c>
      <c r="BU16" s="40">
        <v>3.8155683977989782E-2</v>
      </c>
      <c r="BV16" s="40">
        <v>3.1311600155217438E-2</v>
      </c>
      <c r="BW16" s="40">
        <v>0.93053271586679276</v>
      </c>
      <c r="BX16" s="40">
        <v>1.6658755139519404E-2</v>
      </c>
      <c r="BY16" s="40">
        <v>0.49507264355998981</v>
      </c>
      <c r="BZ16" s="40">
        <v>2.0300022784504719E-2</v>
      </c>
      <c r="CA16" s="40">
        <v>0.53203142148401394</v>
      </c>
      <c r="CB16" s="40">
        <v>0</v>
      </c>
      <c r="CC16" s="89">
        <v>4.0362782179758474</v>
      </c>
      <c r="CD16" s="90">
        <f t="shared" si="0"/>
        <v>9.9119472014903634E-2</v>
      </c>
      <c r="CE16" s="40">
        <f t="shared" si="7"/>
        <v>3.6362044521048249</v>
      </c>
      <c r="CF16" s="40">
        <f t="shared" si="1"/>
        <v>2.3287104360480217</v>
      </c>
      <c r="CG16" s="40">
        <f t="shared" si="2"/>
        <v>2.1447001124135414</v>
      </c>
      <c r="CH16" s="40">
        <f t="shared" si="3"/>
        <v>0.41022273340225546</v>
      </c>
      <c r="CI16" s="40">
        <f t="shared" si="4"/>
        <v>0.98200163946524888</v>
      </c>
      <c r="CJ16" s="40">
        <f t="shared" si="5"/>
        <v>0.75247573954603697</v>
      </c>
      <c r="CK16" s="40">
        <f t="shared" si="6"/>
        <v>0.83720609635673826</v>
      </c>
      <c r="CL16" s="40">
        <v>3.373647808281659</v>
      </c>
      <c r="CM16" s="40">
        <f t="shared" si="8"/>
        <v>2.1391349202224408</v>
      </c>
      <c r="CN16" s="40">
        <f t="shared" si="9"/>
        <v>2.0337240777063261</v>
      </c>
      <c r="CO16" s="40">
        <v>0.37417002489821571</v>
      </c>
      <c r="CP16" s="40">
        <v>0.94588597422591614</v>
      </c>
      <c r="CQ16" s="40">
        <v>0.71366807858219417</v>
      </c>
      <c r="CR16" s="40">
        <v>0.7992111896471078</v>
      </c>
      <c r="CS16" s="40">
        <v>0.26255664382316568</v>
      </c>
      <c r="CT16" s="40">
        <f t="shared" si="10"/>
        <v>0.18957551582558085</v>
      </c>
      <c r="CU16" s="40">
        <f t="shared" si="11"/>
        <v>0.1109760347072153</v>
      </c>
      <c r="CV16" s="40">
        <v>3.6052708504039729E-2</v>
      </c>
      <c r="CW16" s="40">
        <v>3.6115665239332746E-2</v>
      </c>
      <c r="CX16" s="40">
        <v>3.8807660963842819E-2</v>
      </c>
      <c r="CY16" s="40">
        <v>3.7994906709630474E-2</v>
      </c>
      <c r="CZ16" s="40">
        <v>0.40007376587102211</v>
      </c>
      <c r="DA16" s="40">
        <f t="shared" si="12"/>
        <v>1.0468670718322508</v>
      </c>
      <c r="DB16" s="40">
        <f t="shared" si="13"/>
        <v>0.28833311678187212</v>
      </c>
      <c r="DC16" s="40">
        <v>3.9739358661192246E-3</v>
      </c>
      <c r="DD16" s="40">
        <v>0.28435918091575291</v>
      </c>
      <c r="DE16" s="40">
        <v>0.93512642274310076</v>
      </c>
      <c r="DF16" s="40">
        <v>0.73580336261109147</v>
      </c>
      <c r="DG16" s="40">
        <f t="shared" si="14"/>
        <v>1.5070196455485685</v>
      </c>
      <c r="DH16" s="40">
        <f t="shared" si="15"/>
        <v>3.4302961124681675</v>
      </c>
      <c r="DI16" s="40">
        <v>0.13832778961592432</v>
      </c>
      <c r="DJ16" s="40">
        <v>3.2919683228522429</v>
      </c>
      <c r="DK16" s="40">
        <v>4.2015123954056444</v>
      </c>
      <c r="DL16" s="40">
        <v>0.93691933891169898</v>
      </c>
      <c r="DM16" s="40">
        <f t="shared" si="16"/>
        <v>5.8633293416635812</v>
      </c>
      <c r="DN16" s="40">
        <f t="shared" si="17"/>
        <v>5.9738449145054835</v>
      </c>
      <c r="DO16" s="40">
        <f t="shared" si="18"/>
        <v>8.2235850527518917E-3</v>
      </c>
      <c r="DP16" s="40">
        <v>0.27623993035705002</v>
      </c>
      <c r="DQ16" s="40">
        <v>0.26801634530429813</v>
      </c>
      <c r="DR16" s="40">
        <f t="shared" si="19"/>
        <v>4.8825971534288417</v>
      </c>
      <c r="DS16" s="40">
        <f t="shared" si="20"/>
        <v>1.2234973983692889</v>
      </c>
      <c r="DT16" s="40">
        <f t="shared" si="21"/>
        <v>4.4864965384941634E-2</v>
      </c>
      <c r="DU16" s="40">
        <f t="shared" si="22"/>
        <v>5.4892168426404292E-2</v>
      </c>
      <c r="DV16" s="40">
        <f t="shared" si="23"/>
        <v>3.7979564488697242</v>
      </c>
      <c r="DW16" s="40">
        <f t="shared" si="24"/>
        <v>0.15443551824326132</v>
      </c>
      <c r="DX16" s="40">
        <v>3.2114170764231917</v>
      </c>
      <c r="DY16" s="40">
        <v>3.1918285372426771</v>
      </c>
      <c r="DZ16" s="40">
        <v>2.2976320699254402</v>
      </c>
      <c r="EA16" s="40">
        <v>0.33195415614370155</v>
      </c>
      <c r="EB16" s="40">
        <v>1.2261506234609383</v>
      </c>
      <c r="EC16" s="40">
        <v>1.9588539180514494E-2</v>
      </c>
      <c r="ED16" s="40">
        <v>1.388355597498207E-2</v>
      </c>
      <c r="EE16" s="40">
        <v>5.1163398094193849E-3</v>
      </c>
      <c r="EF16" s="40">
        <v>1.0821323014951806E-2</v>
      </c>
      <c r="EG16" s="40">
        <v>0.58653937244653231</v>
      </c>
      <c r="EH16" s="40">
        <v>0.71928917386582536</v>
      </c>
      <c r="EI16" s="40">
        <v>0.47233489052085786</v>
      </c>
      <c r="EJ16" s="40">
        <v>0.33958508910156493</v>
      </c>
      <c r="EK16" s="40">
        <f t="shared" si="25"/>
        <v>6.3337743672541413E-2</v>
      </c>
      <c r="EL16" s="40">
        <v>0.6357241522062772</v>
      </c>
      <c r="EM16" s="40">
        <v>0.14009712827490289</v>
      </c>
      <c r="EN16" s="40">
        <v>0.57238640853373579</v>
      </c>
      <c r="EO16" s="40">
        <v>0.14089794046791587</v>
      </c>
      <c r="EP16" s="40">
        <v>0.72899362033144943</v>
      </c>
      <c r="EQ16" s="40">
        <v>1.4328082401354387</v>
      </c>
      <c r="ER16" s="40">
        <v>4.4675319147376102</v>
      </c>
      <c r="ES16" s="40">
        <v>3.7637172949336208</v>
      </c>
      <c r="ET16" s="40">
        <f t="shared" si="26"/>
        <v>4.463613039901686</v>
      </c>
      <c r="EU16" s="40">
        <f t="shared" si="27"/>
        <v>5.3402743305110754</v>
      </c>
      <c r="EV16" s="40">
        <f t="shared" si="28"/>
        <v>5.2769373012115883</v>
      </c>
      <c r="EW16" s="40">
        <f t="shared" si="29"/>
        <v>1.1822120900802406</v>
      </c>
      <c r="EX16" s="40">
        <f t="shared" si="30"/>
        <v>0.10846943517830229</v>
      </c>
      <c r="EY16" s="40">
        <f t="shared" si="31"/>
        <v>0.12823387767196393</v>
      </c>
      <c r="FA16" s="40">
        <v>3.3692000000000002</v>
      </c>
      <c r="FB16" s="40">
        <v>0.82819999999999994</v>
      </c>
      <c r="FC16" s="40">
        <v>4.1974</v>
      </c>
      <c r="FD16" s="40">
        <f t="shared" si="32"/>
        <v>0.19731262209939485</v>
      </c>
      <c r="FE16" s="40">
        <v>5.2900000000000003E-2</v>
      </c>
      <c r="FF16" s="40">
        <v>1.7205000000000001</v>
      </c>
      <c r="FG16" s="40">
        <v>5.2999000000000001</v>
      </c>
      <c r="FH16" s="40">
        <v>0.62729999999999997</v>
      </c>
      <c r="FI16" s="40">
        <v>5.9271000000000003</v>
      </c>
      <c r="FJ16" s="40">
        <f t="shared" si="33"/>
        <v>0.10583590626107202</v>
      </c>
      <c r="FK16" s="40">
        <v>0.1134</v>
      </c>
      <c r="FL16" s="40">
        <v>0.24239999999999998</v>
      </c>
      <c r="FM16" s="40">
        <v>9.4230999999999998</v>
      </c>
      <c r="FN16" s="40">
        <v>0.75529999999999997</v>
      </c>
      <c r="FO16" s="40">
        <v>7.7753999999999994</v>
      </c>
      <c r="FP16" s="40">
        <v>0.89239999999999997</v>
      </c>
      <c r="FQ16" s="40">
        <f t="shared" si="34"/>
        <v>1.6208438687926794</v>
      </c>
      <c r="FR16" s="40">
        <f t="shared" si="35"/>
        <v>2.5724018635056401E-2</v>
      </c>
      <c r="FS16" s="40">
        <f t="shared" si="36"/>
        <v>4.1694617885339798E-2</v>
      </c>
      <c r="FT16" s="40">
        <v>2.9182999999999999</v>
      </c>
      <c r="FU16" s="40">
        <v>0.67069999999999996</v>
      </c>
      <c r="FV16" s="40">
        <v>3.5888999999999998</v>
      </c>
      <c r="FW16" s="40">
        <f t="shared" si="37"/>
        <v>0.18688177435983169</v>
      </c>
      <c r="FX16" s="40">
        <v>2.5600000000000001E-2</v>
      </c>
      <c r="FY16" s="40">
        <v>0.40990000000000004</v>
      </c>
      <c r="FZ16" s="40">
        <v>4.6904000000000003</v>
      </c>
      <c r="GA16" s="40">
        <v>0.72430000000000005</v>
      </c>
      <c r="GB16" s="40">
        <v>3.5492000000000004</v>
      </c>
      <c r="GC16" s="40">
        <v>0.41689999999999999</v>
      </c>
      <c r="GD16" s="40">
        <f t="shared" si="38"/>
        <v>1.3163079168186795</v>
      </c>
      <c r="GE16" s="40">
        <f t="shared" si="39"/>
        <v>8.739126726931605E-2</v>
      </c>
      <c r="GF16" s="40">
        <f t="shared" si="40"/>
        <v>0.11503381696741787</v>
      </c>
      <c r="GG16" s="124">
        <v>2.2963238022906873</v>
      </c>
      <c r="GH16" s="124">
        <v>1.0936677197128981</v>
      </c>
      <c r="GI16" s="124">
        <f t="shared" si="41"/>
        <v>3.3899915220035854</v>
      </c>
      <c r="GJ16" s="124">
        <f t="shared" si="42"/>
        <v>0.32261665334977241</v>
      </c>
      <c r="GK16" s="124">
        <v>-0.2110871759151618</v>
      </c>
      <c r="GL16" s="124">
        <v>0.48830627847389196</v>
      </c>
      <c r="GM16" s="124">
        <v>0.69939345438905387</v>
      </c>
      <c r="GN16" s="124"/>
    </row>
    <row r="17" spans="1:196">
      <c r="A17" s="29">
        <v>1987</v>
      </c>
      <c r="B17" s="40">
        <v>3.7693057271367305</v>
      </c>
      <c r="C17" s="40">
        <v>3.7829214342325743</v>
      </c>
      <c r="D17" s="41">
        <v>1.5596566526156026</v>
      </c>
      <c r="E17" s="41">
        <v>0.99682094623382622</v>
      </c>
      <c r="F17" s="41">
        <v>1.2264438353831455</v>
      </c>
      <c r="G17" s="98">
        <v>-1.3615707095844143E-2</v>
      </c>
      <c r="H17" s="89">
        <v>1.6646473756948814</v>
      </c>
      <c r="I17" s="90">
        <v>0.60549513092406748</v>
      </c>
      <c r="J17" s="90">
        <v>0.50760076928793707</v>
      </c>
      <c r="K17" s="92">
        <v>0.13571268271438031</v>
      </c>
      <c r="L17" s="92">
        <v>0.41583879276849656</v>
      </c>
      <c r="M17" s="92">
        <v>1.9232404450316803E-2</v>
      </c>
      <c r="N17" s="93">
        <v>0</v>
      </c>
      <c r="O17" s="89">
        <v>2.1046583514418491</v>
      </c>
      <c r="P17" s="90">
        <v>0.95416152169153523</v>
      </c>
      <c r="Q17" s="90">
        <v>0.48922017694588921</v>
      </c>
      <c r="R17" s="90">
        <v>0.12361008076510395</v>
      </c>
      <c r="S17" s="92">
        <v>0.95819085277949223</v>
      </c>
      <c r="T17" s="92">
        <v>0.49787636137102625</v>
      </c>
      <c r="U17" s="93">
        <v>0.42052428074017134</v>
      </c>
      <c r="V17" s="40">
        <v>0.44163235783991284</v>
      </c>
      <c r="W17" s="40">
        <v>0.55836764216008716</v>
      </c>
      <c r="X17" s="98">
        <v>0.38822335025380711</v>
      </c>
      <c r="Y17" s="40">
        <v>0.50921960579354453</v>
      </c>
      <c r="Z17" s="40">
        <v>0.45476474581913917</v>
      </c>
      <c r="AA17" s="40">
        <v>3.7192184162202824E-2</v>
      </c>
      <c r="AB17" s="41">
        <v>0.34792999729142488</v>
      </c>
      <c r="AC17" s="110">
        <v>0.4</v>
      </c>
      <c r="AD17" s="110">
        <v>0.8</v>
      </c>
      <c r="AE17" s="41">
        <v>0.35678016133730134</v>
      </c>
      <c r="AF17" s="98">
        <v>0.29853945233203605</v>
      </c>
      <c r="AG17" s="98">
        <v>0.79522823621352945</v>
      </c>
      <c r="AH17" s="89">
        <v>0.22308401887057233</v>
      </c>
      <c r="AI17" s="90">
        <v>0.41809098934154793</v>
      </c>
      <c r="AJ17" s="91">
        <v>0.35564593802170591</v>
      </c>
      <c r="AK17" s="41">
        <v>1.5137378273101687</v>
      </c>
      <c r="AL17" s="92">
        <v>4.5918825305433987E-2</v>
      </c>
      <c r="AM17" s="92">
        <v>0</v>
      </c>
      <c r="AN17" s="93">
        <v>0.12361008076510395</v>
      </c>
      <c r="AO17" s="41">
        <v>0.96712107190366192</v>
      </c>
      <c r="AP17" s="41">
        <v>2.3751116537293442E-2</v>
      </c>
      <c r="AQ17" s="41">
        <v>0.39839072688988852</v>
      </c>
      <c r="AR17" s="41">
        <v>0.54497922847647995</v>
      </c>
      <c r="AS17" s="41">
        <v>1.6025152967216445</v>
      </c>
      <c r="AT17" s="41">
        <v>2.0254569487950045</v>
      </c>
      <c r="AU17" s="40">
        <v>0.54417941983030182</v>
      </c>
      <c r="AV17" s="40">
        <v>0.54417941983030116</v>
      </c>
      <c r="AW17" s="41">
        <v>0</v>
      </c>
      <c r="AX17" s="41">
        <v>0.99999999999999878</v>
      </c>
      <c r="AY17" s="40">
        <v>0.96712107190366114</v>
      </c>
      <c r="AZ17" s="89">
        <v>3.7693057271367305</v>
      </c>
      <c r="BA17" s="90">
        <v>3.7829214342325748</v>
      </c>
      <c r="BB17" s="90">
        <v>1.2488085829263849</v>
      </c>
      <c r="BC17" s="90">
        <v>1.5669917794025283</v>
      </c>
      <c r="BD17" s="90">
        <v>0.96712107190366192</v>
      </c>
      <c r="BE17" s="90">
        <v>1.5834077691528963</v>
      </c>
      <c r="BF17" s="90">
        <v>1.3952116731237147</v>
      </c>
      <c r="BG17" s="91">
        <v>0.80430199195596419</v>
      </c>
      <c r="BH17" s="40">
        <v>2.9765449422696335</v>
      </c>
      <c r="BI17" s="40">
        <v>2.9901606493654773</v>
      </c>
      <c r="BJ17" s="40">
        <v>-1.361570709584381E-2</v>
      </c>
      <c r="BK17" s="40">
        <v>0.11259686708173833</v>
      </c>
      <c r="BL17" s="40">
        <v>0.12621257417758247</v>
      </c>
      <c r="BM17" s="40">
        <v>2.7070654008958098E-2</v>
      </c>
      <c r="BN17" s="40">
        <v>-1.3615707095844143E-2</v>
      </c>
      <c r="BO17" s="89">
        <v>0</v>
      </c>
      <c r="BP17" s="94">
        <v>3.7693057271367305</v>
      </c>
      <c r="BQ17" s="103">
        <v>0</v>
      </c>
      <c r="BR17" s="40">
        <v>0.79043688888349295</v>
      </c>
      <c r="BS17" s="40">
        <v>4.2209295411724863E-2</v>
      </c>
      <c r="BT17" s="40">
        <v>3.3363784147208093E-2</v>
      </c>
      <c r="BU17" s="40">
        <v>4.9745824671943502E-2</v>
      </c>
      <c r="BV17" s="40">
        <v>3.5342028289703245E-2</v>
      </c>
      <c r="BW17" s="40">
        <v>0.91491214703835322</v>
      </c>
      <c r="BX17" s="40">
        <v>1.9232404450316803E-2</v>
      </c>
      <c r="BY17" s="40">
        <v>0.49787636137102625</v>
      </c>
      <c r="BZ17" s="40">
        <v>2.7070654008958098E-2</v>
      </c>
      <c r="CA17" s="40">
        <v>0.54417941983030116</v>
      </c>
      <c r="CB17" s="40">
        <v>-3.8163916471489756E-17</v>
      </c>
      <c r="CC17" s="89">
        <v>4.0465081809754535</v>
      </c>
      <c r="CD17" s="90">
        <f t="shared" si="0"/>
        <v>9.0742226608489435E-2</v>
      </c>
      <c r="CE17" s="40">
        <f t="shared" si="7"/>
        <v>3.6793190186442724</v>
      </c>
      <c r="CF17" s="40">
        <f t="shared" si="1"/>
        <v>2.3366898912410181</v>
      </c>
      <c r="CG17" s="40">
        <f t="shared" si="2"/>
        <v>2.1961370901144606</v>
      </c>
      <c r="CH17" s="40">
        <f t="shared" si="3"/>
        <v>0.41804906608792386</v>
      </c>
      <c r="CI17" s="40">
        <f t="shared" si="4"/>
        <v>1.001237841935275</v>
      </c>
      <c r="CJ17" s="40">
        <f t="shared" si="5"/>
        <v>0.77685018209126167</v>
      </c>
      <c r="CK17" s="40">
        <f t="shared" si="6"/>
        <v>0.8535079627112061</v>
      </c>
      <c r="CL17" s="40">
        <v>3.4168613996693389</v>
      </c>
      <c r="CM17" s="40">
        <f t="shared" si="8"/>
        <v>2.1494960186443972</v>
      </c>
      <c r="CN17" s="40">
        <f t="shared" si="9"/>
        <v>2.0835976591371965</v>
      </c>
      <c r="CO17" s="40">
        <v>0.38080419962372208</v>
      </c>
      <c r="CP17" s="40">
        <v>0.96187155720234596</v>
      </c>
      <c r="CQ17" s="40">
        <v>0.74092190231112831</v>
      </c>
      <c r="CR17" s="40">
        <v>0.81623227811225485</v>
      </c>
      <c r="CS17" s="40">
        <v>0.26245761897493353</v>
      </c>
      <c r="CT17" s="40">
        <f t="shared" si="10"/>
        <v>0.18719387259662074</v>
      </c>
      <c r="CU17" s="40">
        <f t="shared" si="11"/>
        <v>0.11253943097726403</v>
      </c>
      <c r="CV17" s="40">
        <v>3.7244866464201776E-2</v>
      </c>
      <c r="CW17" s="40">
        <v>3.9366284732928955E-2</v>
      </c>
      <c r="CX17" s="40">
        <v>3.5928279780133299E-2</v>
      </c>
      <c r="CY17" s="40">
        <v>3.7275684598951253E-2</v>
      </c>
      <c r="CZ17" s="40">
        <v>0.36718916233118098</v>
      </c>
      <c r="DA17" s="40">
        <f t="shared" si="12"/>
        <v>1.03131569175437</v>
      </c>
      <c r="DB17" s="40">
        <f t="shared" si="13"/>
        <v>0.28984742182948142</v>
      </c>
      <c r="DC17" s="40">
        <v>4.1227665566129354E-3</v>
      </c>
      <c r="DD17" s="40">
        <v>0.2857246552728685</v>
      </c>
      <c r="DE17" s="40">
        <v>0.95397395125267037</v>
      </c>
      <c r="DF17" s="40">
        <v>0.709589604777627</v>
      </c>
      <c r="DG17" s="40">
        <f t="shared" si="14"/>
        <v>1.476222688871625</v>
      </c>
      <c r="DH17" s="40">
        <f t="shared" si="15"/>
        <v>3.5557137308215188</v>
      </c>
      <c r="DI17" s="40">
        <v>0.13842396581860555</v>
      </c>
      <c r="DJ17" s="40">
        <v>3.4172897650029133</v>
      </c>
      <c r="DK17" s="40">
        <v>4.3223468149155169</v>
      </c>
      <c r="DL17" s="40">
        <v>0.97467542241211891</v>
      </c>
      <c r="DM17" s="40">
        <f t="shared" si="16"/>
        <v>6.0416982427654613</v>
      </c>
      <c r="DN17" s="40">
        <f t="shared" si="17"/>
        <v>6.1298287288793931</v>
      </c>
      <c r="DO17" s="40">
        <f t="shared" si="18"/>
        <v>-6.9974752379103333E-3</v>
      </c>
      <c r="DP17" s="40">
        <v>0.28673407457758782</v>
      </c>
      <c r="DQ17" s="40">
        <v>0.29373154981549815</v>
      </c>
      <c r="DR17" s="40">
        <f t="shared" si="19"/>
        <v>4.8442282718670135</v>
      </c>
      <c r="DS17" s="40">
        <f t="shared" si="20"/>
        <v>1.2653880834804048</v>
      </c>
      <c r="DT17" s="40">
        <f t="shared" si="21"/>
        <v>4.7918394266326561E-2</v>
      </c>
      <c r="DU17" s="40">
        <f t="shared" si="22"/>
        <v>6.0635365084125384E-2</v>
      </c>
      <c r="DV17" s="40">
        <f t="shared" si="23"/>
        <v>3.8207559411880263</v>
      </c>
      <c r="DW17" s="40">
        <f t="shared" si="24"/>
        <v>0.14868728635055303</v>
      </c>
      <c r="DX17" s="40">
        <v>3.2526581084850257</v>
      </c>
      <c r="DY17" s="40">
        <v>3.2317324565957204</v>
      </c>
      <c r="DZ17" s="40">
        <v>2.3046730568130465</v>
      </c>
      <c r="EA17" s="40">
        <v>0.34891440381833549</v>
      </c>
      <c r="EB17" s="40">
        <v>1.27597380360101</v>
      </c>
      <c r="EC17" s="40">
        <v>2.0925651889304862E-2</v>
      </c>
      <c r="ED17" s="40">
        <v>1.410842553113369E-2</v>
      </c>
      <c r="EE17" s="40">
        <v>5.1590187535483925E-3</v>
      </c>
      <c r="EF17" s="40">
        <v>1.1976245111719566E-2</v>
      </c>
      <c r="EG17" s="40">
        <v>0.56809783270300085</v>
      </c>
      <c r="EH17" s="40">
        <v>0.71945639249912297</v>
      </c>
      <c r="EI17" s="40">
        <v>0.49378724319196121</v>
      </c>
      <c r="EJ17" s="40">
        <v>0.3424286833958391</v>
      </c>
      <c r="EK17" s="40">
        <f t="shared" si="25"/>
        <v>6.2725804098662019E-2</v>
      </c>
      <c r="EL17" s="40">
        <v>0.64639725484341182</v>
      </c>
      <c r="EM17" s="40">
        <v>0.15143719924098564</v>
      </c>
      <c r="EN17" s="40">
        <v>0.5836714507447498</v>
      </c>
      <c r="EO17" s="40">
        <v>0.15560644567125143</v>
      </c>
      <c r="EP17" s="40">
        <v>0.71449331341341982</v>
      </c>
      <c r="EQ17" s="40">
        <v>1.4342869315119788</v>
      </c>
      <c r="ER17" s="40">
        <v>4.6315365420111467</v>
      </c>
      <c r="ES17" s="40">
        <v>3.911742923912588</v>
      </c>
      <c r="ET17" s="40">
        <f t="shared" si="26"/>
        <v>4.472524806355282</v>
      </c>
      <c r="EU17" s="40">
        <f t="shared" si="27"/>
        <v>5.5421216560211572</v>
      </c>
      <c r="EV17" s="40">
        <f t="shared" si="28"/>
        <v>5.4793972077749915</v>
      </c>
      <c r="EW17" s="40">
        <f t="shared" si="29"/>
        <v>1.2251239389413746</v>
      </c>
      <c r="EX17" s="40">
        <f t="shared" si="30"/>
        <v>0.1065211059925623</v>
      </c>
      <c r="EY17" s="40">
        <f t="shared" si="31"/>
        <v>0.13050155695399959</v>
      </c>
      <c r="FA17" s="40">
        <v>3.4999000000000002</v>
      </c>
      <c r="FB17" s="40">
        <v>0.79890000000000005</v>
      </c>
      <c r="FC17" s="40">
        <v>4.2988</v>
      </c>
      <c r="FD17" s="40">
        <f t="shared" si="32"/>
        <v>0.18584256071461805</v>
      </c>
      <c r="FE17" s="40">
        <v>8.0799999999999997E-2</v>
      </c>
      <c r="FF17" s="40">
        <v>1.6627000000000001</v>
      </c>
      <c r="FG17" s="40">
        <v>6.1086999999999998</v>
      </c>
      <c r="FH17" s="40">
        <v>0.70760000000000001</v>
      </c>
      <c r="FI17" s="40">
        <v>6.8163</v>
      </c>
      <c r="FJ17" s="40">
        <f t="shared" si="33"/>
        <v>0.10380998488916274</v>
      </c>
      <c r="FK17" s="40">
        <v>0.15109999999999998</v>
      </c>
      <c r="FL17" s="40">
        <v>0.34090000000000004</v>
      </c>
      <c r="FM17" s="40">
        <v>10.347899999999999</v>
      </c>
      <c r="FN17" s="40">
        <v>0.79059999999999997</v>
      </c>
      <c r="FO17" s="40">
        <v>8.6165000000000003</v>
      </c>
      <c r="FP17" s="40">
        <v>0.94079999999999997</v>
      </c>
      <c r="FQ17" s="40">
        <f t="shared" si="34"/>
        <v>1.5525265558422852</v>
      </c>
      <c r="FR17" s="40">
        <f t="shared" si="35"/>
        <v>3.2943882333613589E-2</v>
      </c>
      <c r="FS17" s="40">
        <f t="shared" si="36"/>
        <v>5.1146252175478607E-2</v>
      </c>
      <c r="FT17" s="40">
        <v>3.0106999999999999</v>
      </c>
      <c r="FU17" s="40">
        <v>0.67049999999999998</v>
      </c>
      <c r="FV17" s="40">
        <v>3.6812</v>
      </c>
      <c r="FW17" s="40">
        <f t="shared" si="37"/>
        <v>0.18214169292621971</v>
      </c>
      <c r="FX17" s="40">
        <v>5.9800000000000006E-2</v>
      </c>
      <c r="FY17" s="40">
        <v>0.43790000000000001</v>
      </c>
      <c r="FZ17" s="40">
        <v>4.8474000000000004</v>
      </c>
      <c r="GA17" s="40">
        <v>0.72970000000000002</v>
      </c>
      <c r="GB17" s="40">
        <v>3.6867999999999999</v>
      </c>
      <c r="GC17" s="40">
        <v>0.43090000000000006</v>
      </c>
      <c r="GD17" s="40">
        <f t="shared" si="38"/>
        <v>1.3385431048765672</v>
      </c>
      <c r="GE17" s="40">
        <f t="shared" si="39"/>
        <v>9.0337087923422862E-2</v>
      </c>
      <c r="GF17" s="40">
        <f t="shared" si="40"/>
        <v>0.12092008615452589</v>
      </c>
      <c r="GG17" s="124">
        <v>2.5004357524672387</v>
      </c>
      <c r="GH17" s="124">
        <v>1.1363255214353725</v>
      </c>
      <c r="GI17" s="124">
        <f t="shared" si="41"/>
        <v>3.6367612739026112</v>
      </c>
      <c r="GJ17" s="124">
        <f t="shared" si="42"/>
        <v>0.31245535130107144</v>
      </c>
      <c r="GK17" s="124">
        <v>-0.24369881903745297</v>
      </c>
      <c r="GL17" s="124">
        <v>0.49466368742570932</v>
      </c>
      <c r="GM17" s="124">
        <v>0.73836250646316226</v>
      </c>
      <c r="GN17" s="124"/>
    </row>
    <row r="18" spans="1:196">
      <c r="A18" s="29">
        <v>1988</v>
      </c>
      <c r="B18" s="40">
        <v>3.6850705105771047</v>
      </c>
      <c r="C18" s="40">
        <v>3.7105721161118659</v>
      </c>
      <c r="D18" s="41">
        <v>1.510382397117163</v>
      </c>
      <c r="E18" s="41">
        <v>0.95211968943928071</v>
      </c>
      <c r="F18" s="41">
        <v>1.2480700295554221</v>
      </c>
      <c r="G18" s="98">
        <v>-2.5501605534761246E-2</v>
      </c>
      <c r="H18" s="89">
        <v>1.6430313374151797</v>
      </c>
      <c r="I18" s="90">
        <v>0.58636571437320129</v>
      </c>
      <c r="J18" s="90">
        <v>0.48625492660608882</v>
      </c>
      <c r="K18" s="92">
        <v>0.12092265612948805</v>
      </c>
      <c r="L18" s="92">
        <v>0.44948804030640149</v>
      </c>
      <c r="M18" s="92">
        <v>2.1069480031777589E-2</v>
      </c>
      <c r="N18" s="93">
        <v>0</v>
      </c>
      <c r="O18" s="89">
        <v>2.0420391731619247</v>
      </c>
      <c r="P18" s="90">
        <v>0.92401668274396176</v>
      </c>
      <c r="Q18" s="90">
        <v>0.46586476283319189</v>
      </c>
      <c r="R18" s="90">
        <v>0.1375852398589191</v>
      </c>
      <c r="S18" s="92">
        <v>0.93827422782141356</v>
      </c>
      <c r="T18" s="92">
        <v>0.48096419923936889</v>
      </c>
      <c r="U18" s="93">
        <v>0.4237017400955615</v>
      </c>
      <c r="V18" s="40">
        <v>0.44586157380143887</v>
      </c>
      <c r="W18" s="40">
        <v>0.55413842619856113</v>
      </c>
      <c r="X18" s="98">
        <v>0.38822335025380716</v>
      </c>
      <c r="Y18" s="40">
        <v>0.51070777340236762</v>
      </c>
      <c r="Z18" s="40">
        <v>0.46656750266785052</v>
      </c>
      <c r="AA18" s="40">
        <v>4.1968260102322817E-2</v>
      </c>
      <c r="AB18" s="41">
        <v>0.35494907695317462</v>
      </c>
      <c r="AC18" s="110">
        <v>0.40000000000000008</v>
      </c>
      <c r="AD18" s="110">
        <v>0.80000000000000016</v>
      </c>
      <c r="AE18" s="41">
        <v>0.34997949309455767</v>
      </c>
      <c r="AF18" s="98">
        <v>0.29737453468032704</v>
      </c>
      <c r="AG18" s="98">
        <v>0.78707118328436421</v>
      </c>
      <c r="AH18" s="89">
        <v>0.21967703358584306</v>
      </c>
      <c r="AI18" s="90">
        <v>0.3992202895781306</v>
      </c>
      <c r="AJ18" s="91">
        <v>0.33322236627530716</v>
      </c>
      <c r="AK18" s="41">
        <v>1.465914285933003</v>
      </c>
      <c r="AL18" s="92">
        <v>4.4468111184160122E-2</v>
      </c>
      <c r="AM18" s="92">
        <v>0</v>
      </c>
      <c r="AN18" s="93">
        <v>0.1375852398589191</v>
      </c>
      <c r="AO18" s="41">
        <v>0.98956213356701439</v>
      </c>
      <c r="AP18" s="41">
        <v>2.3000747164220757E-2</v>
      </c>
      <c r="AQ18" s="41">
        <v>0.37709054732727937</v>
      </c>
      <c r="AR18" s="41">
        <v>0.58947083907551423</v>
      </c>
      <c r="AS18" s="41">
        <v>1.6821628647892051</v>
      </c>
      <c r="AT18" s="41">
        <v>2.1381854231925068</v>
      </c>
      <c r="AU18" s="40">
        <v>0.53353957516371242</v>
      </c>
      <c r="AV18" s="40">
        <v>0.53353957516371286</v>
      </c>
      <c r="AW18" s="41">
        <v>0</v>
      </c>
      <c r="AX18" s="41">
        <v>1.0000000000000009</v>
      </c>
      <c r="AY18" s="40">
        <v>0.98956213356701495</v>
      </c>
      <c r="AZ18" s="89">
        <v>3.6850705105771047</v>
      </c>
      <c r="BA18" s="90">
        <v>3.7105721161118659</v>
      </c>
      <c r="BB18" s="90">
        <v>1.1935432971087783</v>
      </c>
      <c r="BC18" s="90">
        <v>1.5274666854360728</v>
      </c>
      <c r="BD18" s="90">
        <v>0.98956213356701439</v>
      </c>
      <c r="BE18" s="90">
        <v>1.5333831442813839</v>
      </c>
      <c r="BF18" s="90">
        <v>1.3292102367665601</v>
      </c>
      <c r="BG18" s="91">
        <v>0.84797873506392141</v>
      </c>
      <c r="BH18" s="40">
        <v>3.0699251329170201</v>
      </c>
      <c r="BI18" s="40">
        <v>3.0954267384517813</v>
      </c>
      <c r="BJ18" s="40">
        <v>-2.5501605534761218E-2</v>
      </c>
      <c r="BK18" s="40">
        <v>0.11864277292306621</v>
      </c>
      <c r="BL18" s="40">
        <v>0.14414437845782746</v>
      </c>
      <c r="BM18" s="40">
        <v>3.1505895892566319E-2</v>
      </c>
      <c r="BN18" s="40">
        <v>-2.5501605534761246E-2</v>
      </c>
      <c r="BO18" s="89">
        <v>0</v>
      </c>
      <c r="BP18" s="94">
        <v>3.6850705105771042</v>
      </c>
      <c r="BQ18" s="103">
        <v>0</v>
      </c>
      <c r="BR18" s="40">
        <v>0.83421818565686134</v>
      </c>
      <c r="BS18" s="40">
        <v>4.6566884193138161E-2</v>
      </c>
      <c r="BT18" s="40">
        <v>3.8846941643292894E-2</v>
      </c>
      <c r="BU18" s="40">
        <v>5.9050719682600783E-2</v>
      </c>
      <c r="BV18" s="40">
        <v>3.9490004139454075E-2</v>
      </c>
      <c r="BW18" s="40">
        <v>0.90145927617794508</v>
      </c>
      <c r="BX18" s="40">
        <v>2.1069480031777589E-2</v>
      </c>
      <c r="BY18" s="40">
        <v>0.48096419923936889</v>
      </c>
      <c r="BZ18" s="40">
        <v>3.1505895892566319E-2</v>
      </c>
      <c r="CA18" s="40">
        <v>0.53353957516371286</v>
      </c>
      <c r="CB18" s="40">
        <v>0</v>
      </c>
      <c r="CC18" s="89">
        <v>3.9799860444591375</v>
      </c>
      <c r="CD18" s="90">
        <f t="shared" si="0"/>
        <v>8.3626173392666203E-2</v>
      </c>
      <c r="CE18" s="40">
        <f t="shared" si="7"/>
        <v>3.6471550414048064</v>
      </c>
      <c r="CF18" s="40">
        <f t="shared" si="1"/>
        <v>2.3025231450571959</v>
      </c>
      <c r="CG18" s="40">
        <f t="shared" si="2"/>
        <v>2.1972221398158087</v>
      </c>
      <c r="CH18" s="40">
        <f t="shared" si="3"/>
        <v>0.41485492680422209</v>
      </c>
      <c r="CI18" s="40">
        <f t="shared" si="4"/>
        <v>0.9991631804304677</v>
      </c>
      <c r="CJ18" s="40">
        <f t="shared" si="5"/>
        <v>0.78320403258111915</v>
      </c>
      <c r="CK18" s="40">
        <f t="shared" si="6"/>
        <v>0.85259024346819778</v>
      </c>
      <c r="CL18" s="40">
        <v>3.3841712206899803</v>
      </c>
      <c r="CM18" s="40">
        <f t="shared" si="8"/>
        <v>2.1203351582320744</v>
      </c>
      <c r="CN18" s="40">
        <f t="shared" si="9"/>
        <v>2.078318414351795</v>
      </c>
      <c r="CO18" s="40">
        <v>0.37974309611921742</v>
      </c>
      <c r="CP18" s="40">
        <v>0.95399059397032615</v>
      </c>
      <c r="CQ18" s="40">
        <v>0.74458472426225153</v>
      </c>
      <c r="CR18" s="40">
        <v>0.81448235189388885</v>
      </c>
      <c r="CS18" s="40">
        <v>0.26298382071482623</v>
      </c>
      <c r="CT18" s="40">
        <f t="shared" si="10"/>
        <v>0.18218798682512133</v>
      </c>
      <c r="CU18" s="40">
        <f t="shared" si="11"/>
        <v>0.1189037254640139</v>
      </c>
      <c r="CV18" s="40">
        <v>3.5111830685004675E-2</v>
      </c>
      <c r="CW18" s="40">
        <v>4.5172586460141544E-2</v>
      </c>
      <c r="CX18" s="40">
        <v>3.8619308318867673E-2</v>
      </c>
      <c r="CY18" s="40">
        <v>3.8107891574308987E-2</v>
      </c>
      <c r="CZ18" s="40">
        <v>0.33283100305433155</v>
      </c>
      <c r="DA18" s="40">
        <f t="shared" si="12"/>
        <v>0.99421659080525526</v>
      </c>
      <c r="DB18" s="40">
        <f t="shared" si="13"/>
        <v>0.27722136911915252</v>
      </c>
      <c r="DC18" s="40">
        <v>4.2343214492366592E-3</v>
      </c>
      <c r="DD18" s="40">
        <v>0.27298704766991588</v>
      </c>
      <c r="DE18" s="40">
        <v>0.93860695687007623</v>
      </c>
      <c r="DF18" s="40">
        <v>0.69742800551920603</v>
      </c>
      <c r="DG18" s="40">
        <f t="shared" si="14"/>
        <v>1.4381120087239059</v>
      </c>
      <c r="DH18" s="40">
        <f t="shared" si="15"/>
        <v>3.5742021631726542</v>
      </c>
      <c r="DI18" s="40">
        <v>0.13201317487871103</v>
      </c>
      <c r="DJ18" s="40">
        <v>3.4421889882939429</v>
      </c>
      <c r="DK18" s="40">
        <v>4.3148861663773541</v>
      </c>
      <c r="DL18" s="40">
        <v>0.96202597142475632</v>
      </c>
      <c r="DM18" s="40">
        <f t="shared" si="16"/>
        <v>6.0486456721076154</v>
      </c>
      <c r="DN18" s="40">
        <f t="shared" si="17"/>
        <v>6.1060833667156285</v>
      </c>
      <c r="DO18" s="40">
        <f t="shared" si="18"/>
        <v>-1.8436150798949558E-2</v>
      </c>
      <c r="DP18" s="40">
        <v>0.29058496906574088</v>
      </c>
      <c r="DQ18" s="40">
        <v>0.30902111986469044</v>
      </c>
      <c r="DR18" s="40">
        <f t="shared" si="19"/>
        <v>4.7348517445863569</v>
      </c>
      <c r="DS18" s="40">
        <f t="shared" si="20"/>
        <v>1.2896039192139614</v>
      </c>
      <c r="DT18" s="40">
        <f t="shared" si="21"/>
        <v>5.0608729246831151E-2</v>
      </c>
      <c r="DU18" s="40">
        <f t="shared" si="22"/>
        <v>6.5265215583151681E-2</v>
      </c>
      <c r="DV18" s="40">
        <f t="shared" si="23"/>
        <v>3.7724031858247118</v>
      </c>
      <c r="DW18" s="40">
        <f t="shared" si="24"/>
        <v>0.14574782378171225</v>
      </c>
      <c r="DX18" s="40">
        <v>3.222583631063562</v>
      </c>
      <c r="DY18" s="40">
        <v>3.201780258349963</v>
      </c>
      <c r="DZ18" s="40">
        <v>2.273183249510458</v>
      </c>
      <c r="EA18" s="40">
        <v>0.37155659254709716</v>
      </c>
      <c r="EB18" s="40">
        <v>1.3001536013866017</v>
      </c>
      <c r="EC18" s="40">
        <v>2.0803372713599257E-2</v>
      </c>
      <c r="ED18" s="40">
        <v>1.414120616419224E-2</v>
      </c>
      <c r="EE18" s="40">
        <v>4.9925480825908346E-3</v>
      </c>
      <c r="EF18" s="40">
        <v>1.165471463199785E-2</v>
      </c>
      <c r="EG18" s="40">
        <v>0.54981955476114996</v>
      </c>
      <c r="EH18" s="40">
        <v>0.70781488543916027</v>
      </c>
      <c r="EI18" s="40">
        <v>0.49074364274642551</v>
      </c>
      <c r="EJ18" s="40">
        <v>0.33274831206841526</v>
      </c>
      <c r="EK18" s="40">
        <f t="shared" si="25"/>
        <v>4.4020350147818799E-2</v>
      </c>
      <c r="EL18" s="40">
        <v>0.66581712565318774</v>
      </c>
      <c r="EM18" s="40">
        <v>0.16173221528555753</v>
      </c>
      <c r="EN18" s="40">
        <v>0.62179677550536894</v>
      </c>
      <c r="EO18" s="40">
        <v>0.16782237130087874</v>
      </c>
      <c r="EP18" s="40">
        <v>0.67853936372528678</v>
      </c>
      <c r="EQ18" s="40">
        <v>1.411785367106501</v>
      </c>
      <c r="ER18" s="40">
        <v>4.8010374504880344</v>
      </c>
      <c r="ES18" s="40">
        <v>4.0677914471068206</v>
      </c>
      <c r="ET18" s="40">
        <f t="shared" si="26"/>
        <v>4.4069247082203118</v>
      </c>
      <c r="EU18" s="40">
        <f t="shared" si="27"/>
        <v>5.7123480751938356</v>
      </c>
      <c r="EV18" s="40">
        <f t="shared" si="28"/>
        <v>5.6683302338641468</v>
      </c>
      <c r="EW18" s="40">
        <f t="shared" si="29"/>
        <v>1.2862326019073831</v>
      </c>
      <c r="EX18" s="40">
        <f t="shared" si="30"/>
        <v>0.10969663901912169</v>
      </c>
      <c r="EY18" s="40">
        <f t="shared" si="31"/>
        <v>0.14109539342605987</v>
      </c>
      <c r="FA18" s="40">
        <v>3.7004000000000001</v>
      </c>
      <c r="FB18" s="40">
        <v>0.81790000000000007</v>
      </c>
      <c r="FC18" s="40">
        <v>4.5183</v>
      </c>
      <c r="FD18" s="40">
        <f t="shared" si="32"/>
        <v>0.18101940995507163</v>
      </c>
      <c r="FE18" s="40">
        <v>0.10390000000000001</v>
      </c>
      <c r="FF18" s="40">
        <v>1.5736000000000001</v>
      </c>
      <c r="FG18" s="40">
        <v>6.5603999999999996</v>
      </c>
      <c r="FH18" s="40">
        <v>0.81209999999999993</v>
      </c>
      <c r="FI18" s="40">
        <v>7.3724999999999996</v>
      </c>
      <c r="FJ18" s="40">
        <f t="shared" si="33"/>
        <v>0.11015259409969481</v>
      </c>
      <c r="FK18" s="40">
        <v>0.1905</v>
      </c>
      <c r="FL18" s="40">
        <v>0.46229999999999999</v>
      </c>
      <c r="FM18" s="40">
        <v>10.994400000000001</v>
      </c>
      <c r="FN18" s="40">
        <v>0.81579999999999997</v>
      </c>
      <c r="FO18" s="40">
        <v>9.2639999999999993</v>
      </c>
      <c r="FP18" s="40">
        <v>0.91459999999999997</v>
      </c>
      <c r="FQ18" s="40">
        <f t="shared" si="34"/>
        <v>1.5308270676691731</v>
      </c>
      <c r="FR18" s="40">
        <f t="shared" si="35"/>
        <v>4.2048679327657712E-2</v>
      </c>
      <c r="FS18" s="40">
        <f t="shared" si="36"/>
        <v>6.4369256474519632E-2</v>
      </c>
      <c r="FT18" s="40">
        <v>2.9991000000000003</v>
      </c>
      <c r="FU18" s="40">
        <v>0.64500000000000002</v>
      </c>
      <c r="FV18" s="40">
        <v>3.6441000000000003</v>
      </c>
      <c r="FW18" s="40">
        <f t="shared" si="37"/>
        <v>0.17699843582777638</v>
      </c>
      <c r="FX18" s="40">
        <v>8.900000000000001E-2</v>
      </c>
      <c r="FY18" s="40">
        <v>0.44770000000000004</v>
      </c>
      <c r="FZ18" s="40">
        <v>4.8162000000000003</v>
      </c>
      <c r="GA18" s="40">
        <v>0.70709999999999995</v>
      </c>
      <c r="GB18" s="40">
        <v>3.6779000000000002</v>
      </c>
      <c r="GC18" s="40">
        <v>0.43119999999999997</v>
      </c>
      <c r="GD18" s="40">
        <f t="shared" si="38"/>
        <v>1.3547298247587971</v>
      </c>
      <c r="GE18" s="40">
        <f t="shared" si="39"/>
        <v>9.2957103110335948E-2</v>
      </c>
      <c r="GF18" s="40">
        <f t="shared" si="40"/>
        <v>0.12593176000675085</v>
      </c>
      <c r="GG18" s="124">
        <v>2.4944270021127455</v>
      </c>
      <c r="GH18" s="124">
        <v>1.231926953952984</v>
      </c>
      <c r="GI18" s="124">
        <f t="shared" si="41"/>
        <v>3.7263539560657293</v>
      </c>
      <c r="GJ18" s="124">
        <f t="shared" si="42"/>
        <v>0.33059848003640746</v>
      </c>
      <c r="GK18" s="124">
        <v>-0.25603328671804226</v>
      </c>
      <c r="GL18" s="124">
        <v>0.51169978883286593</v>
      </c>
      <c r="GM18" s="124">
        <v>0.76773307555090819</v>
      </c>
      <c r="GN18" s="124"/>
    </row>
    <row r="19" spans="1:196">
      <c r="A19" s="29">
        <v>1989</v>
      </c>
      <c r="B19" s="40">
        <v>4.0213928870769546</v>
      </c>
      <c r="C19" s="40">
        <v>4.0502745556528268</v>
      </c>
      <c r="D19" s="41">
        <v>1.616982785101343</v>
      </c>
      <c r="E19" s="41">
        <v>1.0451476991762418</v>
      </c>
      <c r="F19" s="41">
        <v>1.3881440713752424</v>
      </c>
      <c r="G19" s="98">
        <v>-2.8881668575872835E-2</v>
      </c>
      <c r="H19" s="89">
        <v>1.7842847608465791</v>
      </c>
      <c r="I19" s="90">
        <v>0.62775047413477514</v>
      </c>
      <c r="J19" s="90">
        <v>0.52920331773502649</v>
      </c>
      <c r="K19" s="92">
        <v>0.11115707745636427</v>
      </c>
      <c r="L19" s="92">
        <v>0.51617389152041326</v>
      </c>
      <c r="M19" s="92">
        <v>2.5726552827194802E-2</v>
      </c>
      <c r="N19" s="93">
        <v>0</v>
      </c>
      <c r="O19" s="89">
        <v>2.2371081262303751</v>
      </c>
      <c r="P19" s="90">
        <v>0.98923231096656794</v>
      </c>
      <c r="Q19" s="90">
        <v>0.51594438144121535</v>
      </c>
      <c r="R19" s="90">
        <v>0.17612588902853635</v>
      </c>
      <c r="S19" s="92">
        <v>1.0371293928134013</v>
      </c>
      <c r="T19" s="92">
        <v>0.52958505902151387</v>
      </c>
      <c r="U19" s="93">
        <v>0.48132384801934575</v>
      </c>
      <c r="V19" s="40">
        <v>0.44369819387220555</v>
      </c>
      <c r="W19" s="40">
        <v>0.55630180612779434</v>
      </c>
      <c r="X19" s="98">
        <v>0.38822335025380711</v>
      </c>
      <c r="Y19" s="40">
        <v>0.50634309213150519</v>
      </c>
      <c r="Z19" s="40">
        <v>0.4615230787556574</v>
      </c>
      <c r="AA19" s="40">
        <v>4.6328137712711555E-2</v>
      </c>
      <c r="AB19" s="41">
        <v>0.36119008531635571</v>
      </c>
      <c r="AC19" s="110">
        <v>0.39999999999999997</v>
      </c>
      <c r="AD19" s="110">
        <v>0.8</v>
      </c>
      <c r="AE19" s="41">
        <v>0.33078789233783862</v>
      </c>
      <c r="AF19" s="98">
        <v>0.30495353439617678</v>
      </c>
      <c r="AG19" s="98">
        <v>0.78274151271797632</v>
      </c>
      <c r="AH19" s="89">
        <v>0.25262555406122611</v>
      </c>
      <c r="AI19" s="90">
        <v>0.44679994052276512</v>
      </c>
      <c r="AJ19" s="91">
        <v>0.34572220459225045</v>
      </c>
      <c r="AK19" s="41">
        <v>1.5693761853369379</v>
      </c>
      <c r="AL19" s="92">
        <v>4.7606599764405018E-2</v>
      </c>
      <c r="AM19" s="92">
        <v>0</v>
      </c>
      <c r="AN19" s="93">
        <v>0.17612588902853635</v>
      </c>
      <c r="AO19" s="41">
        <v>1.1008611048903423</v>
      </c>
      <c r="AP19" s="41">
        <v>2.4624103326416385E-2</v>
      </c>
      <c r="AQ19" s="41">
        <v>0.41783275577555856</v>
      </c>
      <c r="AR19" s="41">
        <v>0.65840424578836743</v>
      </c>
      <c r="AS19" s="41">
        <v>1.7395936056767414</v>
      </c>
      <c r="AT19" s="41">
        <v>2.2509138975900091</v>
      </c>
      <c r="AU19" s="40">
        <v>0.5895408129770745</v>
      </c>
      <c r="AV19" s="40">
        <v>0.58954081297707406</v>
      </c>
      <c r="AW19" s="41">
        <v>0</v>
      </c>
      <c r="AX19" s="41">
        <v>0.99999999999999922</v>
      </c>
      <c r="AY19" s="40">
        <v>1.1008611048903418</v>
      </c>
      <c r="AZ19" s="89">
        <v>4.0213928870769546</v>
      </c>
      <c r="BA19" s="90">
        <v>4.0502745556528277</v>
      </c>
      <c r="BB19" s="90">
        <v>1.2681108693261658</v>
      </c>
      <c r="BC19" s="90">
        <v>1.6813025814363196</v>
      </c>
      <c r="BD19" s="90">
        <v>1.1008611048903423</v>
      </c>
      <c r="BE19" s="90">
        <v>1.6416068884277595</v>
      </c>
      <c r="BF19" s="90">
        <v>1.4629804549518004</v>
      </c>
      <c r="BG19" s="91">
        <v>0.94568721227326802</v>
      </c>
      <c r="BH19" s="40">
        <v>3.2928968900105557</v>
      </c>
      <c r="BI19" s="40">
        <v>3.3217785585864288</v>
      </c>
      <c r="BJ19" s="40">
        <v>-2.8881668575873043E-2</v>
      </c>
      <c r="BK19" s="40">
        <v>0.11998688425613864</v>
      </c>
      <c r="BL19" s="40">
        <v>0.14886855283201147</v>
      </c>
      <c r="BM19" s="40">
        <v>3.4229201128365416E-2</v>
      </c>
      <c r="BN19" s="40">
        <v>-2.8881668575872835E-2</v>
      </c>
      <c r="BO19" s="89">
        <v>0</v>
      </c>
      <c r="BP19" s="94">
        <v>4.0213928870769546</v>
      </c>
      <c r="BQ19" s="103">
        <v>0</v>
      </c>
      <c r="BR19" s="40">
        <v>0.82013663837932604</v>
      </c>
      <c r="BS19" s="40">
        <v>4.4815917198093413E-2</v>
      </c>
      <c r="BT19" s="40">
        <v>3.6755175676730555E-2</v>
      </c>
      <c r="BU19" s="40">
        <v>5.8060782858296384E-2</v>
      </c>
      <c r="BV19" s="40">
        <v>4.3638289768744565E-2</v>
      </c>
      <c r="BW19" s="40">
        <v>0.89830092737295908</v>
      </c>
      <c r="BX19" s="40">
        <v>2.5726552827194802E-2</v>
      </c>
      <c r="BY19" s="40">
        <v>0.52958505902151387</v>
      </c>
      <c r="BZ19" s="40">
        <v>3.4229201128365416E-2</v>
      </c>
      <c r="CA19" s="40">
        <v>0.58954081297707406</v>
      </c>
      <c r="CB19" s="40">
        <v>0</v>
      </c>
      <c r="CC19" s="89">
        <v>4.0674950438103332</v>
      </c>
      <c r="CD19" s="90">
        <f t="shared" si="0"/>
        <v>7.6287451075053997E-2</v>
      </c>
      <c r="CE19" s="40">
        <f t="shared" si="7"/>
        <v>3.7571962146576299</v>
      </c>
      <c r="CF19" s="40">
        <f t="shared" si="1"/>
        <v>2.3223381498055291</v>
      </c>
      <c r="CG19" s="40">
        <f t="shared" si="2"/>
        <v>2.3082931993090456</v>
      </c>
      <c r="CH19" s="40">
        <f t="shared" si="3"/>
        <v>0.47082551667654304</v>
      </c>
      <c r="CI19" s="40">
        <f t="shared" si="4"/>
        <v>1.0039137743894342</v>
      </c>
      <c r="CJ19" s="40">
        <f t="shared" si="5"/>
        <v>0.83355390824306796</v>
      </c>
      <c r="CK19" s="40">
        <f t="shared" si="6"/>
        <v>0.87343513445694454</v>
      </c>
      <c r="CL19" s="40">
        <v>3.4799959720914471</v>
      </c>
      <c r="CM19" s="40">
        <f t="shared" si="8"/>
        <v>2.1400180879093309</v>
      </c>
      <c r="CN19" s="40">
        <f t="shared" si="9"/>
        <v>2.1722491191785616</v>
      </c>
      <c r="CO19" s="40">
        <v>0.43052931409195855</v>
      </c>
      <c r="CP19" s="40">
        <v>0.95280413865692615</v>
      </c>
      <c r="CQ19" s="40">
        <v>0.7889156664296767</v>
      </c>
      <c r="CR19" s="40">
        <v>0.83227123499644518</v>
      </c>
      <c r="CS19" s="40">
        <v>0.27720024256618292</v>
      </c>
      <c r="CT19" s="40">
        <f t="shared" si="10"/>
        <v>0.18232006189619843</v>
      </c>
      <c r="CU19" s="40">
        <f t="shared" si="11"/>
        <v>0.13604408013048386</v>
      </c>
      <c r="CV19" s="40">
        <v>4.0296202584584502E-2</v>
      </c>
      <c r="CW19" s="40">
        <v>5.1109635732508048E-2</v>
      </c>
      <c r="CX19" s="40">
        <v>4.4638241813391315E-2</v>
      </c>
      <c r="CY19" s="40">
        <v>4.1163899460499358E-2</v>
      </c>
      <c r="CZ19" s="40">
        <v>0.3102988291527054</v>
      </c>
      <c r="DA19" s="40">
        <f t="shared" si="12"/>
        <v>0.98170058984861952</v>
      </c>
      <c r="DB19" s="40">
        <f t="shared" si="13"/>
        <v>0.27223349086194637</v>
      </c>
      <c r="DC19" s="40">
        <v>4.6667851616410865E-3</v>
      </c>
      <c r="DD19" s="40">
        <v>0.26756670570030527</v>
      </c>
      <c r="DE19" s="40">
        <v>0.94363525155786043</v>
      </c>
      <c r="DF19" s="40">
        <v>0.62735121910417857</v>
      </c>
      <c r="DG19" s="40">
        <f t="shared" si="14"/>
        <v>1.4342844297603614</v>
      </c>
      <c r="DH19" s="40">
        <f t="shared" si="15"/>
        <v>3.6651783697879643</v>
      </c>
      <c r="DI19" s="40">
        <v>0.1212375057504914</v>
      </c>
      <c r="DJ19" s="40">
        <v>3.5439408640374728</v>
      </c>
      <c r="DK19" s="40">
        <v>4.4721115804441469</v>
      </c>
      <c r="DL19" s="40">
        <v>1.0515529463426876</v>
      </c>
      <c r="DM19" s="40">
        <f t="shared" si="16"/>
        <v>6.2457050599589561</v>
      </c>
      <c r="DN19" s="40">
        <f t="shared" si="17"/>
        <v>6.2891819664589521</v>
      </c>
      <c r="DO19" s="40">
        <f t="shared" si="18"/>
        <v>-3.511563715444771E-2</v>
      </c>
      <c r="DP19" s="40">
        <v>0.30263226130232951</v>
      </c>
      <c r="DQ19" s="40">
        <v>0.33774789845677722</v>
      </c>
      <c r="DR19" s="40">
        <f t="shared" si="19"/>
        <v>4.7383231694145103</v>
      </c>
      <c r="DS19" s="40">
        <f t="shared" si="20"/>
        <v>1.327301186853423</v>
      </c>
      <c r="DT19" s="40">
        <f t="shared" si="21"/>
        <v>5.370299353048328E-2</v>
      </c>
      <c r="DU19" s="40">
        <f t="shared" si="22"/>
        <v>7.1280047050592155E-2</v>
      </c>
      <c r="DV19" s="40">
        <f t="shared" si="23"/>
        <v>3.850745759014349</v>
      </c>
      <c r="DW19" s="40">
        <f t="shared" si="24"/>
        <v>0.13947845475231924</v>
      </c>
      <c r="DX19" s="40">
        <v>3.3136496909029809</v>
      </c>
      <c r="DY19" s="40">
        <v>3.2930757617152895</v>
      </c>
      <c r="DZ19" s="40">
        <v>2.2808318663819716</v>
      </c>
      <c r="EA19" s="40">
        <v>0.3897329228747789</v>
      </c>
      <c r="EB19" s="40">
        <v>1.4019768182080972</v>
      </c>
      <c r="EC19" s="40">
        <v>2.0573929187691575E-2</v>
      </c>
      <c r="ED19" s="40">
        <v>1.4319208417939924E-2</v>
      </c>
      <c r="EE19" s="40">
        <v>4.7420840456361829E-3</v>
      </c>
      <c r="EF19" s="40">
        <v>1.0996804815387833E-2</v>
      </c>
      <c r="EG19" s="40">
        <v>0.53709606811136812</v>
      </c>
      <c r="EH19" s="40">
        <v>0.7054706778124461</v>
      </c>
      <c r="EI19" s="40">
        <v>0.49036322477222988</v>
      </c>
      <c r="EJ19" s="40">
        <v>0.32198861507115184</v>
      </c>
      <c r="EK19" s="40">
        <f t="shared" si="25"/>
        <v>-8.2427909416704637E-3</v>
      </c>
      <c r="EL19" s="40">
        <v>0.72708299681833055</v>
      </c>
      <c r="EM19" s="40">
        <v>0.19700387021377166</v>
      </c>
      <c r="EN19" s="40">
        <v>0.73532578776000102</v>
      </c>
      <c r="EO19" s="40">
        <v>0.2348431224736057</v>
      </c>
      <c r="EP19" s="40">
        <v>0.56214315810264692</v>
      </c>
      <c r="EQ19" s="40">
        <v>1.4205122888620036</v>
      </c>
      <c r="ER19" s="40">
        <v>5.2824430350839204</v>
      </c>
      <c r="ES19" s="40">
        <v>4.4240739043245636</v>
      </c>
      <c r="ET19" s="40">
        <f t="shared" si="26"/>
        <v>4.4211340414743612</v>
      </c>
      <c r="EU19" s="40">
        <f t="shared" si="27"/>
        <v>6.1590361424192004</v>
      </c>
      <c r="EV19" s="40">
        <f t="shared" si="28"/>
        <v>6.1672812667765653</v>
      </c>
      <c r="EW19" s="40">
        <f t="shared" si="29"/>
        <v>1.394954599639304</v>
      </c>
      <c r="EX19" s="40">
        <f t="shared" si="30"/>
        <v>0.11923013657918209</v>
      </c>
      <c r="EY19" s="40">
        <f t="shared" si="31"/>
        <v>0.16632062743675249</v>
      </c>
      <c r="FA19" s="40">
        <v>3.9619</v>
      </c>
      <c r="FB19" s="40">
        <v>0.79430000000000012</v>
      </c>
      <c r="FC19" s="40">
        <v>4.7561999999999998</v>
      </c>
      <c r="FD19" s="40">
        <f t="shared" si="32"/>
        <v>0.16700306967747364</v>
      </c>
      <c r="FE19" s="40">
        <v>0.1036</v>
      </c>
      <c r="FF19" s="40">
        <v>1.6984000000000001</v>
      </c>
      <c r="FG19" s="40">
        <v>6.9254999999999995</v>
      </c>
      <c r="FH19" s="40">
        <v>0.9355</v>
      </c>
      <c r="FI19" s="40">
        <v>7.8610000000000007</v>
      </c>
      <c r="FJ19" s="40">
        <f t="shared" si="33"/>
        <v>0.1190052156214222</v>
      </c>
      <c r="FK19" s="40">
        <v>0.17280000000000001</v>
      </c>
      <c r="FL19" s="40">
        <v>0.58340000000000003</v>
      </c>
      <c r="FM19" s="40">
        <v>11.870999999999999</v>
      </c>
      <c r="FN19" s="40">
        <v>0.86010000000000009</v>
      </c>
      <c r="FO19" s="40">
        <v>10.1526</v>
      </c>
      <c r="FP19" s="40">
        <v>0.85829999999999995</v>
      </c>
      <c r="FQ19" s="40">
        <f t="shared" si="34"/>
        <v>1.5440545251164117</v>
      </c>
      <c r="FR19" s="40">
        <f t="shared" si="35"/>
        <v>4.914497514952406E-2</v>
      </c>
      <c r="FS19" s="40">
        <f t="shared" si="36"/>
        <v>7.5882521266356223E-2</v>
      </c>
      <c r="FT19" s="40">
        <v>2.9766000000000004</v>
      </c>
      <c r="FU19" s="40">
        <v>0.63500000000000001</v>
      </c>
      <c r="FV19" s="40">
        <v>3.6116000000000001</v>
      </c>
      <c r="FW19" s="40">
        <f t="shared" si="37"/>
        <v>0.17582235020489534</v>
      </c>
      <c r="FX19" s="40">
        <v>0.11359999999999999</v>
      </c>
      <c r="FY19" s="40">
        <v>0.45079999999999998</v>
      </c>
      <c r="FZ19" s="40">
        <v>4.7321</v>
      </c>
      <c r="GA19" s="40">
        <v>0.68540000000000001</v>
      </c>
      <c r="GB19" s="40">
        <v>3.6255000000000002</v>
      </c>
      <c r="GC19" s="40">
        <v>0.42119999999999996</v>
      </c>
      <c r="GD19" s="40">
        <f t="shared" si="38"/>
        <v>1.3528016009148083</v>
      </c>
      <c r="GE19" s="40">
        <f t="shared" si="39"/>
        <v>9.5264258997062617E-2</v>
      </c>
      <c r="GF19" s="40">
        <f t="shared" si="40"/>
        <v>0.12887364208118923</v>
      </c>
      <c r="GG19" s="124">
        <v>2.1528828581991655</v>
      </c>
      <c r="GH19" s="124">
        <v>1.2348560999073932</v>
      </c>
      <c r="GI19" s="124">
        <f t="shared" si="41"/>
        <v>3.3877389581065587</v>
      </c>
      <c r="GJ19" s="124">
        <f t="shared" si="42"/>
        <v>0.3645074532535903</v>
      </c>
      <c r="GK19" s="124">
        <v>-0.26090592762901821</v>
      </c>
      <c r="GL19" s="124">
        <v>0.50758035646389976</v>
      </c>
      <c r="GM19" s="124">
        <v>0.76848628409291786</v>
      </c>
      <c r="GN19" s="124"/>
    </row>
    <row r="20" spans="1:196">
      <c r="A20" s="29">
        <v>1990</v>
      </c>
      <c r="B20" s="40">
        <v>4.3182544508545462</v>
      </c>
      <c r="C20" s="40">
        <v>4.3238681292937047</v>
      </c>
      <c r="D20" s="41">
        <v>1.6664872826611949</v>
      </c>
      <c r="E20" s="41">
        <v>1.1433427873135891</v>
      </c>
      <c r="F20" s="41">
        <v>1.5140380593189204</v>
      </c>
      <c r="G20" s="98">
        <v>-5.6136784391583039E-3</v>
      </c>
      <c r="H20" s="89">
        <v>1.9248303929322428</v>
      </c>
      <c r="I20" s="90">
        <v>0.64696927603009236</v>
      </c>
      <c r="J20" s="90">
        <v>0.58103604893953387</v>
      </c>
      <c r="K20" s="92">
        <v>0.10237582489970376</v>
      </c>
      <c r="L20" s="92">
        <v>0.59444924306291258</v>
      </c>
      <c r="M20" s="92">
        <v>3.0401894986173305E-2</v>
      </c>
      <c r="N20" s="93">
        <v>0</v>
      </c>
      <c r="O20" s="89">
        <v>2.3934240579223038</v>
      </c>
      <c r="P20" s="90">
        <v>1.0195180066311029</v>
      </c>
      <c r="Q20" s="90">
        <v>0.5623067383740552</v>
      </c>
      <c r="R20" s="90">
        <v>0.2145809136035266</v>
      </c>
      <c r="S20" s="92">
        <v>1.1417540304184675</v>
      </c>
      <c r="T20" s="92">
        <v>0.56919759247568702</v>
      </c>
      <c r="U20" s="93">
        <v>0.54473563110484879</v>
      </c>
      <c r="V20" s="40">
        <v>0.44574269877758943</v>
      </c>
      <c r="W20" s="40">
        <v>0.55425730122241068</v>
      </c>
      <c r="X20" s="98">
        <v>0.38822335025380711</v>
      </c>
      <c r="Y20" s="40">
        <v>0.50819059287087698</v>
      </c>
      <c r="Z20" s="40">
        <v>0.46195558544088589</v>
      </c>
      <c r="AA20" s="40">
        <v>5.070367073672178E-2</v>
      </c>
      <c r="AB20" s="41">
        <v>0.36792948637004963</v>
      </c>
      <c r="AC20" s="110">
        <v>0.39999999999999997</v>
      </c>
      <c r="AD20" s="110">
        <v>0.8</v>
      </c>
      <c r="AE20" s="41">
        <v>0.32462549995011902</v>
      </c>
      <c r="AF20" s="98">
        <v>0.31233418837119575</v>
      </c>
      <c r="AG20" s="98">
        <v>0.77313495499559681</v>
      </c>
      <c r="AH20" s="89">
        <v>0.28410946978270468</v>
      </c>
      <c r="AI20" s="90">
        <v>0.48807509358484785</v>
      </c>
      <c r="AJ20" s="91">
        <v>0.37115822394603648</v>
      </c>
      <c r="AK20" s="41">
        <v>1.6174231900752309</v>
      </c>
      <c r="AL20" s="92">
        <v>4.9064092585964114E-2</v>
      </c>
      <c r="AM20" s="92">
        <v>9.1878668657182521E-4</v>
      </c>
      <c r="AN20" s="93">
        <v>0.21366212691695477</v>
      </c>
      <c r="AO20" s="41">
        <v>1.1970813208156892</v>
      </c>
      <c r="AP20" s="41">
        <v>2.5377978923774542E-2</v>
      </c>
      <c r="AQ20" s="41">
        <v>0.45265990006825274</v>
      </c>
      <c r="AR20" s="41">
        <v>0.71904344182366198</v>
      </c>
      <c r="AS20" s="41">
        <v>1.8027591043278626</v>
      </c>
      <c r="AT20" s="41">
        <v>2.3636423719875115</v>
      </c>
      <c r="AU20" s="40">
        <v>0.63619805315604028</v>
      </c>
      <c r="AV20" s="40">
        <v>0.6361980531560405</v>
      </c>
      <c r="AW20" s="41">
        <v>0</v>
      </c>
      <c r="AX20" s="41">
        <v>1.0000000000000004</v>
      </c>
      <c r="AY20" s="40">
        <v>1.1970813208156901</v>
      </c>
      <c r="AZ20" s="89">
        <v>4.3182544508545462</v>
      </c>
      <c r="BA20" s="90">
        <v>4.3238681292937038</v>
      </c>
      <c r="BB20" s="90">
        <v>1.3303811498693301</v>
      </c>
      <c r="BC20" s="90">
        <v>1.7964056586086847</v>
      </c>
      <c r="BD20" s="90">
        <v>1.1970813208156892</v>
      </c>
      <c r="BE20" s="90">
        <v>1.6918652615849699</v>
      </c>
      <c r="BF20" s="90">
        <v>1.5960026873818418</v>
      </c>
      <c r="BG20" s="91">
        <v>1.0360001803268923</v>
      </c>
      <c r="BH20" s="40">
        <v>3.5389623778092423</v>
      </c>
      <c r="BI20" s="40">
        <v>3.5445760562484008</v>
      </c>
      <c r="BJ20" s="40">
        <v>-5.6136784391584982E-3</v>
      </c>
      <c r="BK20" s="40">
        <v>0.16404919873897209</v>
      </c>
      <c r="BL20" s="40">
        <v>0.16966287717813039</v>
      </c>
      <c r="BM20" s="40">
        <v>3.6598565694180255E-2</v>
      </c>
      <c r="BN20" s="40">
        <v>-5.6136784391583039E-3</v>
      </c>
      <c r="BO20" s="89">
        <v>0</v>
      </c>
      <c r="BP20" s="94">
        <v>4.3182544508545453</v>
      </c>
      <c r="BQ20" s="103">
        <v>0</v>
      </c>
      <c r="BR20" s="40">
        <v>0.81976969469404259</v>
      </c>
      <c r="BS20" s="40">
        <v>4.7865492088693541E-2</v>
      </c>
      <c r="BT20" s="40">
        <v>3.9238679835928415E-2</v>
      </c>
      <c r="BU20" s="40">
        <v>5.7527000456261551E-2</v>
      </c>
      <c r="BV20" s="40">
        <v>4.7786840647116254E-2</v>
      </c>
      <c r="BW20" s="40">
        <v>0.89468615889662229</v>
      </c>
      <c r="BX20" s="40">
        <v>3.0401894986173305E-2</v>
      </c>
      <c r="BY20" s="40">
        <v>0.56919759247568702</v>
      </c>
      <c r="BZ20" s="40">
        <v>3.6598565694180255E-2</v>
      </c>
      <c r="CA20" s="40">
        <v>0.6361980531560405</v>
      </c>
      <c r="CB20" s="40">
        <v>-1.214306433183765E-16</v>
      </c>
      <c r="CC20" s="89">
        <v>4.0515967678499374</v>
      </c>
      <c r="CD20" s="90">
        <f t="shared" si="0"/>
        <v>7.1083011747718527E-2</v>
      </c>
      <c r="CE20" s="40">
        <f t="shared" si="7"/>
        <v>3.7635970672038419</v>
      </c>
      <c r="CF20" s="40">
        <f t="shared" si="1"/>
        <v>2.2992638152538678</v>
      </c>
      <c r="CG20" s="40">
        <f t="shared" si="2"/>
        <v>2.3512270785221228</v>
      </c>
      <c r="CH20" s="40">
        <f t="shared" si="3"/>
        <v>0.47584370108435409</v>
      </c>
      <c r="CI20" s="40">
        <f t="shared" si="4"/>
        <v>0.99977348089083784</v>
      </c>
      <c r="CJ20" s="40">
        <f t="shared" si="5"/>
        <v>0.87560989654693111</v>
      </c>
      <c r="CK20" s="40">
        <f t="shared" si="6"/>
        <v>0.8868938265721491</v>
      </c>
      <c r="CL20" s="40">
        <v>3.4848438653214329</v>
      </c>
      <c r="CM20" s="40">
        <f t="shared" si="8"/>
        <v>2.1210691805166704</v>
      </c>
      <c r="CN20" s="40">
        <f t="shared" si="9"/>
        <v>2.2070019837066903</v>
      </c>
      <c r="CO20" s="40">
        <v>0.43207223109765802</v>
      </c>
      <c r="CP20" s="40">
        <v>0.94694341397397763</v>
      </c>
      <c r="CQ20" s="40">
        <v>0.82798633863505489</v>
      </c>
      <c r="CR20" s="40">
        <v>0.84322729890192805</v>
      </c>
      <c r="CS20" s="40">
        <v>0.27875320188240893</v>
      </c>
      <c r="CT20" s="40">
        <f t="shared" si="10"/>
        <v>0.17819463473719738</v>
      </c>
      <c r="CU20" s="40">
        <f t="shared" si="11"/>
        <v>0.14422509481543255</v>
      </c>
      <c r="CV20" s="40">
        <v>4.3771469986696052E-2</v>
      </c>
      <c r="CW20" s="40">
        <v>5.2830066916860263E-2</v>
      </c>
      <c r="CX20" s="40">
        <v>4.7623557911876245E-2</v>
      </c>
      <c r="CY20" s="40">
        <v>4.3666527670221007E-2</v>
      </c>
      <c r="CZ20" s="40">
        <v>0.28799970064609554</v>
      </c>
      <c r="DA20" s="40">
        <f t="shared" si="12"/>
        <v>0.97765131598336041</v>
      </c>
      <c r="DB20" s="40">
        <f t="shared" si="13"/>
        <v>0.27831486666269534</v>
      </c>
      <c r="DC20" s="40">
        <v>5.4531284128591564E-3</v>
      </c>
      <c r="DD20" s="40">
        <v>0.27286173824983617</v>
      </c>
      <c r="DE20" s="40">
        <v>0.96796648199996016</v>
      </c>
      <c r="DF20" s="40">
        <v>0.59750302813685319</v>
      </c>
      <c r="DG20" s="40">
        <f t="shared" si="14"/>
        <v>1.4181379440440027</v>
      </c>
      <c r="DH20" s="40">
        <f t="shared" si="15"/>
        <v>3.7019530986279063</v>
      </c>
      <c r="DI20" s="40">
        <v>0.12122148090784536</v>
      </c>
      <c r="DJ20" s="40">
        <v>3.580731617720061</v>
      </c>
      <c r="DK20" s="40">
        <v>4.5225880145350557</v>
      </c>
      <c r="DL20" s="40">
        <v>1.0754014018784375</v>
      </c>
      <c r="DM20" s="40">
        <f t="shared" si="16"/>
        <v>6.3314950438127244</v>
      </c>
      <c r="DN20" s="40">
        <f t="shared" si="17"/>
        <v>6.3774483231071653</v>
      </c>
      <c r="DO20" s="40">
        <f t="shared" si="18"/>
        <v>-3.9790512499751796E-2</v>
      </c>
      <c r="DP20" s="40">
        <v>0.31458509560969794</v>
      </c>
      <c r="DQ20" s="40">
        <v>0.35437560810944974</v>
      </c>
      <c r="DR20" s="40">
        <f t="shared" si="19"/>
        <v>4.6950530752812307</v>
      </c>
      <c r="DS20" s="40">
        <f t="shared" si="20"/>
        <v>1.3583335951372946</v>
      </c>
      <c r="DT20" s="40">
        <f t="shared" si="21"/>
        <v>5.5566990143291965E-2</v>
      </c>
      <c r="DU20" s="40">
        <f t="shared" si="22"/>
        <v>7.5478509492296383E-2</v>
      </c>
      <c r="DV20" s="40">
        <f t="shared" si="23"/>
        <v>3.873431022145529</v>
      </c>
      <c r="DW20" s="40">
        <f t="shared" si="24"/>
        <v>0.13656667079065682</v>
      </c>
      <c r="DX20" s="40">
        <v>3.3444494429138634</v>
      </c>
      <c r="DY20" s="40">
        <v>3.3235974641164305</v>
      </c>
      <c r="DZ20" s="40">
        <v>2.3248270002378781</v>
      </c>
      <c r="EA20" s="40">
        <v>0.41032199353895998</v>
      </c>
      <c r="EB20" s="40">
        <v>1.409092457417513</v>
      </c>
      <c r="EC20" s="40">
        <v>2.0851978797432905E-2</v>
      </c>
      <c r="ED20" s="40">
        <v>1.4632866100325643E-2</v>
      </c>
      <c r="EE20" s="40">
        <v>4.8772363477447653E-3</v>
      </c>
      <c r="EF20" s="40">
        <v>1.1096349044852027E-2</v>
      </c>
      <c r="EG20" s="40">
        <v>0.52898157923166578</v>
      </c>
      <c r="EH20" s="40">
        <v>0.71309974143885413</v>
      </c>
      <c r="EI20" s="40">
        <v>0.49943531021128368</v>
      </c>
      <c r="EJ20" s="40">
        <v>0.31531714800409527</v>
      </c>
      <c r="EK20" s="40">
        <f t="shared" si="25"/>
        <v>-2.4583728071392863E-2</v>
      </c>
      <c r="EL20" s="40">
        <v>0.7804059571824179</v>
      </c>
      <c r="EM20" s="40">
        <v>0.20852979809521976</v>
      </c>
      <c r="EN20" s="40">
        <v>0.80498968525381076</v>
      </c>
      <c r="EO20" s="40">
        <v>0.23501705385395572</v>
      </c>
      <c r="EP20" s="40">
        <v>0.61725590943558006</v>
      </c>
      <c r="EQ20" s="40">
        <v>1.4627110518754445</v>
      </c>
      <c r="ER20" s="40">
        <v>5.3831751931041136</v>
      </c>
      <c r="ES20" s="40">
        <v>4.537720050664249</v>
      </c>
      <c r="ET20" s="40">
        <f t="shared" si="26"/>
        <v>4.5152706596525025</v>
      </c>
      <c r="EU20" s="40">
        <f t="shared" si="27"/>
        <v>6.2732260051307094</v>
      </c>
      <c r="EV20" s="40">
        <f t="shared" si="28"/>
        <v>6.2978097332021017</v>
      </c>
      <c r="EW20" s="40">
        <f t="shared" si="29"/>
        <v>1.3947801157255066</v>
      </c>
      <c r="EX20" s="40">
        <f t="shared" si="30"/>
        <v>0.12782057879740299</v>
      </c>
      <c r="EY20" s="40">
        <f t="shared" si="31"/>
        <v>0.17828160168714299</v>
      </c>
      <c r="FA20" s="40">
        <v>3.8919000000000001</v>
      </c>
      <c r="FB20" s="40">
        <v>0.6925</v>
      </c>
      <c r="FC20" s="40">
        <v>4.5842999999999998</v>
      </c>
      <c r="FD20" s="40">
        <f t="shared" si="32"/>
        <v>0.15105904936413411</v>
      </c>
      <c r="FE20" s="40">
        <v>4.2099999999999999E-2</v>
      </c>
      <c r="FF20" s="40">
        <v>1.7609999999999999</v>
      </c>
      <c r="FG20" s="40">
        <v>6.9879999999999995</v>
      </c>
      <c r="FH20" s="40">
        <v>1.0306999999999999</v>
      </c>
      <c r="FI20" s="40">
        <v>8.0188000000000006</v>
      </c>
      <c r="FJ20" s="40">
        <f t="shared" si="33"/>
        <v>0.12853544171197684</v>
      </c>
      <c r="FK20" s="40">
        <v>0.13019999999999998</v>
      </c>
      <c r="FL20" s="40">
        <v>0.60289999999999999</v>
      </c>
      <c r="FM20" s="40">
        <v>11.6823</v>
      </c>
      <c r="FN20" s="40">
        <v>0.88709999999999989</v>
      </c>
      <c r="FO20" s="40">
        <v>9.9937000000000005</v>
      </c>
      <c r="FP20" s="40">
        <v>0.8015000000000001</v>
      </c>
      <c r="FQ20" s="40">
        <f t="shared" si="34"/>
        <v>1.4809091600537483</v>
      </c>
      <c r="FR20" s="40">
        <f t="shared" si="35"/>
        <v>5.1607988153017814E-2</v>
      </c>
      <c r="FS20" s="40">
        <f t="shared" si="36"/>
        <v>7.6426742387749408E-2</v>
      </c>
      <c r="FT20" s="40">
        <v>3.0242</v>
      </c>
      <c r="FU20" s="40">
        <v>0.67930000000000001</v>
      </c>
      <c r="FV20" s="40">
        <v>3.7035</v>
      </c>
      <c r="FW20" s="40">
        <f t="shared" si="37"/>
        <v>0.18342108815984878</v>
      </c>
      <c r="FX20" s="40">
        <v>0.1338</v>
      </c>
      <c r="FY20" s="40">
        <v>0.46939999999999998</v>
      </c>
      <c r="FZ20" s="40">
        <v>4.7089999999999996</v>
      </c>
      <c r="GA20" s="40">
        <v>0.66469999999999996</v>
      </c>
      <c r="GB20" s="40">
        <v>3.6168999999999998</v>
      </c>
      <c r="GC20" s="40">
        <v>0.4274</v>
      </c>
      <c r="GD20" s="40">
        <f t="shared" si="38"/>
        <v>1.319158472700787</v>
      </c>
      <c r="GE20" s="40">
        <f t="shared" si="39"/>
        <v>9.9681461032066265E-2</v>
      </c>
      <c r="GF20" s="40">
        <f t="shared" si="40"/>
        <v>0.13149564389164356</v>
      </c>
      <c r="GG20" s="124">
        <v>1.9179455073689675</v>
      </c>
      <c r="GH20" s="124">
        <v>1.2275923445202963</v>
      </c>
      <c r="GI20" s="124">
        <f t="shared" si="41"/>
        <v>3.145537851889264</v>
      </c>
      <c r="GJ20" s="124">
        <f t="shared" si="42"/>
        <v>0.39026468677939552</v>
      </c>
      <c r="GK20" s="124">
        <v>-0.20784653362483593</v>
      </c>
      <c r="GL20" s="124">
        <v>0.54247397605745129</v>
      </c>
      <c r="GM20" s="124">
        <v>0.75032050968228714</v>
      </c>
      <c r="GN20" s="124"/>
    </row>
    <row r="21" spans="1:196">
      <c r="A21" s="29">
        <v>1991</v>
      </c>
      <c r="B21" s="40">
        <v>4.3413653860490369</v>
      </c>
      <c r="C21" s="40">
        <v>4.3057908025761451</v>
      </c>
      <c r="D21" s="41">
        <v>1.489236699077259</v>
      </c>
      <c r="E21" s="41">
        <v>1.184939274217375</v>
      </c>
      <c r="F21" s="41">
        <v>1.6316148292815111</v>
      </c>
      <c r="G21" s="98">
        <v>3.557458347289158E-2</v>
      </c>
      <c r="H21" s="89">
        <v>1.9353827739116938</v>
      </c>
      <c r="I21" s="90">
        <v>0.578102748795701</v>
      </c>
      <c r="J21" s="90">
        <v>0.6130626273358103</v>
      </c>
      <c r="K21" s="92">
        <v>0.10090783811485049</v>
      </c>
      <c r="L21" s="92">
        <v>0.64330955966533199</v>
      </c>
      <c r="M21" s="92">
        <v>3.9051782229585115E-2</v>
      </c>
      <c r="N21" s="93">
        <v>0</v>
      </c>
      <c r="O21" s="89">
        <v>2.4059826121373429</v>
      </c>
      <c r="P21" s="90">
        <v>0.91113395028155797</v>
      </c>
      <c r="Q21" s="90">
        <v>0.5718766468815647</v>
      </c>
      <c r="R21" s="90">
        <v>0.21420403056847398</v>
      </c>
      <c r="S21" s="92">
        <v>1.2628464214097983</v>
      </c>
      <c r="T21" s="92">
        <v>0.66581704823582122</v>
      </c>
      <c r="U21" s="93">
        <v>0.55407843700405213</v>
      </c>
      <c r="V21" s="40">
        <v>0.44580048022012608</v>
      </c>
      <c r="W21" s="40">
        <v>0.55419951977987381</v>
      </c>
      <c r="X21" s="98">
        <v>0.38818728356204041</v>
      </c>
      <c r="Y21" s="40">
        <v>0.5173789414151404</v>
      </c>
      <c r="Z21" s="40">
        <v>0.44639042935777973</v>
      </c>
      <c r="AA21" s="40">
        <v>5.5402906954759579E-2</v>
      </c>
      <c r="AB21" s="41">
        <v>0.37570779639812985</v>
      </c>
      <c r="AC21" s="110">
        <v>0.39999999999999997</v>
      </c>
      <c r="AD21" s="110">
        <v>0.8</v>
      </c>
      <c r="AE21" s="41">
        <v>0.33389994870126349</v>
      </c>
      <c r="AF21" s="98">
        <v>0.3362302240349242</v>
      </c>
      <c r="AG21" s="98">
        <v>0.7582885136469999</v>
      </c>
      <c r="AH21" s="89">
        <v>0.29654169703557504</v>
      </c>
      <c r="AI21" s="90">
        <v>0.49274641430650606</v>
      </c>
      <c r="AJ21" s="91">
        <v>0.39565116287529389</v>
      </c>
      <c r="AK21" s="41">
        <v>1.4452568719892527</v>
      </c>
      <c r="AL21" s="92">
        <v>4.3979827088006199E-2</v>
      </c>
      <c r="AM21" s="92">
        <v>1.6682253827784844E-3</v>
      </c>
      <c r="AN21" s="93">
        <v>0.21253580518569551</v>
      </c>
      <c r="AO21" s="41">
        <v>1.3165029605981871</v>
      </c>
      <c r="AP21" s="41">
        <v>2.2678731458029323E-2</v>
      </c>
      <c r="AQ21" s="41">
        <v>0.45816824021411073</v>
      </c>
      <c r="AR21" s="41">
        <v>0.83565598892604687</v>
      </c>
      <c r="AS21" s="41">
        <v>1.9058598442072456</v>
      </c>
      <c r="AT21" s="41">
        <v>2.4763708463850138</v>
      </c>
      <c r="AU21" s="40">
        <v>0.74599195842041865</v>
      </c>
      <c r="AV21" s="40">
        <v>0.74599195842041843</v>
      </c>
      <c r="AW21" s="41">
        <v>0</v>
      </c>
      <c r="AX21" s="41">
        <v>0.99999999999999967</v>
      </c>
      <c r="AY21" s="40">
        <v>1.3165029605981866</v>
      </c>
      <c r="AZ21" s="89">
        <v>4.3413653860490369</v>
      </c>
      <c r="BA21" s="90">
        <v>4.305790802576146</v>
      </c>
      <c r="BB21" s="90">
        <v>1.2920732142463618</v>
      </c>
      <c r="BC21" s="90">
        <v>1.6972146277315967</v>
      </c>
      <c r="BD21" s="90">
        <v>1.3165029605981871</v>
      </c>
      <c r="BE21" s="90">
        <v>1.5119154305352882</v>
      </c>
      <c r="BF21" s="90">
        <v>1.6431075144314857</v>
      </c>
      <c r="BG21" s="91">
        <v>1.1507678576093714</v>
      </c>
      <c r="BH21" s="40">
        <v>3.8120158252823759</v>
      </c>
      <c r="BI21" s="40">
        <v>3.7764412418094846</v>
      </c>
      <c r="BJ21" s="40">
        <v>3.557458347289133E-2</v>
      </c>
      <c r="BK21" s="40">
        <v>0.22583389238492521</v>
      </c>
      <c r="BL21" s="40">
        <v>0.19025930891203363</v>
      </c>
      <c r="BM21" s="40">
        <v>4.1123127955012183E-2</v>
      </c>
      <c r="BN21" s="40">
        <v>3.557458347289158E-2</v>
      </c>
      <c r="BO21" s="89">
        <v>0</v>
      </c>
      <c r="BP21" s="94">
        <v>4.3413653860490369</v>
      </c>
      <c r="BQ21" s="103">
        <v>0</v>
      </c>
      <c r="BR21" s="40">
        <v>0.87706101270643422</v>
      </c>
      <c r="BS21" s="40">
        <v>5.0380582333877579E-2</v>
      </c>
      <c r="BT21" s="40">
        <v>4.4186844562490557E-2</v>
      </c>
      <c r="BU21" s="40">
        <v>5.5125430630763493E-2</v>
      </c>
      <c r="BV21" s="40">
        <v>5.2348797850682346E-2</v>
      </c>
      <c r="BW21" s="40">
        <v>0.89252577151855428</v>
      </c>
      <c r="BX21" s="40">
        <v>3.9051782229585115E-2</v>
      </c>
      <c r="BY21" s="40">
        <v>0.66581704823582122</v>
      </c>
      <c r="BZ21" s="40">
        <v>4.1123127955012183E-2</v>
      </c>
      <c r="CA21" s="40">
        <v>0.74599195842041843</v>
      </c>
      <c r="CB21" s="40">
        <v>-6.2450045135165055E-17</v>
      </c>
      <c r="CC21" s="89">
        <v>4.0874572774403806</v>
      </c>
      <c r="CD21" s="90">
        <f t="shared" si="0"/>
        <v>6.3011028678215467E-2</v>
      </c>
      <c r="CE21" s="40">
        <f t="shared" si="7"/>
        <v>3.8299023897106035</v>
      </c>
      <c r="CF21" s="40">
        <f t="shared" si="1"/>
        <v>2.2602040068645031</v>
      </c>
      <c r="CG21" s="40">
        <f t="shared" si="2"/>
        <v>2.4742514188461779</v>
      </c>
      <c r="CH21" s="40">
        <f t="shared" si="3"/>
        <v>0.52137304784768446</v>
      </c>
      <c r="CI21" s="40">
        <f t="shared" si="4"/>
        <v>1.0063585391402567</v>
      </c>
      <c r="CJ21" s="40">
        <f t="shared" si="5"/>
        <v>0.9465198318582364</v>
      </c>
      <c r="CK21" s="40">
        <f t="shared" si="6"/>
        <v>0.90455303600007719</v>
      </c>
      <c r="CL21" s="40">
        <v>3.5554785452031701</v>
      </c>
      <c r="CM21" s="40">
        <f t="shared" si="8"/>
        <v>2.090777366421781</v>
      </c>
      <c r="CN21" s="40">
        <f t="shared" si="9"/>
        <v>2.3228652134124221</v>
      </c>
      <c r="CO21" s="40">
        <v>0.47469134097739663</v>
      </c>
      <c r="CP21" s="40">
        <v>0.95420075197842025</v>
      </c>
      <c r="CQ21" s="40">
        <v>0.89397312045660515</v>
      </c>
      <c r="CR21" s="40">
        <v>0.85816403463103297</v>
      </c>
      <c r="CS21" s="40">
        <v>0.27442384450743335</v>
      </c>
      <c r="CT21" s="40">
        <f t="shared" si="10"/>
        <v>0.1694266404427219</v>
      </c>
      <c r="CU21" s="40">
        <f t="shared" si="11"/>
        <v>0.15138620543375561</v>
      </c>
      <c r="CV21" s="40">
        <v>4.668170687028788E-2</v>
      </c>
      <c r="CW21" s="40">
        <v>5.2157787161836444E-2</v>
      </c>
      <c r="CX21" s="40">
        <v>5.254671140163128E-2</v>
      </c>
      <c r="CY21" s="40">
        <v>4.6389001369044176E-2</v>
      </c>
      <c r="CZ21" s="40">
        <v>0.25755488772977636</v>
      </c>
      <c r="DA21" s="40">
        <f t="shared" si="12"/>
        <v>0.98121611678436449</v>
      </c>
      <c r="DB21" s="40">
        <f t="shared" si="13"/>
        <v>0.29365756541524457</v>
      </c>
      <c r="DC21" s="40">
        <v>6.6116156649505403E-3</v>
      </c>
      <c r="DD21" s="40">
        <v>0.28704594975029402</v>
      </c>
      <c r="DE21" s="40">
        <v>1.0173187944698328</v>
      </c>
      <c r="DF21" s="40">
        <v>0.49232814639131572</v>
      </c>
      <c r="DG21" s="40">
        <f t="shared" si="14"/>
        <v>1.3834419891633409</v>
      </c>
      <c r="DH21" s="40">
        <f t="shared" si="15"/>
        <v>3.7933383467345401</v>
      </c>
      <c r="DI21" s="40">
        <v>0.13452796899404176</v>
      </c>
      <c r="DJ21" s="40">
        <v>3.6588103777404983</v>
      </c>
      <c r="DK21" s="40">
        <v>4.6844521895065654</v>
      </c>
      <c r="DL21" s="40">
        <v>1.1805016293553923</v>
      </c>
      <c r="DM21" s="40">
        <f t="shared" si="16"/>
        <v>6.5612473309959629</v>
      </c>
      <c r="DN21" s="40">
        <f t="shared" si="17"/>
        <v>6.6063240199764754</v>
      </c>
      <c r="DO21" s="40">
        <f t="shared" si="18"/>
        <v>-3.9907541312354189E-2</v>
      </c>
      <c r="DP21" s="40">
        <v>0.32524247507761128</v>
      </c>
      <c r="DQ21" s="40">
        <v>0.36515001638996547</v>
      </c>
      <c r="DR21" s="40">
        <f t="shared" si="19"/>
        <v>4.6248621128122087</v>
      </c>
      <c r="DS21" s="40">
        <f t="shared" si="20"/>
        <v>1.4284369693260786</v>
      </c>
      <c r="DT21" s="40">
        <f t="shared" si="21"/>
        <v>5.5272798501225455E-2</v>
      </c>
      <c r="DU21" s="40">
        <f t="shared" si="22"/>
        <v>7.8953708777261503E-2</v>
      </c>
      <c r="DV21" s="40">
        <f t="shared" si="23"/>
        <v>3.8582082588114868</v>
      </c>
      <c r="DW21" s="40">
        <f t="shared" si="24"/>
        <v>0.13507043675054212</v>
      </c>
      <c r="DX21" s="40">
        <v>3.3370783842192706</v>
      </c>
      <c r="DY21" s="40">
        <v>3.3152370595854697</v>
      </c>
      <c r="DZ21" s="40">
        <v>2.3449653505785846</v>
      </c>
      <c r="EA21" s="40">
        <v>0.436377726741839</v>
      </c>
      <c r="EB21" s="40">
        <v>1.4066494357487243</v>
      </c>
      <c r="EC21" s="40">
        <v>2.184132463380108E-2</v>
      </c>
      <c r="ED21" s="40">
        <v>1.4872689013707025E-2</v>
      </c>
      <c r="EE21" s="40">
        <v>5.1474099169728383E-3</v>
      </c>
      <c r="EF21" s="40">
        <v>1.211604553706689E-2</v>
      </c>
      <c r="EG21" s="40">
        <v>0.52112987459221616</v>
      </c>
      <c r="EH21" s="40">
        <v>0.72706553573549104</v>
      </c>
      <c r="EI21" s="40">
        <v>0.51950651435813844</v>
      </c>
      <c r="EJ21" s="40">
        <v>0.31357085321486355</v>
      </c>
      <c r="EK21" s="40">
        <f t="shared" si="25"/>
        <v>-2.6040945781634295E-2</v>
      </c>
      <c r="EL21" s="40">
        <v>0.80812291792849256</v>
      </c>
      <c r="EM21" s="40">
        <v>0.20953293152203298</v>
      </c>
      <c r="EN21" s="40">
        <v>0.83416386371012685</v>
      </c>
      <c r="EO21" s="40">
        <v>0.21032521311113445</v>
      </c>
      <c r="EP21" s="40">
        <v>0.71576425418952383</v>
      </c>
      <c r="EQ21" s="40">
        <v>1.5131098834548617</v>
      </c>
      <c r="ER21" s="40">
        <v>5.3439312504487377</v>
      </c>
      <c r="ES21" s="40">
        <v>4.5465856211833993</v>
      </c>
      <c r="ET21" s="40">
        <f t="shared" si="26"/>
        <v>4.6000134587826444</v>
      </c>
      <c r="EU21" s="40">
        <f t="shared" si="27"/>
        <v>6.2789219556840541</v>
      </c>
      <c r="EV21" s="40">
        <f t="shared" si="28"/>
        <v>6.3049629014656885</v>
      </c>
      <c r="EW21" s="40">
        <f t="shared" si="29"/>
        <v>1.3706400987648946</v>
      </c>
      <c r="EX21" s="40">
        <f t="shared" si="30"/>
        <v>0.13230273940489201</v>
      </c>
      <c r="EY21" s="40">
        <f t="shared" si="31"/>
        <v>0.18133943980478728</v>
      </c>
      <c r="FA21" s="40">
        <v>3.7894999999999999</v>
      </c>
      <c r="FB21" s="40">
        <v>0.6018</v>
      </c>
      <c r="FC21" s="40">
        <v>4.3913000000000002</v>
      </c>
      <c r="FD21" s="40">
        <f t="shared" si="32"/>
        <v>0.13704370004326735</v>
      </c>
      <c r="FE21" s="40">
        <v>-1.18E-2</v>
      </c>
      <c r="FF21" s="40">
        <v>1.7228999999999999</v>
      </c>
      <c r="FG21" s="40">
        <v>6.6171000000000006</v>
      </c>
      <c r="FH21" s="40">
        <v>1.0437000000000001</v>
      </c>
      <c r="FI21" s="40">
        <v>7.6607000000000003</v>
      </c>
      <c r="FJ21" s="40">
        <f t="shared" si="33"/>
        <v>0.13624081350268252</v>
      </c>
      <c r="FK21" s="40">
        <v>0.1313</v>
      </c>
      <c r="FL21" s="40">
        <v>0.5625</v>
      </c>
      <c r="FM21" s="40">
        <v>11.1317</v>
      </c>
      <c r="FN21" s="40">
        <v>0.89859999999999995</v>
      </c>
      <c r="FO21" s="40">
        <v>9.4432000000000009</v>
      </c>
      <c r="FP21" s="40">
        <v>0.78989999999999994</v>
      </c>
      <c r="FQ21" s="40">
        <f t="shared" si="34"/>
        <v>1.4784312162987756</v>
      </c>
      <c r="FR21" s="40">
        <f t="shared" si="35"/>
        <v>5.0531365379950947E-2</v>
      </c>
      <c r="FS21" s="40">
        <f t="shared" si="36"/>
        <v>7.4707147979918717E-2</v>
      </c>
      <c r="FT21" s="40">
        <v>2.8624000000000001</v>
      </c>
      <c r="FU21" s="40">
        <v>0.64639999999999997</v>
      </c>
      <c r="FV21" s="40">
        <v>3.5087999999999999</v>
      </c>
      <c r="FW21" s="40">
        <f t="shared" si="37"/>
        <v>0.18422252621979024</v>
      </c>
      <c r="FX21" s="40">
        <v>0.12859999999999999</v>
      </c>
      <c r="FY21" s="40">
        <v>0.4551</v>
      </c>
      <c r="FZ21" s="40">
        <v>4.3630000000000004</v>
      </c>
      <c r="GA21" s="40">
        <v>0.5968</v>
      </c>
      <c r="GB21" s="40">
        <v>3.3557999999999999</v>
      </c>
      <c r="GC21" s="40">
        <v>0.41039999999999999</v>
      </c>
      <c r="GD21" s="40">
        <f t="shared" si="38"/>
        <v>1.2907520265073074</v>
      </c>
      <c r="GE21" s="40">
        <f t="shared" si="39"/>
        <v>0.10430896172358468</v>
      </c>
      <c r="GF21" s="40">
        <f t="shared" si="40"/>
        <v>0.13463700372759008</v>
      </c>
      <c r="GG21" s="124">
        <v>1.7962571891523138</v>
      </c>
      <c r="GH21" s="124">
        <v>1.1994924649451952</v>
      </c>
      <c r="GI21" s="124">
        <f t="shared" si="41"/>
        <v>2.995749654097509</v>
      </c>
      <c r="GJ21" s="124">
        <f t="shared" si="42"/>
        <v>0.40039809845410829</v>
      </c>
      <c r="GK21" s="124">
        <v>-0.14289720426314126</v>
      </c>
      <c r="GL21" s="124">
        <v>0.57025060814775042</v>
      </c>
      <c r="GM21" s="124">
        <v>0.71314781241089165</v>
      </c>
      <c r="GN21" s="124"/>
    </row>
    <row r="22" spans="1:196">
      <c r="A22" s="29">
        <v>1992</v>
      </c>
      <c r="B22" s="40">
        <v>4.5394340211027204</v>
      </c>
      <c r="C22" s="40">
        <v>4.5300391963236688</v>
      </c>
      <c r="D22" s="41">
        <v>1.3384294283993439</v>
      </c>
      <c r="E22" s="41">
        <v>1.2453135023148545</v>
      </c>
      <c r="F22" s="41">
        <v>1.9462962656094711</v>
      </c>
      <c r="G22" s="98">
        <v>9.3948247790507367E-3</v>
      </c>
      <c r="H22" s="89">
        <v>2.0708273138494304</v>
      </c>
      <c r="I22" s="90">
        <v>0.58541635587662078</v>
      </c>
      <c r="J22" s="90">
        <v>0.66298162589710063</v>
      </c>
      <c r="K22" s="92">
        <v>0.10868004749215654</v>
      </c>
      <c r="L22" s="92">
        <v>0.71374928458355269</v>
      </c>
      <c r="M22" s="92">
        <v>5.2724256578903485E-2</v>
      </c>
      <c r="N22" s="93">
        <v>0</v>
      </c>
      <c r="O22" s="89">
        <v>2.46860670725329</v>
      </c>
      <c r="P22" s="90">
        <v>0.75301307252272287</v>
      </c>
      <c r="Q22" s="90">
        <v>0.58233187641775386</v>
      </c>
      <c r="R22" s="90">
        <v>0.25583342338129367</v>
      </c>
      <c r="S22" s="92">
        <v>1.4250362964887462</v>
      </c>
      <c r="T22" s="92">
        <v>0.84989862329806265</v>
      </c>
      <c r="U22" s="93">
        <v>0.54760796155722669</v>
      </c>
      <c r="V22" s="40">
        <v>0.45618623472059727</v>
      </c>
      <c r="W22" s="40">
        <v>0.54381376527940273</v>
      </c>
      <c r="X22" s="98">
        <v>0.4373905291194416</v>
      </c>
      <c r="Y22" s="40">
        <v>0.53238130371566306</v>
      </c>
      <c r="Z22" s="40">
        <v>0.42053130789296772</v>
      </c>
      <c r="AA22" s="40">
        <v>5.841227577356578E-2</v>
      </c>
      <c r="AB22" s="41">
        <v>0.38551771449738759</v>
      </c>
      <c r="AC22" s="110">
        <v>0.45049179632304498</v>
      </c>
      <c r="AD22" s="110">
        <v>0.84986651515096345</v>
      </c>
      <c r="AE22" s="41">
        <v>0.31627860136940894</v>
      </c>
      <c r="AF22" s="98">
        <v>0.37347950138641417</v>
      </c>
      <c r="AG22" s="98">
        <v>0.74598952185886214</v>
      </c>
      <c r="AH22" s="89">
        <v>0.32824809018056195</v>
      </c>
      <c r="AI22" s="90">
        <v>0.52319939935571014</v>
      </c>
      <c r="AJ22" s="91">
        <v>0.39386601277858241</v>
      </c>
      <c r="AK22" s="41">
        <v>1.2995050312898977</v>
      </c>
      <c r="AL22" s="92">
        <v>3.8924397109446104E-2</v>
      </c>
      <c r="AM22" s="92">
        <v>3.2796263691732712E-2</v>
      </c>
      <c r="AN22" s="93">
        <v>0.22303715968956095</v>
      </c>
      <c r="AO22" s="41">
        <v>1.5660343282307618</v>
      </c>
      <c r="AP22" s="41">
        <v>2.0382174036538227E-2</v>
      </c>
      <c r="AQ22" s="41">
        <v>0.49973086668165262</v>
      </c>
      <c r="AR22" s="41">
        <v>1.045921287512571</v>
      </c>
      <c r="AS22" s="41">
        <v>1.9592577251950012</v>
      </c>
      <c r="AT22" s="41">
        <v>2.5890993207825161</v>
      </c>
      <c r="AU22" s="40">
        <v>0.93619273264324665</v>
      </c>
      <c r="AV22" s="40">
        <v>0.95194119914850617</v>
      </c>
      <c r="AW22" s="41">
        <v>-1.5748466505259517E-2</v>
      </c>
      <c r="AX22" s="41">
        <v>1.0168218209308197</v>
      </c>
      <c r="AY22" s="40">
        <v>1.581782794736021</v>
      </c>
      <c r="AZ22" s="89">
        <v>4.5236855545974608</v>
      </c>
      <c r="BA22" s="90">
        <v>4.5142907298184101</v>
      </c>
      <c r="BB22" s="90">
        <v>1.3570780292658779</v>
      </c>
      <c r="BC22" s="90">
        <v>1.5911783723217705</v>
      </c>
      <c r="BD22" s="90">
        <v>1.5660343282307618</v>
      </c>
      <c r="BE22" s="90">
        <v>1.3588116024358818</v>
      </c>
      <c r="BF22" s="90">
        <v>1.7450443689965072</v>
      </c>
      <c r="BG22" s="91">
        <v>1.4104347583860211</v>
      </c>
      <c r="BH22" s="40">
        <v>4.0980433062673001</v>
      </c>
      <c r="BI22" s="40">
        <v>4.0886484814882493</v>
      </c>
      <c r="BJ22" s="40">
        <v>9.3948247790507367E-3</v>
      </c>
      <c r="BK22" s="40">
        <v>0.21145262494966049</v>
      </c>
      <c r="BL22" s="40">
        <v>0.20205780017060976</v>
      </c>
      <c r="BM22" s="40">
        <v>4.9318319271540123E-2</v>
      </c>
      <c r="BN22" s="40">
        <v>9.3948247790507367E-3</v>
      </c>
      <c r="BO22" s="89">
        <v>0</v>
      </c>
      <c r="BP22" s="94">
        <v>4.5394340211027213</v>
      </c>
      <c r="BQ22" s="103">
        <v>0</v>
      </c>
      <c r="BR22" s="40">
        <v>0.90571226493706969</v>
      </c>
      <c r="BS22" s="40">
        <v>4.9419215441348398E-2</v>
      </c>
      <c r="BT22" s="40">
        <v>4.4759589548796663E-2</v>
      </c>
      <c r="BU22" s="40">
        <v>5.1808157179933437E-2</v>
      </c>
      <c r="BV22" s="40">
        <v>5.5386043409051275E-2</v>
      </c>
      <c r="BW22" s="40">
        <v>0.89280579941101534</v>
      </c>
      <c r="BX22" s="40">
        <v>5.2724256578903485E-2</v>
      </c>
      <c r="BY22" s="40">
        <v>0.84989862329806265</v>
      </c>
      <c r="BZ22" s="40">
        <v>4.9318319271540123E-2</v>
      </c>
      <c r="CA22" s="40">
        <v>0.95194119914850617</v>
      </c>
      <c r="CB22" s="40">
        <v>-1.457167719820518E-16</v>
      </c>
      <c r="CC22" s="89">
        <v>4.0102473965643872</v>
      </c>
      <c r="CD22" s="90">
        <f t="shared" si="0"/>
        <v>4.7777028486973586E-2</v>
      </c>
      <c r="CE22" s="40">
        <f t="shared" si="7"/>
        <v>3.8186496924589175</v>
      </c>
      <c r="CF22" s="40">
        <f t="shared" si="1"/>
        <v>2.1546449806353078</v>
      </c>
      <c r="CG22" s="40">
        <f t="shared" si="2"/>
        <v>2.5500940439689996</v>
      </c>
      <c r="CH22" s="40">
        <f t="shared" si="3"/>
        <v>0.5916969293504688</v>
      </c>
      <c r="CI22" s="40">
        <f t="shared" si="4"/>
        <v>0.95907824268006125</v>
      </c>
      <c r="CJ22" s="40">
        <f t="shared" si="5"/>
        <v>0.99931887193846947</v>
      </c>
      <c r="CK22" s="40">
        <f t="shared" si="6"/>
        <v>0.88608933214538987</v>
      </c>
      <c r="CL22" s="40">
        <v>3.5567172234151516</v>
      </c>
      <c r="CM22" s="40">
        <f t="shared" si="8"/>
        <v>2.001851191883194</v>
      </c>
      <c r="CN22" s="40">
        <f t="shared" si="9"/>
        <v>2.3938831597389507</v>
      </c>
      <c r="CO22" s="40">
        <v>0.54036003824731771</v>
      </c>
      <c r="CP22" s="40">
        <v>0.90976846214657758</v>
      </c>
      <c r="CQ22" s="40">
        <v>0.94375465934505531</v>
      </c>
      <c r="CR22" s="40">
        <v>0.83901712820699326</v>
      </c>
      <c r="CS22" s="40">
        <v>0.26193246904376605</v>
      </c>
      <c r="CT22" s="40">
        <f t="shared" si="10"/>
        <v>0.1527937887521138</v>
      </c>
      <c r="CU22" s="40">
        <f t="shared" si="11"/>
        <v>0.15621088423004889</v>
      </c>
      <c r="CV22" s="40">
        <v>5.1336891103151081E-2</v>
      </c>
      <c r="CW22" s="40">
        <v>4.9309780533483637E-2</v>
      </c>
      <c r="CX22" s="40">
        <v>5.5564212593414188E-2</v>
      </c>
      <c r="CY22" s="40">
        <v>4.7072203938396638E-2</v>
      </c>
      <c r="CZ22" s="40">
        <v>0.19159770410546839</v>
      </c>
      <c r="DA22" s="40">
        <f t="shared" si="12"/>
        <v>0.9477672224428324</v>
      </c>
      <c r="DB22" s="40">
        <f t="shared" si="13"/>
        <v>0.28647708056803101</v>
      </c>
      <c r="DC22" s="40">
        <v>7.6857828608833216E-3</v>
      </c>
      <c r="DD22" s="40">
        <v>0.27879129770714767</v>
      </c>
      <c r="DE22" s="40">
        <v>1.042646598905395</v>
      </c>
      <c r="DF22" s="40">
        <v>0.28086131970834877</v>
      </c>
      <c r="DG22" s="40">
        <f t="shared" si="14"/>
        <v>1.2810174191319534</v>
      </c>
      <c r="DH22" s="40">
        <f t="shared" si="15"/>
        <v>3.8313131625361385</v>
      </c>
      <c r="DI22" s="40">
        <v>0.14804580249831809</v>
      </c>
      <c r="DJ22" s="40">
        <v>3.6832673600378203</v>
      </c>
      <c r="DK22" s="40">
        <v>4.831469261959743</v>
      </c>
      <c r="DL22" s="40">
        <v>1.3334665527210579</v>
      </c>
      <c r="DM22" s="40">
        <f t="shared" si="16"/>
        <v>6.6678842870731696</v>
      </c>
      <c r="DN22" s="40">
        <f t="shared" si="17"/>
        <v>6.7602051930105276</v>
      </c>
      <c r="DO22" s="40">
        <f t="shared" si="18"/>
        <v>-6.0005182100841825E-2</v>
      </c>
      <c r="DP22" s="40">
        <v>0.32054539338509375</v>
      </c>
      <c r="DQ22" s="40">
        <v>0.38055057548593557</v>
      </c>
      <c r="DR22" s="40">
        <f t="shared" si="19"/>
        <v>4.3834296222100937</v>
      </c>
      <c r="DS22" s="40">
        <f t="shared" si="20"/>
        <v>1.5422182573110597</v>
      </c>
      <c r="DT22" s="40">
        <f t="shared" si="21"/>
        <v>5.6292755119236947E-2</v>
      </c>
      <c r="DU22" s="40">
        <f t="shared" si="22"/>
        <v>8.6815714699227831E-2</v>
      </c>
      <c r="DV22" s="40">
        <f t="shared" si="23"/>
        <v>3.7674122600671249</v>
      </c>
      <c r="DW22" s="40">
        <f t="shared" si="24"/>
        <v>0.13102589395389219</v>
      </c>
      <c r="DX22" s="40">
        <v>3.2737837007989765</v>
      </c>
      <c r="DY22" s="40">
        <v>3.2505956605770336</v>
      </c>
      <c r="DZ22" s="40">
        <v>2.2499221932708693</v>
      </c>
      <c r="EA22" s="40">
        <v>0.44183478543914195</v>
      </c>
      <c r="EB22" s="40">
        <v>1.4425082527453061</v>
      </c>
      <c r="EC22" s="40">
        <v>2.3188040221942943E-2</v>
      </c>
      <c r="ED22" s="40">
        <v>1.4529272483055519E-2</v>
      </c>
      <c r="EE22" s="40">
        <v>5.149701805603181E-3</v>
      </c>
      <c r="EF22" s="40">
        <v>1.3808469544490606E-2</v>
      </c>
      <c r="EG22" s="40">
        <v>0.49362855926814847</v>
      </c>
      <c r="EH22" s="40">
        <v>0.71851474801081727</v>
      </c>
      <c r="EI22" s="40">
        <v>0.55212237730041014</v>
      </c>
      <c r="EJ22" s="40">
        <v>0.32723618855774134</v>
      </c>
      <c r="EK22" s="40">
        <f t="shared" si="25"/>
        <v>-2.1822683272321952E-2</v>
      </c>
      <c r="EL22" s="40">
        <v>0.84924055012064614</v>
      </c>
      <c r="EM22" s="40">
        <v>0.22176799692853913</v>
      </c>
      <c r="EN22" s="40">
        <v>0.87106323339296809</v>
      </c>
      <c r="EO22" s="40">
        <v>0.21681968589426195</v>
      </c>
      <c r="EP22" s="40">
        <v>0.69859032030675039</v>
      </c>
      <c r="EQ22" s="40">
        <v>1.5048611207377165</v>
      </c>
      <c r="ER22" s="40">
        <v>5.4470110149134419</v>
      </c>
      <c r="ES22" s="40">
        <v>4.6407402144824754</v>
      </c>
      <c r="ET22" s="40">
        <f t="shared" si="26"/>
        <v>4.4878273345024589</v>
      </c>
      <c r="EU22" s="40">
        <f t="shared" si="27"/>
        <v>6.4242931253300135</v>
      </c>
      <c r="EV22" s="40">
        <f t="shared" si="28"/>
        <v>6.4461178794585976</v>
      </c>
      <c r="EW22" s="40">
        <f t="shared" si="29"/>
        <v>1.436356035781676</v>
      </c>
      <c r="EX22" s="40">
        <f t="shared" si="30"/>
        <v>0.13512989518369276</v>
      </c>
      <c r="EY22" s="40">
        <f t="shared" si="31"/>
        <v>0.19409464056164233</v>
      </c>
      <c r="FA22" s="40">
        <v>3.73</v>
      </c>
      <c r="FB22" s="40">
        <v>0.49249999999999999</v>
      </c>
      <c r="FC22" s="40">
        <v>4.2225000000000001</v>
      </c>
      <c r="FD22" s="40">
        <f t="shared" si="32"/>
        <v>0.11663706335109532</v>
      </c>
      <c r="FE22" s="40">
        <v>3.4000000000000002E-3</v>
      </c>
      <c r="FF22" s="40">
        <v>1.8356000000000001</v>
      </c>
      <c r="FG22" s="40">
        <v>6.2692999999999994</v>
      </c>
      <c r="FH22" s="40">
        <v>1.0343</v>
      </c>
      <c r="FI22" s="40">
        <v>7.3036000000000003</v>
      </c>
      <c r="FJ22" s="40">
        <f t="shared" si="33"/>
        <v>0.14161509392628291</v>
      </c>
      <c r="FK22" s="40">
        <v>0.15710000000000002</v>
      </c>
      <c r="FL22" s="40">
        <v>0.51960000000000006</v>
      </c>
      <c r="FM22" s="40">
        <v>11.1723</v>
      </c>
      <c r="FN22" s="40">
        <v>0.91569999999999996</v>
      </c>
      <c r="FO22" s="40">
        <v>9.4169999999999998</v>
      </c>
      <c r="FP22" s="40">
        <v>0.8395999999999999</v>
      </c>
      <c r="FQ22" s="40">
        <f t="shared" si="34"/>
        <v>1.5633247044007554</v>
      </c>
      <c r="FR22" s="40">
        <f t="shared" si="35"/>
        <v>4.6507881098788978E-2</v>
      </c>
      <c r="FS22" s="40">
        <f t="shared" si="36"/>
        <v>7.2706919471069761E-2</v>
      </c>
      <c r="FT22" s="40">
        <v>2.8906999999999998</v>
      </c>
      <c r="FU22" s="40">
        <v>0.59530000000000005</v>
      </c>
      <c r="FV22" s="40">
        <v>3.4860000000000002</v>
      </c>
      <c r="FW22" s="40">
        <f t="shared" si="37"/>
        <v>0.17076878944348825</v>
      </c>
      <c r="FX22" s="40">
        <v>0.1148</v>
      </c>
      <c r="FY22" s="40">
        <v>0.48710000000000003</v>
      </c>
      <c r="FZ22" s="40">
        <v>4.4045999999999994</v>
      </c>
      <c r="GA22" s="40">
        <v>0.59889999999999999</v>
      </c>
      <c r="GB22" s="40">
        <v>3.3712</v>
      </c>
      <c r="GC22" s="40">
        <v>0.43450000000000005</v>
      </c>
      <c r="GD22" s="40">
        <f t="shared" si="38"/>
        <v>1.306537731371618</v>
      </c>
      <c r="GE22" s="40">
        <f t="shared" si="39"/>
        <v>0.11058892975525589</v>
      </c>
      <c r="GF22" s="40">
        <f t="shared" si="40"/>
        <v>0.14448860939724725</v>
      </c>
      <c r="GG22" s="124">
        <v>1.6853983031160189</v>
      </c>
      <c r="GH22" s="124">
        <v>1.1587164100823744</v>
      </c>
      <c r="GI22" s="124">
        <f t="shared" si="41"/>
        <v>2.844114713198393</v>
      </c>
      <c r="GJ22" s="124">
        <f t="shared" si="42"/>
        <v>0.40740846517379814</v>
      </c>
      <c r="GK22" s="124">
        <v>-0.1048528787449249</v>
      </c>
      <c r="GL22" s="124">
        <v>0.60069549166706215</v>
      </c>
      <c r="GM22" s="124">
        <v>0.70554837041198715</v>
      </c>
      <c r="GN22" s="124"/>
    </row>
    <row r="23" spans="1:196">
      <c r="A23" s="29">
        <v>1993</v>
      </c>
      <c r="B23" s="40">
        <v>4.8755638382803888</v>
      </c>
      <c r="C23" s="40">
        <v>4.9258568285488948</v>
      </c>
      <c r="D23" s="40">
        <v>1.2963452021335222</v>
      </c>
      <c r="E23" s="40">
        <v>1.3715122516422833</v>
      </c>
      <c r="F23" s="40">
        <v>2.2579993747730889</v>
      </c>
      <c r="G23" s="98">
        <v>-5.0292990268505366E-2</v>
      </c>
      <c r="H23" s="89">
        <v>2.2920250660169033</v>
      </c>
      <c r="I23" s="90">
        <v>0.62987658918021616</v>
      </c>
      <c r="J23" s="90">
        <v>0.76730961809691434</v>
      </c>
      <c r="K23" s="90">
        <v>0.11402210614112551</v>
      </c>
      <c r="L23" s="90">
        <v>0.78081675259864713</v>
      </c>
      <c r="M23" s="90">
        <v>6.1686578399540157E-2</v>
      </c>
      <c r="N23" s="91">
        <v>0</v>
      </c>
      <c r="O23" s="89">
        <v>2.5835387722634859</v>
      </c>
      <c r="P23" s="90">
        <v>0.66646861295330617</v>
      </c>
      <c r="Q23" s="90">
        <v>0.60420263354536896</v>
      </c>
      <c r="R23" s="90">
        <v>0.3236753847898679</v>
      </c>
      <c r="S23" s="90">
        <v>1.5626083092614051</v>
      </c>
      <c r="T23" s="90">
        <v>0.97397166069332575</v>
      </c>
      <c r="U23" s="91">
        <v>0.57341616828646191</v>
      </c>
      <c r="V23" s="40">
        <v>0.47010461600792008</v>
      </c>
      <c r="W23" s="40">
        <v>0.52989538399208003</v>
      </c>
      <c r="X23" s="98">
        <v>0.4858864661538968</v>
      </c>
      <c r="Y23" s="40">
        <v>0.55946245990738941</v>
      </c>
      <c r="Z23" s="40">
        <v>0.40532512159246092</v>
      </c>
      <c r="AA23" s="40">
        <v>5.9562678179986762E-2</v>
      </c>
      <c r="AB23" s="40">
        <v>0.42273435415084815</v>
      </c>
      <c r="AC23" s="110">
        <v>0.5</v>
      </c>
      <c r="AD23" s="110">
        <v>0.9</v>
      </c>
      <c r="AE23" s="40">
        <v>0.28648218648395352</v>
      </c>
      <c r="AF23" s="98">
        <v>0.39264603309849533</v>
      </c>
      <c r="AG23" s="98">
        <v>0.73435565088355315</v>
      </c>
      <c r="AH23" s="89">
        <v>0.41368717232090385</v>
      </c>
      <c r="AI23" s="90">
        <v>0.56491125068136794</v>
      </c>
      <c r="AJ23" s="91">
        <v>0.39291382864001162</v>
      </c>
      <c r="AK23" s="40">
        <v>1.2597531783604323</v>
      </c>
      <c r="AL23" s="90">
        <v>3.6592023773089982E-2</v>
      </c>
      <c r="AM23" s="90">
        <v>5.5678288950246881E-2</v>
      </c>
      <c r="AN23" s="91">
        <v>0.267997095839621</v>
      </c>
      <c r="AO23" s="40">
        <v>1.7702223956547991</v>
      </c>
      <c r="AP23" s="41">
        <v>1.9741297494419118E-2</v>
      </c>
      <c r="AQ23" s="41">
        <v>0.54566602271087639</v>
      </c>
      <c r="AR23" s="41">
        <v>1.2048150754495037</v>
      </c>
      <c r="AS23" s="40">
        <v>1.9920367708327527</v>
      </c>
      <c r="AT23" s="40">
        <v>2.7018277951800185</v>
      </c>
      <c r="AU23" s="40">
        <v>1.0604313713075335</v>
      </c>
      <c r="AV23" s="40">
        <v>1.1105108594948296</v>
      </c>
      <c r="AW23" s="40">
        <v>-5.0079488187296128E-2</v>
      </c>
      <c r="AX23" s="40">
        <v>1.0472255815343778</v>
      </c>
      <c r="AY23" s="40">
        <v>1.8203018838420952</v>
      </c>
      <c r="AZ23" s="89">
        <v>4.8254843500930926</v>
      </c>
      <c r="BA23" s="90">
        <v>4.8757773403615978</v>
      </c>
      <c r="BB23" s="90">
        <v>1.5112083134182561</v>
      </c>
      <c r="BC23" s="90">
        <v>1.594346631288543</v>
      </c>
      <c r="BD23" s="90">
        <v>1.7702223956547991</v>
      </c>
      <c r="BE23" s="90">
        <v>1.3160864996279416</v>
      </c>
      <c r="BF23" s="90">
        <v>1.9171782743531596</v>
      </c>
      <c r="BG23" s="91">
        <v>1.6425125663804971</v>
      </c>
      <c r="BH23" s="40">
        <v>4.3354618326928049</v>
      </c>
      <c r="BI23" s="40">
        <v>4.3857548229613101</v>
      </c>
      <c r="BJ23" s="40">
        <v>-5.02929902685052E-2</v>
      </c>
      <c r="BK23" s="40">
        <v>0.18066854269884519</v>
      </c>
      <c r="BL23" s="40">
        <v>0.23096153296735056</v>
      </c>
      <c r="BM23" s="40">
        <v>7.4852620401963943E-2</v>
      </c>
      <c r="BN23" s="40">
        <v>-5.0292990268505366E-2</v>
      </c>
      <c r="BO23" s="89">
        <v>0</v>
      </c>
      <c r="BP23" s="90">
        <v>4.8755638382803896</v>
      </c>
      <c r="BQ23" s="104">
        <v>0</v>
      </c>
      <c r="BR23" s="40">
        <v>0.89949858592928555</v>
      </c>
      <c r="BS23" s="40">
        <v>5.2661752033690466E-2</v>
      </c>
      <c r="BT23" s="40">
        <v>4.7369171486863253E-2</v>
      </c>
      <c r="BU23" s="40">
        <v>6.7403771662362971E-2</v>
      </c>
      <c r="BV23" s="40">
        <v>5.5547929020344139E-2</v>
      </c>
      <c r="BW23" s="40">
        <v>0.87704829931729311</v>
      </c>
      <c r="BX23" s="40">
        <v>6.1686578399540157E-2</v>
      </c>
      <c r="BY23" s="40">
        <v>0.97397166069332575</v>
      </c>
      <c r="BZ23" s="40">
        <v>7.4852620401963943E-2</v>
      </c>
      <c r="CA23" s="40">
        <v>1.1105108594948296</v>
      </c>
      <c r="CB23" s="40">
        <v>-2.0816681711721685E-16</v>
      </c>
      <c r="CC23" s="89">
        <v>3.9678753066324459</v>
      </c>
      <c r="CD23" s="90">
        <f t="shared" si="0"/>
        <v>3.3352299928127056E-2</v>
      </c>
      <c r="CE23" s="40">
        <f t="shared" si="7"/>
        <v>3.8355375393282323</v>
      </c>
      <c r="CF23" s="40">
        <f t="shared" si="1"/>
        <v>2.1093520191839858</v>
      </c>
      <c r="CG23" s="40">
        <f t="shared" si="2"/>
        <v>2.6101050308136005</v>
      </c>
      <c r="CH23" s="40">
        <f t="shared" si="3"/>
        <v>0.62969778362681206</v>
      </c>
      <c r="CI23" s="40">
        <f t="shared" si="4"/>
        <v>0.92980592307474319</v>
      </c>
      <c r="CJ23" s="40">
        <f t="shared" si="5"/>
        <v>1.0506013241120455</v>
      </c>
      <c r="CK23" s="40">
        <f t="shared" si="6"/>
        <v>0.88391951066935437</v>
      </c>
      <c r="CL23" s="40">
        <v>3.5796064904646747</v>
      </c>
      <c r="CM23" s="40">
        <f t="shared" si="8"/>
        <v>1.9661046430805591</v>
      </c>
      <c r="CN23" s="40">
        <f t="shared" si="9"/>
        <v>2.4496064035806819</v>
      </c>
      <c r="CO23" s="40">
        <v>0.57665736519350419</v>
      </c>
      <c r="CP23" s="40">
        <v>0.87985596825441925</v>
      </c>
      <c r="CQ23" s="40">
        <v>0.9930930701327586</v>
      </c>
      <c r="CR23" s="40">
        <v>0.83610455619656643</v>
      </c>
      <c r="CS23" s="40">
        <v>0.25593104886355733</v>
      </c>
      <c r="CT23" s="40">
        <f t="shared" si="10"/>
        <v>0.14324737610342664</v>
      </c>
      <c r="CU23" s="40">
        <f t="shared" si="11"/>
        <v>0.16049862723291861</v>
      </c>
      <c r="CV23" s="40">
        <v>5.304041843330784E-2</v>
      </c>
      <c r="CW23" s="40">
        <v>4.9949954820323904E-2</v>
      </c>
      <c r="CX23" s="40">
        <v>5.7508253979286855E-2</v>
      </c>
      <c r="CY23" s="40">
        <v>4.7814954472787927E-2</v>
      </c>
      <c r="CZ23" s="40">
        <v>0.13233776730421445</v>
      </c>
      <c r="DA23" s="40">
        <f t="shared" si="12"/>
        <v>0.93182645500839201</v>
      </c>
      <c r="DB23" s="40">
        <f t="shared" si="13"/>
        <v>0.27475768054493638</v>
      </c>
      <c r="DC23" s="40">
        <v>9.0231632723986946E-3</v>
      </c>
      <c r="DD23" s="40">
        <v>0.26573451727253766</v>
      </c>
      <c r="DE23" s="40">
        <v>1.0742463682491139</v>
      </c>
      <c r="DF23" s="40">
        <v>0.18144766108292265</v>
      </c>
      <c r="DG23" s="40">
        <f t="shared" si="14"/>
        <v>1.2278863731146168</v>
      </c>
      <c r="DH23" s="40">
        <f t="shared" si="15"/>
        <v>3.9724581219156185</v>
      </c>
      <c r="DI23" s="40">
        <v>0.1705461527768124</v>
      </c>
      <c r="DJ23" s="40">
        <v>3.8019119691388061</v>
      </c>
      <c r="DK23" s="40">
        <v>5.0188968339473128</v>
      </c>
      <c r="DL23" s="40">
        <v>1.450942604434559</v>
      </c>
      <c r="DM23" s="40">
        <f t="shared" si="16"/>
        <v>6.8573208332741551</v>
      </c>
      <c r="DN23" s="40">
        <f t="shared" si="17"/>
        <v>6.9770627128657807</v>
      </c>
      <c r="DO23" s="40">
        <f t="shared" si="18"/>
        <v>-6.7124139848474318E-2</v>
      </c>
      <c r="DP23" s="40">
        <v>0.3447783589351498</v>
      </c>
      <c r="DQ23" s="40">
        <v>0.41190249878362412</v>
      </c>
      <c r="DR23" s="40">
        <f t="shared" si="19"/>
        <v>4.2690648473069945</v>
      </c>
      <c r="DS23" s="40">
        <f t="shared" si="20"/>
        <v>1.6343304593433481</v>
      </c>
      <c r="DT23" s="40">
        <f t="shared" si="21"/>
        <v>5.9036662809991855E-2</v>
      </c>
      <c r="DU23" s="40">
        <f t="shared" si="22"/>
        <v>9.6485416248352343E-2</v>
      </c>
      <c r="DV23" s="40">
        <f t="shared" si="23"/>
        <v>3.7521518280362094</v>
      </c>
      <c r="DW23" s="40">
        <f t="shared" si="24"/>
        <v>0.11737819590689016</v>
      </c>
      <c r="DX23" s="40">
        <v>3.3117310156925792</v>
      </c>
      <c r="DY23" s="40">
        <v>3.2855992918200636</v>
      </c>
      <c r="DZ23" s="40">
        <v>2.204581648873873</v>
      </c>
      <c r="EA23" s="40">
        <v>0.46062989997859471</v>
      </c>
      <c r="EB23" s="40">
        <v>1.5416475429247853</v>
      </c>
      <c r="EC23" s="40">
        <v>2.6131723872515351E-2</v>
      </c>
      <c r="ED23" s="40">
        <v>1.4567986452477479E-2</v>
      </c>
      <c r="EE23" s="40">
        <v>5.1469606505011554E-3</v>
      </c>
      <c r="EF23" s="40">
        <v>1.6710698070539029E-2</v>
      </c>
      <c r="EG23" s="40">
        <v>0.44042081234363023</v>
      </c>
      <c r="EH23" s="40">
        <v>0.7236292963236024</v>
      </c>
      <c r="EI23" s="40">
        <v>0.63687791562166263</v>
      </c>
      <c r="EJ23" s="40">
        <v>0.3536694316416904</v>
      </c>
      <c r="EK23" s="40">
        <f t="shared" si="25"/>
        <v>-9.6349093006145026E-3</v>
      </c>
      <c r="EL23" s="40">
        <v>0.95240414296074005</v>
      </c>
      <c r="EM23" s="40">
        <v>0.25960354597074375</v>
      </c>
      <c r="EN23" s="40">
        <v>0.96203905226135455</v>
      </c>
      <c r="EO23" s="40">
        <v>0.25158770350688031</v>
      </c>
      <c r="EP23" s="40">
        <v>0.69604986565848159</v>
      </c>
      <c r="EQ23" s="40">
        <v>1.5150597227445743</v>
      </c>
      <c r="ER23" s="40">
        <v>5.8236818675314908</v>
      </c>
      <c r="ES23" s="40">
        <v>5.0046720104453977</v>
      </c>
      <c r="ET23" s="40">
        <f t="shared" si="26"/>
        <v>4.4578386543945268</v>
      </c>
      <c r="EU23" s="40">
        <f t="shared" si="27"/>
        <v>6.9166996830824123</v>
      </c>
      <c r="EV23" s="40">
        <f t="shared" si="28"/>
        <v>6.9263366437822489</v>
      </c>
      <c r="EW23" s="40">
        <f t="shared" si="29"/>
        <v>1.553743233159478</v>
      </c>
      <c r="EX23" s="40">
        <f t="shared" si="30"/>
        <v>0.13889579755338258</v>
      </c>
      <c r="EY23" s="40">
        <f t="shared" si="31"/>
        <v>0.21580840556285696</v>
      </c>
      <c r="FA23" s="40">
        <v>3.8127999999999997</v>
      </c>
      <c r="FB23" s="40">
        <v>0.36759999999999998</v>
      </c>
      <c r="FC23" s="40">
        <v>4.1804000000000006</v>
      </c>
      <c r="FD23" s="40">
        <f t="shared" si="32"/>
        <v>8.7934168979045046E-2</v>
      </c>
      <c r="FE23" s="40">
        <v>2.3700000000000002E-2</v>
      </c>
      <c r="FF23" s="40">
        <v>2.0528</v>
      </c>
      <c r="FG23" s="40">
        <v>6.1001000000000003</v>
      </c>
      <c r="FH23" s="40">
        <v>1.0199</v>
      </c>
      <c r="FI23" s="40">
        <v>7.12</v>
      </c>
      <c r="FJ23" s="40">
        <f t="shared" si="33"/>
        <v>0.14324438202247192</v>
      </c>
      <c r="FK23" s="40">
        <v>0.1857</v>
      </c>
      <c r="FL23" s="40">
        <v>0.46490000000000004</v>
      </c>
      <c r="FM23" s="40">
        <v>11.371099999999998</v>
      </c>
      <c r="FN23" s="40">
        <v>0.93319999999999992</v>
      </c>
      <c r="FO23" s="40">
        <v>9.5176999999999996</v>
      </c>
      <c r="FP23" s="40">
        <v>0.92019999999999991</v>
      </c>
      <c r="FQ23" s="40">
        <f t="shared" si="34"/>
        <v>1.639833869316297</v>
      </c>
      <c r="FR23" s="40">
        <f t="shared" si="35"/>
        <v>4.0884347160784804E-2</v>
      </c>
      <c r="FS23" s="40">
        <f t="shared" si="36"/>
        <v>6.704353719914051E-2</v>
      </c>
      <c r="FT23" s="40">
        <v>3.0277999999999996</v>
      </c>
      <c r="FU23" s="40">
        <v>0.55330000000000001</v>
      </c>
      <c r="FV23" s="40">
        <v>3.5810000000000004</v>
      </c>
      <c r="FW23" s="40">
        <f t="shared" si="37"/>
        <v>0.15450991343200221</v>
      </c>
      <c r="FX23" s="40">
        <v>9.4700000000000006E-2</v>
      </c>
      <c r="FY23" s="40">
        <v>0.58099999999999996</v>
      </c>
      <c r="FZ23" s="40">
        <v>4.8033000000000001</v>
      </c>
      <c r="GA23" s="40">
        <v>0.63900000000000001</v>
      </c>
      <c r="GB23" s="40">
        <v>3.6707000000000001</v>
      </c>
      <c r="GC23" s="40">
        <v>0.49359999999999998</v>
      </c>
      <c r="GD23" s="40">
        <f t="shared" si="38"/>
        <v>1.3777643920488769</v>
      </c>
      <c r="GE23" s="40">
        <f t="shared" si="39"/>
        <v>0.12095850769262798</v>
      </c>
      <c r="GF23" s="40">
        <f t="shared" si="40"/>
        <v>0.16665232481427297</v>
      </c>
      <c r="GG23" s="124">
        <v>1.6851492878777488</v>
      </c>
      <c r="GH23" s="124">
        <v>1.0990864850894868</v>
      </c>
      <c r="GI23" s="124">
        <f t="shared" si="41"/>
        <v>2.7842357729672358</v>
      </c>
      <c r="GJ23" s="124">
        <f t="shared" si="42"/>
        <v>0.39475338107525298</v>
      </c>
      <c r="GK23" s="124">
        <v>-6.3428568413643402E-2</v>
      </c>
      <c r="GL23" s="124">
        <v>0.65298855094128394</v>
      </c>
      <c r="GM23" s="124">
        <v>0.71641711935492736</v>
      </c>
      <c r="GN23" s="124"/>
    </row>
    <row r="24" spans="1:196">
      <c r="A24" s="29">
        <v>1994</v>
      </c>
      <c r="B24" s="40">
        <v>4.6705226085410736</v>
      </c>
      <c r="C24" s="40">
        <v>4.7439054936545553</v>
      </c>
      <c r="D24" s="40">
        <v>1.2028511560659636</v>
      </c>
      <c r="E24" s="40">
        <v>1.3020586938028256</v>
      </c>
      <c r="F24" s="40">
        <v>2.2389956437857661</v>
      </c>
      <c r="G24" s="98">
        <v>-7.3382885113481872E-2</v>
      </c>
      <c r="H24" s="89">
        <v>2.2580676214753157</v>
      </c>
      <c r="I24" s="90">
        <v>0.5844720017968944</v>
      </c>
      <c r="J24" s="90">
        <v>0.79414330134320121</v>
      </c>
      <c r="K24" s="90">
        <v>0.10880601247004018</v>
      </c>
      <c r="L24" s="90">
        <v>0.77039956291774669</v>
      </c>
      <c r="M24" s="90">
        <v>5.9817149534598615E-2</v>
      </c>
      <c r="N24" s="91">
        <v>-2.4674294743350133E-4</v>
      </c>
      <c r="O24" s="89">
        <v>2.4124549870657583</v>
      </c>
      <c r="P24" s="90">
        <v>0.61837915426906931</v>
      </c>
      <c r="Q24" s="90">
        <v>0.50791539245962436</v>
      </c>
      <c r="R24" s="90">
        <v>0.33314517583319647</v>
      </c>
      <c r="S24" s="90">
        <v>1.6185971796334342</v>
      </c>
      <c r="T24" s="90">
        <v>0.93385755168607643</v>
      </c>
      <c r="U24" s="91">
        <v>0.66558191512956566</v>
      </c>
      <c r="V24" s="40">
        <v>0.48347215306183178</v>
      </c>
      <c r="W24" s="40">
        <v>0.51652784693816833</v>
      </c>
      <c r="X24" s="98">
        <v>0.48590550780070274</v>
      </c>
      <c r="Y24" s="40">
        <v>0.60991359692381164</v>
      </c>
      <c r="Z24" s="40">
        <v>0.406098604107968</v>
      </c>
      <c r="AA24" s="40">
        <v>6.0197919360447154E-2</v>
      </c>
      <c r="AB24" s="40">
        <v>0.50092436426223552</v>
      </c>
      <c r="AC24" s="110">
        <v>0.5</v>
      </c>
      <c r="AD24" s="110">
        <v>0.9</v>
      </c>
      <c r="AE24" s="40">
        <v>0.27310420106226108</v>
      </c>
      <c r="AF24" s="98">
        <v>0.3837735871485356</v>
      </c>
      <c r="AG24" s="98">
        <v>0.71467439810669364</v>
      </c>
      <c r="AH24" s="89">
        <v>0.47410537196672853</v>
      </c>
      <c r="AI24" s="90">
        <v>0.47235562252890523</v>
      </c>
      <c r="AJ24" s="91">
        <v>0.35559769930719187</v>
      </c>
      <c r="AK24" s="40">
        <v>1.1689440035937888</v>
      </c>
      <c r="AL24" s="90">
        <v>3.3907152472174872E-2</v>
      </c>
      <c r="AM24" s="90">
        <v>4.1184113836976462E-2</v>
      </c>
      <c r="AN24" s="91">
        <v>0.29196106199622002</v>
      </c>
      <c r="AO24" s="40">
        <v>1.7477390047713603</v>
      </c>
      <c r="AP24" s="41">
        <v>1.8317530295420766E-2</v>
      </c>
      <c r="AQ24" s="41">
        <v>0.44866064619399387</v>
      </c>
      <c r="AR24" s="41">
        <v>1.2807608282819458</v>
      </c>
      <c r="AS24" s="40">
        <v>2.012935923263004</v>
      </c>
      <c r="AT24" s="40">
        <v>2.7018277951800185</v>
      </c>
      <c r="AU24" s="40">
        <v>1.0588471328543458</v>
      </c>
      <c r="AV24" s="40">
        <v>1.108152583565515</v>
      </c>
      <c r="AW24" s="40">
        <v>-4.9305450711169208E-2</v>
      </c>
      <c r="AX24" s="40">
        <v>1.0465652209665581</v>
      </c>
      <c r="AY24" s="40">
        <v>1.7970444554825296</v>
      </c>
      <c r="AZ24" s="89">
        <v>4.6212171578299044</v>
      </c>
      <c r="BA24" s="90">
        <v>4.6946000429433861</v>
      </c>
      <c r="BB24" s="90">
        <v>1.4874213156101357</v>
      </c>
      <c r="BC24" s="90">
        <v>1.45943972256189</v>
      </c>
      <c r="BD24" s="90">
        <v>1.7477390047713603</v>
      </c>
      <c r="BE24" s="90">
        <v>1.2211686863613844</v>
      </c>
      <c r="BF24" s="90">
        <v>1.7507193399968195</v>
      </c>
      <c r="BG24" s="91">
        <v>1.7227120165851826</v>
      </c>
      <c r="BH24" s="40">
        <v>4.4019326658141846</v>
      </c>
      <c r="BI24" s="40">
        <v>4.4753155509276663</v>
      </c>
      <c r="BJ24" s="40">
        <v>-7.3382885113481677E-2</v>
      </c>
      <c r="BK24" s="40">
        <v>0.21332012871000541</v>
      </c>
      <c r="BL24" s="40">
        <v>0.28670301382348728</v>
      </c>
      <c r="BM24" s="40">
        <v>0.11447788234484015</v>
      </c>
      <c r="BN24" s="40">
        <v>-7.3382885113481872E-2</v>
      </c>
      <c r="BO24" s="89">
        <v>0</v>
      </c>
      <c r="BP24" s="90">
        <v>4.6705226085410745</v>
      </c>
      <c r="BQ24" s="104">
        <v>0</v>
      </c>
      <c r="BR24" s="40">
        <v>0.95329005878885598</v>
      </c>
      <c r="BS24" s="40">
        <v>6.4063195222973282E-2</v>
      </c>
      <c r="BT24" s="40">
        <v>6.1070807140310157E-2</v>
      </c>
      <c r="BU24" s="40">
        <v>0.10330516216142729</v>
      </c>
      <c r="BV24" s="40">
        <v>5.3979163539135643E-2</v>
      </c>
      <c r="BW24" s="40">
        <v>0.84271567429943717</v>
      </c>
      <c r="BX24" s="40">
        <v>5.9817149534598615E-2</v>
      </c>
      <c r="BY24" s="40">
        <v>0.93385755168607643</v>
      </c>
      <c r="BZ24" s="40">
        <v>0.11447788234484015</v>
      </c>
      <c r="CA24" s="40">
        <v>1.108152583565515</v>
      </c>
      <c r="CB24" s="40">
        <v>-1.2490009027033011E-16</v>
      </c>
      <c r="CC24" s="89">
        <v>3.8740957460635741</v>
      </c>
      <c r="CD24" s="90">
        <f t="shared" si="0"/>
        <v>2.6982190829738257E-2</v>
      </c>
      <c r="CE24" s="40">
        <f t="shared" si="7"/>
        <v>3.7695641553506101</v>
      </c>
      <c r="CF24" s="40">
        <f t="shared" si="1"/>
        <v>2.0504533239959617</v>
      </c>
      <c r="CG24" s="40">
        <f t="shared" si="2"/>
        <v>2.5941061898120275</v>
      </c>
      <c r="CH24" s="40">
        <f t="shared" si="3"/>
        <v>0.6186556785817493</v>
      </c>
      <c r="CI24" s="40">
        <f t="shared" si="4"/>
        <v>0.90703743022314509</v>
      </c>
      <c r="CJ24" s="40">
        <f t="shared" si="5"/>
        <v>1.0684130810071333</v>
      </c>
      <c r="CK24" s="40">
        <f t="shared" si="6"/>
        <v>0.87499535845737919</v>
      </c>
      <c r="CL24" s="40">
        <v>3.5160516476147055</v>
      </c>
      <c r="CM24" s="40">
        <f t="shared" si="8"/>
        <v>1.9115152600892484</v>
      </c>
      <c r="CN24" s="40">
        <f t="shared" si="9"/>
        <v>2.432660308570374</v>
      </c>
      <c r="CO24" s="40">
        <v>0.56451379395258416</v>
      </c>
      <c r="CP24" s="40">
        <v>0.85690274405657074</v>
      </c>
      <c r="CQ24" s="40">
        <v>1.0112437705612194</v>
      </c>
      <c r="CR24" s="40">
        <v>0.82812392104491706</v>
      </c>
      <c r="CS24" s="40">
        <v>0.25351250773590445</v>
      </c>
      <c r="CT24" s="40">
        <f t="shared" si="10"/>
        <v>0.13893806390671321</v>
      </c>
      <c r="CU24" s="40">
        <f t="shared" si="11"/>
        <v>0.16144588124165338</v>
      </c>
      <c r="CV24" s="40">
        <v>5.414188462916518E-2</v>
      </c>
      <c r="CW24" s="40">
        <v>5.0134686166574377E-2</v>
      </c>
      <c r="CX24" s="40">
        <v>5.7169310445913828E-2</v>
      </c>
      <c r="CY24" s="40">
        <v>4.6871437412462136E-2</v>
      </c>
      <c r="CZ24" s="40">
        <v>0.10453159071296456</v>
      </c>
      <c r="DA24" s="40">
        <f t="shared" si="12"/>
        <v>0.90369130863746205</v>
      </c>
      <c r="DB24" s="40">
        <f t="shared" si="13"/>
        <v>0.25788142080062537</v>
      </c>
      <c r="DC24" s="40">
        <v>1.0533125956809225E-2</v>
      </c>
      <c r="DD24" s="40">
        <v>0.24734829484381612</v>
      </c>
      <c r="DE24" s="40">
        <v>1.0570411387251228</v>
      </c>
      <c r="DF24" s="40">
        <v>0.18525105045438278</v>
      </c>
      <c r="DG24" s="40">
        <f t="shared" si="14"/>
        <v>1.2008280674896588</v>
      </c>
      <c r="DH24" s="40">
        <f t="shared" si="15"/>
        <v>4.0108969577538192</v>
      </c>
      <c r="DI24" s="40">
        <v>0.17663553304452623</v>
      </c>
      <c r="DJ24" s="40">
        <v>3.8342614247092928</v>
      </c>
      <c r="DK24" s="40">
        <v>5.026473974789095</v>
      </c>
      <c r="DL24" s="40">
        <v>1.4628859809126737</v>
      </c>
      <c r="DM24" s="40">
        <f t="shared" si="16"/>
        <v>6.8628845683664714</v>
      </c>
      <c r="DN24" s="40">
        <f t="shared" si="17"/>
        <v>6.9585104719715964</v>
      </c>
      <c r="DO24" s="40">
        <f t="shared" si="18"/>
        <v>-5.3019608481808422E-2</v>
      </c>
      <c r="DP24" s="40">
        <v>0.37419790886290349</v>
      </c>
      <c r="DQ24" s="40">
        <v>0.42721751734471192</v>
      </c>
      <c r="DR24" s="40">
        <f t="shared" si="19"/>
        <v>4.1549727001230821</v>
      </c>
      <c r="DS24" s="40">
        <f t="shared" si="20"/>
        <v>1.6747427658827856</v>
      </c>
      <c r="DT24" s="40">
        <f t="shared" si="21"/>
        <v>6.1394966504040603E-2</v>
      </c>
      <c r="DU24" s="40">
        <f t="shared" si="22"/>
        <v>0.10282077601425793</v>
      </c>
      <c r="DV24" s="40">
        <f t="shared" si="23"/>
        <v>3.649958359356976</v>
      </c>
      <c r="DW24" s="40">
        <f t="shared" si="24"/>
        <v>0.10533935060759897</v>
      </c>
      <c r="DX24" s="40">
        <v>3.2654741160375349</v>
      </c>
      <c r="DY24" s="40">
        <v>3.2375513766111572</v>
      </c>
      <c r="DZ24" s="40">
        <v>2.1549446129085692</v>
      </c>
      <c r="EA24" s="40">
        <v>0.46729538516108565</v>
      </c>
      <c r="EB24" s="40">
        <v>1.5499021488636735</v>
      </c>
      <c r="EC24" s="40">
        <v>2.7922739426377949E-2</v>
      </c>
      <c r="ED24" s="40">
        <v>1.4547635739406052E-2</v>
      </c>
      <c r="EE24" s="40">
        <v>5.3987053010862611E-3</v>
      </c>
      <c r="EF24" s="40">
        <v>1.8773808988058159E-2</v>
      </c>
      <c r="EG24" s="40">
        <v>0.3844842433194412</v>
      </c>
      <c r="EH24" s="40">
        <v>0.71727628858182102</v>
      </c>
      <c r="EI24" s="40">
        <v>0.68589279631981348</v>
      </c>
      <c r="EJ24" s="40">
        <v>0.35310075105743366</v>
      </c>
      <c r="EK24" s="40">
        <f t="shared" si="25"/>
        <v>2.498887480376788E-2</v>
      </c>
      <c r="EL24" s="40">
        <v>0.97778835784535889</v>
      </c>
      <c r="EM24" s="40">
        <v>0.27848619453230283</v>
      </c>
      <c r="EN24" s="40">
        <v>0.95279948304159101</v>
      </c>
      <c r="EO24" s="40">
        <v>0.25069964628608477</v>
      </c>
      <c r="EP24" s="40">
        <v>0.75393543270814689</v>
      </c>
      <c r="EQ24" s="40">
        <v>1.4921373731708709</v>
      </c>
      <c r="ER24" s="40">
        <v>5.7830854713508995</v>
      </c>
      <c r="ES24" s="40">
        <v>5.0448835308881748</v>
      </c>
      <c r="ET24" s="40">
        <f t="shared" si="26"/>
        <v>4.3789059104006673</v>
      </c>
      <c r="EU24" s="40">
        <f t="shared" si="27"/>
        <v>6.9666602397973403</v>
      </c>
      <c r="EV24" s="40">
        <f t="shared" si="28"/>
        <v>6.9416723581328847</v>
      </c>
      <c r="EW24" s="40">
        <f t="shared" si="29"/>
        <v>1.5852526864405099</v>
      </c>
      <c r="EX24" s="40">
        <f t="shared" si="30"/>
        <v>0.1372579162318556</v>
      </c>
      <c r="EY24" s="40">
        <f t="shared" si="31"/>
        <v>0.21758848044177556</v>
      </c>
      <c r="FA24" s="40">
        <v>3.7716000000000003</v>
      </c>
      <c r="FB24" s="40">
        <v>0.30909999999999999</v>
      </c>
      <c r="FC24" s="40">
        <v>4.0807000000000002</v>
      </c>
      <c r="FD24" s="40">
        <f t="shared" si="32"/>
        <v>7.5746808145661274E-2</v>
      </c>
      <c r="FE24" s="40">
        <v>2.7200000000000002E-2</v>
      </c>
      <c r="FF24" s="40">
        <v>2.0834000000000001</v>
      </c>
      <c r="FG24" s="40">
        <v>6.0964999999999998</v>
      </c>
      <c r="FH24" s="40">
        <v>1.0148999999999999</v>
      </c>
      <c r="FI24" s="40">
        <v>7.1113999999999997</v>
      </c>
      <c r="FJ24" s="40">
        <f t="shared" si="33"/>
        <v>0.14271451472283939</v>
      </c>
      <c r="FK24" s="40">
        <v>0.1923</v>
      </c>
      <c r="FL24" s="40">
        <v>0.44400000000000001</v>
      </c>
      <c r="FM24" s="40">
        <v>11.8134</v>
      </c>
      <c r="FN24" s="40">
        <v>0.96779999999999999</v>
      </c>
      <c r="FO24" s="40">
        <v>9.8420000000000005</v>
      </c>
      <c r="FP24" s="40">
        <v>1.0036</v>
      </c>
      <c r="FQ24" s="40">
        <f t="shared" si="34"/>
        <v>1.7073607839169835</v>
      </c>
      <c r="FR24" s="40">
        <f t="shared" si="35"/>
        <v>3.7584438011072176E-2</v>
      </c>
      <c r="FS24" s="40">
        <f t="shared" si="36"/>
        <v>6.4170195545663458E-2</v>
      </c>
      <c r="FT24" s="40">
        <v>3.0680999999999998</v>
      </c>
      <c r="FU24" s="40">
        <v>0.52049999999999996</v>
      </c>
      <c r="FV24" s="40">
        <v>3.5886</v>
      </c>
      <c r="FW24" s="40">
        <f t="shared" si="37"/>
        <v>0.14504263501086773</v>
      </c>
      <c r="FX24" s="40">
        <v>7.4400000000000008E-2</v>
      </c>
      <c r="FY24" s="40">
        <v>0.63350000000000006</v>
      </c>
      <c r="FZ24" s="40">
        <v>5.0659999999999998</v>
      </c>
      <c r="GA24" s="40">
        <v>0.67420000000000002</v>
      </c>
      <c r="GB24" s="40">
        <v>3.8664000000000001</v>
      </c>
      <c r="GC24" s="40">
        <v>0.52539999999999998</v>
      </c>
      <c r="GD24" s="40">
        <f t="shared" si="38"/>
        <v>1.4415798759319332</v>
      </c>
      <c r="GE24" s="40">
        <f t="shared" si="39"/>
        <v>0.12504934859849981</v>
      </c>
      <c r="GF24" s="40">
        <f t="shared" si="40"/>
        <v>0.18026862443799441</v>
      </c>
      <c r="GG24" s="124">
        <v>1.8126162018556631</v>
      </c>
      <c r="GH24" s="124">
        <v>1.0772242037194348</v>
      </c>
      <c r="GI24" s="124">
        <f t="shared" si="41"/>
        <v>2.8898404055750979</v>
      </c>
      <c r="GJ24" s="124">
        <f t="shared" si="42"/>
        <v>0.37276252406231403</v>
      </c>
      <c r="GK24" s="124">
        <v>-1.5186128710159341E-2</v>
      </c>
      <c r="GL24" s="124">
        <v>0.68108913014357741</v>
      </c>
      <c r="GM24" s="124">
        <v>0.69627525885373664</v>
      </c>
      <c r="GN24" s="124"/>
    </row>
    <row r="25" spans="1:196">
      <c r="A25" s="29">
        <v>1995</v>
      </c>
      <c r="B25" s="40">
        <v>4.6461421443749487</v>
      </c>
      <c r="C25" s="40">
        <v>4.7329890732399225</v>
      </c>
      <c r="D25" s="40">
        <v>1.1894940699309697</v>
      </c>
      <c r="E25" s="40">
        <v>1.2410051202121657</v>
      </c>
      <c r="F25" s="40">
        <v>2.3024898830967873</v>
      </c>
      <c r="G25" s="98">
        <v>-8.6846928864973805E-2</v>
      </c>
      <c r="H25" s="89">
        <v>2.325984130173163</v>
      </c>
      <c r="I25" s="90">
        <v>0.57762065476754731</v>
      </c>
      <c r="J25" s="90">
        <v>0.83109381761055967</v>
      </c>
      <c r="K25" s="90">
        <v>0.10981530395167005</v>
      </c>
      <c r="L25" s="90">
        <v>0.81029227345449784</v>
      </c>
      <c r="M25" s="90">
        <v>6.1933945345679316E-2</v>
      </c>
      <c r="N25" s="91">
        <v>2.8379196111122246E-3</v>
      </c>
      <c r="O25" s="89">
        <v>2.3201580142017857</v>
      </c>
      <c r="P25" s="90">
        <v>0.61187341516342242</v>
      </c>
      <c r="Q25" s="90">
        <v>0.40991130260160602</v>
      </c>
      <c r="R25" s="90">
        <v>0.34741431182734428</v>
      </c>
      <c r="S25" s="90">
        <v>1.7004398908651308</v>
      </c>
      <c r="T25" s="90">
        <v>0.9455747994218674</v>
      </c>
      <c r="U25" s="91">
        <v>0.74948090625571795</v>
      </c>
      <c r="V25" s="40">
        <v>0.50062698425815821</v>
      </c>
      <c r="W25" s="40">
        <v>0.49937301574184179</v>
      </c>
      <c r="X25" s="98">
        <v>0.48560196252266186</v>
      </c>
      <c r="Y25" s="40">
        <v>0.66969410848883004</v>
      </c>
      <c r="Z25" s="40">
        <v>0.41399705491496153</v>
      </c>
      <c r="AA25" s="40">
        <v>6.1472365046289265E-2</v>
      </c>
      <c r="AB25" s="40">
        <v>0.5854596486592043</v>
      </c>
      <c r="AC25" s="110">
        <v>0.5</v>
      </c>
      <c r="AD25" s="110">
        <v>0.90000000000000013</v>
      </c>
      <c r="AE25" s="40">
        <v>0.26780176047543119</v>
      </c>
      <c r="AF25" s="98">
        <v>0.36789727277468154</v>
      </c>
      <c r="AG25" s="98">
        <v>0.6937972108909003</v>
      </c>
      <c r="AH25" s="89">
        <v>0.5319847972539018</v>
      </c>
      <c r="AI25" s="90">
        <v>0.37667696700642184</v>
      </c>
      <c r="AJ25" s="91">
        <v>0.33234335595184211</v>
      </c>
      <c r="AK25" s="40">
        <v>1.1552413095350946</v>
      </c>
      <c r="AL25" s="90">
        <v>3.4252760395875083E-2</v>
      </c>
      <c r="AM25" s="90">
        <v>3.2327620508508847E-2</v>
      </c>
      <c r="AN25" s="91">
        <v>0.31508669131883543</v>
      </c>
      <c r="AO25" s="40">
        <v>1.8209380798587333</v>
      </c>
      <c r="AP25" s="41">
        <v>1.8114122892349788E-2</v>
      </c>
      <c r="AQ25" s="41">
        <v>0.35121804713749288</v>
      </c>
      <c r="AR25" s="41">
        <v>1.4516059098288907</v>
      </c>
      <c r="AS25" s="40">
        <v>2.0122389314311326</v>
      </c>
      <c r="AT25" s="40">
        <v>2.7018277951800185</v>
      </c>
      <c r="AU25" s="40">
        <v>1.1313492161098475</v>
      </c>
      <c r="AV25" s="40">
        <v>1.1556714035688862</v>
      </c>
      <c r="AW25" s="40">
        <v>-2.4322187459038691E-2</v>
      </c>
      <c r="AX25" s="40">
        <v>1.0214983906937867</v>
      </c>
      <c r="AY25" s="40">
        <v>1.845260267317772</v>
      </c>
      <c r="AZ25" s="89">
        <v>4.6218199569159104</v>
      </c>
      <c r="BA25" s="90">
        <v>4.7086668857808833</v>
      </c>
      <c r="BB25" s="90">
        <v>1.5185297763297771</v>
      </c>
      <c r="BC25" s="90">
        <v>1.3691990295923728</v>
      </c>
      <c r="BD25" s="90">
        <v>1.8209380798587333</v>
      </c>
      <c r="BE25" s="90">
        <v>1.2076081928233195</v>
      </c>
      <c r="BF25" s="90">
        <v>1.5922231673496585</v>
      </c>
      <c r="BG25" s="91">
        <v>1.908835525607905</v>
      </c>
      <c r="BH25" s="40">
        <v>4.5229710957507612</v>
      </c>
      <c r="BI25" s="40">
        <v>4.609818024615735</v>
      </c>
      <c r="BJ25" s="40">
        <v>-8.6846928864973805E-2</v>
      </c>
      <c r="BK25" s="40">
        <v>0.25026880164027376</v>
      </c>
      <c r="BL25" s="40">
        <v>0.33711573050524757</v>
      </c>
      <c r="BM25" s="40">
        <v>0.1481626588013395</v>
      </c>
      <c r="BN25" s="40">
        <v>-8.6846928864973805E-2</v>
      </c>
      <c r="BO25" s="89">
        <v>0</v>
      </c>
      <c r="BP25" s="90">
        <v>4.6461421443749487</v>
      </c>
      <c r="BQ25" s="104">
        <v>0</v>
      </c>
      <c r="BR25" s="40">
        <v>0.97900703881524309</v>
      </c>
      <c r="BS25" s="40">
        <v>7.312994324398496E-2</v>
      </c>
      <c r="BT25" s="40">
        <v>7.1594729184020503E-2</v>
      </c>
      <c r="BU25" s="40">
        <v>0.12820483257073856</v>
      </c>
      <c r="BV25" s="40">
        <v>5.359131077780243E-2</v>
      </c>
      <c r="BW25" s="40">
        <v>0.81820385665145901</v>
      </c>
      <c r="BX25" s="40">
        <v>6.1933945345679316E-2</v>
      </c>
      <c r="BY25" s="40">
        <v>0.9455747994218674</v>
      </c>
      <c r="BZ25" s="40">
        <v>0.1481626588013395</v>
      </c>
      <c r="CA25" s="40">
        <v>1.1556714035688862</v>
      </c>
      <c r="CB25" s="40">
        <v>1.0408340855860843E-16</v>
      </c>
      <c r="CC25" s="89">
        <v>3.9363662652961979</v>
      </c>
      <c r="CD25" s="90">
        <f t="shared" si="0"/>
        <v>2.6440727139786638E-2</v>
      </c>
      <c r="CE25" s="40">
        <f t="shared" si="7"/>
        <v>3.8322858789532406</v>
      </c>
      <c r="CF25" s="40">
        <f t="shared" si="1"/>
        <v>2.0220547881780995</v>
      </c>
      <c r="CG25" s="40">
        <f t="shared" si="2"/>
        <v>2.6921219002511809</v>
      </c>
      <c r="CH25" s="40">
        <f t="shared" si="3"/>
        <v>0.67450533763732801</v>
      </c>
      <c r="CI25" s="40">
        <f t="shared" si="4"/>
        <v>0.88706574850782605</v>
      </c>
      <c r="CJ25" s="40">
        <f t="shared" si="5"/>
        <v>1.1305508141060265</v>
      </c>
      <c r="CK25" s="40">
        <f t="shared" si="6"/>
        <v>0.88189080947603982</v>
      </c>
      <c r="CL25" s="40">
        <v>3.5668620036542205</v>
      </c>
      <c r="CM25" s="40">
        <f t="shared" si="8"/>
        <v>1.8838695887028312</v>
      </c>
      <c r="CN25" s="40">
        <f t="shared" si="9"/>
        <v>2.5193045532336642</v>
      </c>
      <c r="CO25" s="40">
        <v>0.61322545493032898</v>
      </c>
      <c r="CP25" s="40">
        <v>0.83525071648375016</v>
      </c>
      <c r="CQ25" s="40">
        <v>1.0708283818195847</v>
      </c>
      <c r="CR25" s="40">
        <v>0.83631213828227491</v>
      </c>
      <c r="CS25" s="40">
        <v>0.26542387529902001</v>
      </c>
      <c r="CT25" s="40">
        <f t="shared" si="10"/>
        <v>0.13818519947526814</v>
      </c>
      <c r="CU25" s="40">
        <f t="shared" si="11"/>
        <v>0.1728173470175168</v>
      </c>
      <c r="CV25" s="40">
        <v>6.1279882706999002E-2</v>
      </c>
      <c r="CW25" s="40">
        <v>5.1815032024075933E-2</v>
      </c>
      <c r="CX25" s="40">
        <v>5.9722432286441862E-2</v>
      </c>
      <c r="CY25" s="40">
        <v>4.557867119376495E-2</v>
      </c>
      <c r="CZ25" s="40">
        <v>0.10408038634295774</v>
      </c>
      <c r="DA25" s="40">
        <f t="shared" si="12"/>
        <v>0.88755874115428579</v>
      </c>
      <c r="DB25" s="40">
        <f t="shared" si="13"/>
        <v>0.24115495022764102</v>
      </c>
      <c r="DC25" s="40">
        <v>1.3274018056948838E-2</v>
      </c>
      <c r="DD25" s="40">
        <v>0.22788093217069219</v>
      </c>
      <c r="DE25" s="40">
        <v>1.0246333050389691</v>
      </c>
      <c r="DF25" s="40">
        <v>0.10260228412686105</v>
      </c>
      <c r="DG25" s="40">
        <f t="shared" si="14"/>
        <v>1.2039180492321933</v>
      </c>
      <c r="DH25" s="40">
        <f t="shared" si="15"/>
        <v>4.1410667489775443</v>
      </c>
      <c r="DI25" s="40">
        <v>0.1717544563623736</v>
      </c>
      <c r="DJ25" s="40">
        <v>3.9693122926151707</v>
      </c>
      <c r="DK25" s="40">
        <v>5.2423825140828768</v>
      </c>
      <c r="DL25" s="40">
        <v>1.6092107415695656</v>
      </c>
      <c r="DM25" s="40">
        <f t="shared" si="16"/>
        <v>7.0743435994563661</v>
      </c>
      <c r="DN25" s="40">
        <f t="shared" si="17"/>
        <v>7.1489066285978859</v>
      </c>
      <c r="DO25" s="40">
        <f t="shared" si="18"/>
        <v>-5.7900146616251202E-2</v>
      </c>
      <c r="DP25" s="40">
        <v>0.40838390307894129</v>
      </c>
      <c r="DQ25" s="40">
        <v>0.46628404969519249</v>
      </c>
      <c r="DR25" s="40">
        <f t="shared" si="19"/>
        <v>4.1135315785645785</v>
      </c>
      <c r="DS25" s="40">
        <f t="shared" si="20"/>
        <v>1.7379000238749851</v>
      </c>
      <c r="DT25" s="40">
        <f t="shared" si="21"/>
        <v>6.522452647932328E-2</v>
      </c>
      <c r="DU25" s="40">
        <f t="shared" si="22"/>
        <v>0.11335370612565053</v>
      </c>
      <c r="DV25" s="40">
        <f t="shared" si="23"/>
        <v>3.5961089462132518</v>
      </c>
      <c r="DW25" s="40">
        <f t="shared" si="24"/>
        <v>9.7193045877654816E-2</v>
      </c>
      <c r="DX25" s="40">
        <v>3.2465921644229025</v>
      </c>
      <c r="DY25" s="40">
        <v>3.2187048698745806</v>
      </c>
      <c r="DZ25" s="40">
        <v>2.1035651835817593</v>
      </c>
      <c r="EA25" s="40">
        <v>0.46754576045328289</v>
      </c>
      <c r="EB25" s="40">
        <v>1.5826854467461042</v>
      </c>
      <c r="EC25" s="40">
        <v>2.7887294548322252E-2</v>
      </c>
      <c r="ED25" s="40">
        <v>1.4455576093860181E-2</v>
      </c>
      <c r="EE25" s="40">
        <v>5.7452789145657716E-3</v>
      </c>
      <c r="EF25" s="40">
        <v>1.9176997369027844E-2</v>
      </c>
      <c r="EG25" s="40">
        <v>0.34951678179034951</v>
      </c>
      <c r="EH25" s="40">
        <v>0.70788689013825934</v>
      </c>
      <c r="EI25" s="40">
        <v>0.79141061121993417</v>
      </c>
      <c r="EJ25" s="40">
        <v>0.43304050287202434</v>
      </c>
      <c r="EK25" s="40">
        <f t="shared" si="25"/>
        <v>8.7434749056225058E-2</v>
      </c>
      <c r="EL25" s="40">
        <v>0.97755524918801773</v>
      </c>
      <c r="EM25" s="40">
        <v>0.27424195321896544</v>
      </c>
      <c r="EN25" s="40">
        <v>0.89012050013179267</v>
      </c>
      <c r="EO25" s="40">
        <v>0.19956915983100337</v>
      </c>
      <c r="EP25" s="40">
        <v>0.78577787788140663</v>
      </c>
      <c r="EQ25" s="40">
        <v>1.4685463443156332</v>
      </c>
      <c r="ER25" s="40">
        <v>5.800821728316115</v>
      </c>
      <c r="ES25" s="40">
        <v>5.1180532618818875</v>
      </c>
      <c r="ET25" s="40">
        <f t="shared" si="26"/>
        <v>4.2944539941295119</v>
      </c>
      <c r="EU25" s="40">
        <f t="shared" si="27"/>
        <v>7.1529562088690444</v>
      </c>
      <c r="EV25" s="40">
        <f t="shared" si="28"/>
        <v>7.0655233789038974</v>
      </c>
      <c r="EW25" s="40">
        <f t="shared" si="29"/>
        <v>1.6452669858758338</v>
      </c>
      <c r="EX25" s="40">
        <f t="shared" si="30"/>
        <v>0.12598083006695543</v>
      </c>
      <c r="EY25" s="40">
        <f t="shared" si="31"/>
        <v>0.20727210056239537</v>
      </c>
      <c r="FA25" s="40">
        <v>3.7177999999999995</v>
      </c>
      <c r="FB25" s="40">
        <v>0.26700000000000002</v>
      </c>
      <c r="FC25" s="40">
        <v>3.9848000000000003</v>
      </c>
      <c r="FD25" s="40">
        <f t="shared" si="32"/>
        <v>6.7004617546677372E-2</v>
      </c>
      <c r="FE25" s="40">
        <v>-6.0000000000000001E-3</v>
      </c>
      <c r="FF25" s="40">
        <v>2.1684000000000001</v>
      </c>
      <c r="FG25" s="40">
        <v>6.0226999999999995</v>
      </c>
      <c r="FH25" s="40">
        <v>0.9890000000000001</v>
      </c>
      <c r="FI25" s="40">
        <v>7.0116999999999994</v>
      </c>
      <c r="FJ25" s="40">
        <f t="shared" si="33"/>
        <v>0.14104995935365178</v>
      </c>
      <c r="FK25" s="40">
        <v>0.1986</v>
      </c>
      <c r="FL25" s="40">
        <v>0.46560000000000001</v>
      </c>
      <c r="FM25" s="40">
        <v>12.141200000000001</v>
      </c>
      <c r="FN25" s="40">
        <v>1.004</v>
      </c>
      <c r="FO25" s="40">
        <v>10.0428</v>
      </c>
      <c r="FP25" s="40">
        <v>1.0944</v>
      </c>
      <c r="FQ25" s="40">
        <f t="shared" si="34"/>
        <v>1.78203754531711</v>
      </c>
      <c r="FR25" s="40">
        <f t="shared" si="35"/>
        <v>3.8348762889994399E-2</v>
      </c>
      <c r="FS25" s="40">
        <f t="shared" si="36"/>
        <v>6.8338935286433505E-2</v>
      </c>
      <c r="FT25" s="40">
        <v>3.0967000000000002</v>
      </c>
      <c r="FU25" s="40">
        <v>0.4456</v>
      </c>
      <c r="FV25" s="40">
        <v>3.5422000000000002</v>
      </c>
      <c r="FW25" s="40">
        <f t="shared" si="37"/>
        <v>0.12579752696064592</v>
      </c>
      <c r="FX25" s="40">
        <v>4.6100000000000002E-2</v>
      </c>
      <c r="FY25" s="40">
        <v>0.66920000000000002</v>
      </c>
      <c r="FZ25" s="40">
        <v>5.2576999999999998</v>
      </c>
      <c r="GA25" s="40">
        <v>0.70540000000000003</v>
      </c>
      <c r="GB25" s="40">
        <v>3.9662000000000002</v>
      </c>
      <c r="GC25" s="40">
        <v>0.58609999999999995</v>
      </c>
      <c r="GD25" s="40">
        <f t="shared" si="38"/>
        <v>1.5038757472612339</v>
      </c>
      <c r="GE25" s="40">
        <f t="shared" si="39"/>
        <v>0.12727998934895488</v>
      </c>
      <c r="GF25" s="40">
        <f t="shared" si="40"/>
        <v>0.1914132890935614</v>
      </c>
      <c r="GG25" s="124">
        <v>1.9011147679726002</v>
      </c>
      <c r="GH25" s="124">
        <v>1.0937290689352059</v>
      </c>
      <c r="GI25" s="124">
        <f t="shared" si="41"/>
        <v>2.9948438369078061</v>
      </c>
      <c r="GJ25" s="124">
        <f t="shared" si="42"/>
        <v>0.36520404017609398</v>
      </c>
      <c r="GK25" s="124">
        <v>2.8800149047235039E-2</v>
      </c>
      <c r="GL25" s="124">
        <v>0.68250897312882874</v>
      </c>
      <c r="GM25" s="124">
        <v>0.65370882408159359</v>
      </c>
      <c r="GN25" s="124"/>
    </row>
    <row r="26" spans="1:196">
      <c r="A26" s="29">
        <v>1996</v>
      </c>
      <c r="B26" s="40">
        <v>4.7944492710278102</v>
      </c>
      <c r="C26" s="40">
        <v>4.8869023719062881</v>
      </c>
      <c r="D26" s="40">
        <v>1.180828405908712</v>
      </c>
      <c r="E26" s="40">
        <v>1.3157055558117265</v>
      </c>
      <c r="F26" s="40">
        <v>2.3903684101858493</v>
      </c>
      <c r="G26" s="98">
        <v>-9.2453100878477745E-2</v>
      </c>
      <c r="H26" s="89">
        <v>2.4787891190500897</v>
      </c>
      <c r="I26" s="90">
        <v>0.57310543698815797</v>
      </c>
      <c r="J26" s="90">
        <v>0.93827664623638141</v>
      </c>
      <c r="K26" s="90">
        <v>0.11764411381532303</v>
      </c>
      <c r="L26" s="90">
        <v>0.85628302485165564</v>
      </c>
      <c r="M26" s="90">
        <v>6.6091354259478333E-2</v>
      </c>
      <c r="N26" s="91">
        <v>6.5201028414284849E-3</v>
      </c>
      <c r="O26" s="89">
        <v>2.3156601519777205</v>
      </c>
      <c r="P26" s="90">
        <v>0.60772296892055411</v>
      </c>
      <c r="Q26" s="90">
        <v>0.3774289095753452</v>
      </c>
      <c r="R26" s="90">
        <v>0.35611075893758548</v>
      </c>
      <c r="S26" s="90">
        <v>1.736984477055626</v>
      </c>
      <c r="T26" s="90">
        <v>0.98424355149701148</v>
      </c>
      <c r="U26" s="91">
        <v>0.76258696251139058</v>
      </c>
      <c r="V26" s="40">
        <v>0.51701227376188286</v>
      </c>
      <c r="W26" s="40">
        <v>0.4829877262381172</v>
      </c>
      <c r="X26" s="98">
        <v>0.48534184486112697</v>
      </c>
      <c r="Y26" s="40">
        <v>0.71313573321312773</v>
      </c>
      <c r="Z26" s="40">
        <v>0.42099333770361719</v>
      </c>
      <c r="AA26" s="40">
        <v>6.2924076784706018E-2</v>
      </c>
      <c r="AB26" s="40">
        <v>0.64304317833348446</v>
      </c>
      <c r="AC26" s="110">
        <v>0.5</v>
      </c>
      <c r="AD26" s="110">
        <v>0.9</v>
      </c>
      <c r="AE26" s="40">
        <v>0.27277950600825462</v>
      </c>
      <c r="AF26" s="98">
        <v>0.35596684151942903</v>
      </c>
      <c r="AG26" s="98">
        <v>0.67613923888670113</v>
      </c>
      <c r="AH26" s="89">
        <v>0.61526888582640638</v>
      </c>
      <c r="AI26" s="90">
        <v>0.34153915841868132</v>
      </c>
      <c r="AJ26" s="91">
        <v>0.35889751156663885</v>
      </c>
      <c r="AK26" s="40">
        <v>1.1462108739763159</v>
      </c>
      <c r="AL26" s="90">
        <v>3.4617531932396112E-2</v>
      </c>
      <c r="AM26" s="90">
        <v>2.6449183904801787E-2</v>
      </c>
      <c r="AN26" s="91">
        <v>0.3296615750327837</v>
      </c>
      <c r="AO26" s="40">
        <v>1.8612350493326846</v>
      </c>
      <c r="AP26" s="41">
        <v>1.7982158465614902E-2</v>
      </c>
      <c r="AQ26" s="41">
        <v>0.31505803538633137</v>
      </c>
      <c r="AR26" s="41">
        <v>1.5281948554807383</v>
      </c>
      <c r="AS26" s="40">
        <v>2.0029915234013913</v>
      </c>
      <c r="AT26" s="40">
        <v>2.7018277951800185</v>
      </c>
      <c r="AU26" s="40">
        <v>1.1623987775540572</v>
      </c>
      <c r="AV26" s="40">
        <v>1.2177772656543133</v>
      </c>
      <c r="AW26" s="40">
        <v>-5.537848810025614E-2</v>
      </c>
      <c r="AX26" s="40">
        <v>1.0476415574152484</v>
      </c>
      <c r="AY26" s="40">
        <v>1.9166135374329407</v>
      </c>
      <c r="AZ26" s="89">
        <v>4.7390707829275538</v>
      </c>
      <c r="BA26" s="90">
        <v>4.8315238838060317</v>
      </c>
      <c r="BB26" s="90">
        <v>1.6290261970398625</v>
      </c>
      <c r="BC26" s="90">
        <v>1.3412626374334846</v>
      </c>
      <c r="BD26" s="90">
        <v>1.8612350493326846</v>
      </c>
      <c r="BE26" s="90">
        <v>1.1988105643743268</v>
      </c>
      <c r="BF26" s="90">
        <v>1.630763591198058</v>
      </c>
      <c r="BG26" s="91">
        <v>2.0019497282336469</v>
      </c>
      <c r="BH26" s="40">
        <v>4.5962590253086724</v>
      </c>
      <c r="BI26" s="40">
        <v>4.6887121261871512</v>
      </c>
      <c r="BJ26" s="40">
        <v>-9.24531008784788E-2</v>
      </c>
      <c r="BK26" s="40">
        <v>0.24736823284127663</v>
      </c>
      <c r="BL26" s="40">
        <v>0.33982133371975437</v>
      </c>
      <c r="BM26" s="40">
        <v>0.1674423598978235</v>
      </c>
      <c r="BN26" s="40">
        <v>-9.2453100878477745E-2</v>
      </c>
      <c r="BO26" s="89">
        <v>0</v>
      </c>
      <c r="BP26" s="90">
        <v>4.7944492710278102</v>
      </c>
      <c r="BQ26" s="104">
        <v>0</v>
      </c>
      <c r="BR26" s="40">
        <v>0.97044167408598614</v>
      </c>
      <c r="BS26" s="40">
        <v>7.2476476391417147E-2</v>
      </c>
      <c r="BT26" s="40">
        <v>7.0334193081140306E-2</v>
      </c>
      <c r="BU26" s="40">
        <v>0.13749834606072769</v>
      </c>
      <c r="BV26" s="40">
        <v>5.4272120299410712E-2</v>
      </c>
      <c r="BW26" s="40">
        <v>0.80822953363986161</v>
      </c>
      <c r="BX26" s="40">
        <v>6.6091354259478333E-2</v>
      </c>
      <c r="BY26" s="40">
        <v>0.98424355149701148</v>
      </c>
      <c r="BZ26" s="40">
        <v>0.1674423598978235</v>
      </c>
      <c r="CA26" s="40">
        <v>1.2177772656543133</v>
      </c>
      <c r="CB26" s="40">
        <v>0</v>
      </c>
      <c r="CC26" s="89">
        <v>4.0477702639757593</v>
      </c>
      <c r="CD26" s="90">
        <f t="shared" si="0"/>
        <v>3.2043023568733953E-2</v>
      </c>
      <c r="CE26" s="40">
        <f t="shared" si="7"/>
        <v>3.918067466006363</v>
      </c>
      <c r="CF26" s="40">
        <f t="shared" si="1"/>
        <v>1.9755049714467918</v>
      </c>
      <c r="CG26" s="40">
        <f t="shared" si="2"/>
        <v>2.8259828644468077</v>
      </c>
      <c r="CH26" s="40">
        <f t="shared" si="3"/>
        <v>0.75473511955522865</v>
      </c>
      <c r="CI26" s="40">
        <f t="shared" si="4"/>
        <v>0.85398435966967556</v>
      </c>
      <c r="CJ26" s="40">
        <f t="shared" si="5"/>
        <v>1.2172633852219035</v>
      </c>
      <c r="CK26" s="40">
        <f t="shared" si="6"/>
        <v>0.88342036988723671</v>
      </c>
      <c r="CL26" s="40">
        <v>3.6387930363458127</v>
      </c>
      <c r="CM26" s="40">
        <f t="shared" si="8"/>
        <v>1.8420205380177981</v>
      </c>
      <c r="CN26" s="40">
        <f t="shared" si="9"/>
        <v>2.6355232592637483</v>
      </c>
      <c r="CO26" s="40">
        <v>0.68289401743040623</v>
      </c>
      <c r="CP26" s="40">
        <v>0.79975725296474465</v>
      </c>
      <c r="CQ26" s="40">
        <v>1.1528719888685974</v>
      </c>
      <c r="CR26" s="40">
        <v>0.83875076093573364</v>
      </c>
      <c r="CS26" s="40">
        <v>0.27927442966055022</v>
      </c>
      <c r="CT26" s="40">
        <f t="shared" si="10"/>
        <v>0.13348443342899385</v>
      </c>
      <c r="CU26" s="40">
        <f t="shared" si="11"/>
        <v>0.19045960518305938</v>
      </c>
      <c r="CV26" s="40">
        <v>7.1841102124822448E-2</v>
      </c>
      <c r="CW26" s="40">
        <v>5.4227106704930868E-2</v>
      </c>
      <c r="CX26" s="40">
        <v>6.4391396353306082E-2</v>
      </c>
      <c r="CY26" s="40">
        <v>4.4669608951503029E-2</v>
      </c>
      <c r="CZ26" s="40">
        <v>0.12970279796939571</v>
      </c>
      <c r="DA26" s="40">
        <f t="shared" si="12"/>
        <v>0.8709200777328534</v>
      </c>
      <c r="DB26" s="40">
        <f t="shared" si="13"/>
        <v>0.23386301707394846</v>
      </c>
      <c r="DC26" s="40">
        <v>1.6652897353393047E-2</v>
      </c>
      <c r="DD26" s="40">
        <v>0.21721011972055543</v>
      </c>
      <c r="DE26" s="40">
        <v>0.97508029683740616</v>
      </c>
      <c r="DF26" s="40">
        <v>-5.031031683914608E-2</v>
      </c>
      <c r="DG26" s="40">
        <f t="shared" si="14"/>
        <v>1.179700626141404</v>
      </c>
      <c r="DH26" s="40">
        <f t="shared" si="15"/>
        <v>4.3203428559005133</v>
      </c>
      <c r="DI26" s="40">
        <v>0.19090529611270546</v>
      </c>
      <c r="DJ26" s="40">
        <v>4.1294375597878075</v>
      </c>
      <c r="DK26" s="40">
        <v>5.5503537988810629</v>
      </c>
      <c r="DL26" s="40">
        <v>1.8507823144041509</v>
      </c>
      <c r="DM26" s="40">
        <f t="shared" si="16"/>
        <v>7.3801887374212694</v>
      </c>
      <c r="DN26" s="40">
        <f t="shared" si="17"/>
        <v>7.4088544656057058</v>
      </c>
      <c r="DO26" s="40">
        <f t="shared" si="18"/>
        <v>-6.2820245238716377E-2</v>
      </c>
      <c r="DP26" s="40">
        <v>0.45363835985737894</v>
      </c>
      <c r="DQ26" s="40">
        <v>0.51645860509609531</v>
      </c>
      <c r="DR26" s="40">
        <f t="shared" si="19"/>
        <v>4.0261256753210493</v>
      </c>
      <c r="DS26" s="40">
        <f t="shared" si="20"/>
        <v>1.8401945351631164</v>
      </c>
      <c r="DT26" s="40">
        <f t="shared" si="21"/>
        <v>6.9708293973604535E-2</v>
      </c>
      <c r="DU26" s="40">
        <f t="shared" si="22"/>
        <v>0.12827682162577106</v>
      </c>
      <c r="DV26" s="40">
        <f t="shared" si="23"/>
        <v>3.5885711649822865</v>
      </c>
      <c r="DW26" s="40">
        <f t="shared" si="24"/>
        <v>8.2432023425284773E-2</v>
      </c>
      <c r="DX26" s="40">
        <v>3.2927579826471653</v>
      </c>
      <c r="DY26" s="40">
        <v>3.2639596062463863</v>
      </c>
      <c r="DZ26" s="40">
        <v>2.0531507038757368</v>
      </c>
      <c r="EA26" s="40">
        <v>0.48037810327587527</v>
      </c>
      <c r="EB26" s="40">
        <v>1.691187005646525</v>
      </c>
      <c r="EC26" s="40">
        <v>2.8798376400779004E-2</v>
      </c>
      <c r="ED26" s="40">
        <v>1.4334822881350576E-2</v>
      </c>
      <c r="EE26" s="40">
        <v>5.649825593526731E-3</v>
      </c>
      <c r="EF26" s="40">
        <v>2.0113379112955163E-2</v>
      </c>
      <c r="EG26" s="40">
        <v>0.29581318233512133</v>
      </c>
      <c r="EH26" s="40">
        <v>0.69870305749943362</v>
      </c>
      <c r="EI26" s="40">
        <v>0.9183989884244127</v>
      </c>
      <c r="EJ26" s="40">
        <v>0.5155091132601004</v>
      </c>
      <c r="EK26" s="40">
        <f t="shared" si="25"/>
        <v>0.11782914297780267</v>
      </c>
      <c r="EL26" s="40">
        <v>1.0262797978437737</v>
      </c>
      <c r="EM26" s="40">
        <v>0.30749715252502491</v>
      </c>
      <c r="EN26" s="40">
        <v>0.90845065486597099</v>
      </c>
      <c r="EO26" s="40">
        <v>0.21291651980677848</v>
      </c>
      <c r="EP26" s="40">
        <v>0.74864718766188154</v>
      </c>
      <c r="EQ26" s="40">
        <v>1.4532038737695294</v>
      </c>
      <c r="ER26" s="40">
        <v>6.2194314968127342</v>
      </c>
      <c r="ES26" s="40">
        <v>5.514874810705086</v>
      </c>
      <c r="ET26" s="40">
        <f t="shared" si="26"/>
        <v>4.21939245802605</v>
      </c>
      <c r="EU26" s="40">
        <f t="shared" si="27"/>
        <v>7.7416843087246665</v>
      </c>
      <c r="EV26" s="40">
        <f t="shared" si="28"/>
        <v>7.6238584141065484</v>
      </c>
      <c r="EW26" s="40">
        <f t="shared" si="29"/>
        <v>1.8068616489098062</v>
      </c>
      <c r="EX26" s="40">
        <f t="shared" si="30"/>
        <v>0.11915890950769102</v>
      </c>
      <c r="EY26" s="40">
        <f t="shared" si="31"/>
        <v>0.21530366371536097</v>
      </c>
      <c r="FA26" s="40">
        <v>3.7799</v>
      </c>
      <c r="FB26" s="40">
        <v>0.2064</v>
      </c>
      <c r="FC26" s="40">
        <v>3.9863</v>
      </c>
      <c r="FD26" s="40">
        <f t="shared" si="32"/>
        <v>5.177733738052831E-2</v>
      </c>
      <c r="FE26" s="40">
        <v>-5.67E-2</v>
      </c>
      <c r="FF26" s="40">
        <v>2.2761</v>
      </c>
      <c r="FG26" s="40">
        <v>5.8591999999999995</v>
      </c>
      <c r="FH26" s="40">
        <v>0.93159999999999998</v>
      </c>
      <c r="FI26" s="40">
        <v>6.7908000000000008</v>
      </c>
      <c r="FJ26" s="40">
        <f t="shared" si="33"/>
        <v>0.13718560405254165</v>
      </c>
      <c r="FK26" s="40">
        <v>0.22329999999999997</v>
      </c>
      <c r="FL26" s="40">
        <v>0.49359999999999998</v>
      </c>
      <c r="FM26" s="40">
        <v>12.121100000000002</v>
      </c>
      <c r="FN26" s="40">
        <v>1.0018</v>
      </c>
      <c r="FO26" s="40">
        <v>9.9396000000000004</v>
      </c>
      <c r="FP26" s="40">
        <v>1.1797</v>
      </c>
      <c r="FQ26" s="40">
        <f t="shared" si="34"/>
        <v>1.8456185763228017</v>
      </c>
      <c r="FR26" s="40">
        <f t="shared" si="35"/>
        <v>4.07223766819843E-2</v>
      </c>
      <c r="FS26" s="40">
        <f t="shared" si="36"/>
        <v>7.5157974876284714E-2</v>
      </c>
      <c r="FT26" s="40">
        <v>3.2058999999999997</v>
      </c>
      <c r="FU26" s="40">
        <v>0.36280000000000001</v>
      </c>
      <c r="FV26" s="40">
        <v>3.5687000000000002</v>
      </c>
      <c r="FW26" s="40">
        <f t="shared" si="37"/>
        <v>0.10166166951550985</v>
      </c>
      <c r="FX26" s="40">
        <v>2.2099999999999998E-2</v>
      </c>
      <c r="FY26" s="40">
        <v>0.75450000000000006</v>
      </c>
      <c r="FZ26" s="40">
        <v>5.6794000000000002</v>
      </c>
      <c r="GA26" s="40">
        <v>0.74379999999999991</v>
      </c>
      <c r="GB26" s="40">
        <v>4.2713000000000001</v>
      </c>
      <c r="GC26" s="40">
        <v>0.66430000000000011</v>
      </c>
      <c r="GD26" s="40">
        <f t="shared" si="38"/>
        <v>1.6013646873061524</v>
      </c>
      <c r="GE26" s="40">
        <f t="shared" si="39"/>
        <v>0.1328485403387682</v>
      </c>
      <c r="GF26" s="40">
        <f t="shared" si="40"/>
        <v>0.21273896125867031</v>
      </c>
      <c r="GG26" s="124">
        <v>1.9214377907828375</v>
      </c>
      <c r="GH26" s="124">
        <v>1.1023375307068579</v>
      </c>
      <c r="GI26" s="124">
        <f t="shared" si="41"/>
        <v>3.0237753214896954</v>
      </c>
      <c r="GJ26" s="124">
        <f t="shared" si="42"/>
        <v>0.36455669271213559</v>
      </c>
      <c r="GK26" s="124">
        <v>4.5563574823020751E-2</v>
      </c>
      <c r="GL26" s="124">
        <v>0.71934703218463114</v>
      </c>
      <c r="GM26" s="124">
        <v>0.67378345736161049</v>
      </c>
      <c r="GN26" s="124"/>
    </row>
    <row r="27" spans="1:196">
      <c r="A27" s="29">
        <v>1997</v>
      </c>
      <c r="B27" s="40">
        <v>5.190691247432432</v>
      </c>
      <c r="C27" s="40">
        <v>5.2618552762420876</v>
      </c>
      <c r="D27" s="40">
        <v>1.1823737142462236</v>
      </c>
      <c r="E27" s="40">
        <v>1.5093988877072906</v>
      </c>
      <c r="F27" s="40">
        <v>2.5700826742885736</v>
      </c>
      <c r="G27" s="98">
        <v>-7.1164028809656277E-2</v>
      </c>
      <c r="H27" s="89">
        <v>2.7946465253147306</v>
      </c>
      <c r="I27" s="90">
        <v>0.57365187692355302</v>
      </c>
      <c r="J27" s="90">
        <v>1.1481858518735029</v>
      </c>
      <c r="K27" s="90">
        <v>0.13412055076712659</v>
      </c>
      <c r="L27" s="90">
        <v>0.94670101015090147</v>
      </c>
      <c r="M27" s="90">
        <v>8.9958849072054592E-2</v>
      </c>
      <c r="N27" s="91">
        <v>8.012764400353381E-3</v>
      </c>
      <c r="O27" s="89">
        <v>2.3960447221177015</v>
      </c>
      <c r="P27" s="90">
        <v>0.60872183732267071</v>
      </c>
      <c r="Q27" s="90">
        <v>0.36121303583378772</v>
      </c>
      <c r="R27" s="90">
        <v>0.38472257204586946</v>
      </c>
      <c r="S27" s="90">
        <v>1.8789748176586927</v>
      </c>
      <c r="T27" s="90">
        <v>1.0587920459361926</v>
      </c>
      <c r="U27" s="91">
        <v>0.83758754074331909</v>
      </c>
      <c r="V27" s="40">
        <v>0.53839583055476448</v>
      </c>
      <c r="W27" s="40">
        <v>0.46160416944523558</v>
      </c>
      <c r="X27" s="98">
        <v>0.48516968028950347</v>
      </c>
      <c r="Y27" s="40">
        <v>0.76069080295768987</v>
      </c>
      <c r="Z27" s="40">
        <v>0.42930921279034723</v>
      </c>
      <c r="AA27" s="40">
        <v>7.831014492607534E-2</v>
      </c>
      <c r="AB27" s="40">
        <v>0.71169102994174482</v>
      </c>
      <c r="AC27" s="110">
        <v>0.5</v>
      </c>
      <c r="AD27" s="110">
        <v>0.9</v>
      </c>
      <c r="AE27" s="40">
        <v>0.26020944727585993</v>
      </c>
      <c r="AF27" s="98">
        <v>0.34352204266575359</v>
      </c>
      <c r="AG27" s="98">
        <v>0.64508511065231811</v>
      </c>
      <c r="AH27" s="89">
        <v>0.79470198661330216</v>
      </c>
      <c r="AI27" s="90">
        <v>0.3219370508048765</v>
      </c>
      <c r="AJ27" s="91">
        <v>0.39275985028911187</v>
      </c>
      <c r="AK27" s="40">
        <v>1.147303753847106</v>
      </c>
      <c r="AL27" s="90">
        <v>3.5069960399117653E-2</v>
      </c>
      <c r="AM27" s="90">
        <v>2.3360274074971907E-2</v>
      </c>
      <c r="AN27" s="91">
        <v>0.36136229797089753</v>
      </c>
      <c r="AO27" s="40">
        <v>1.922236072713861</v>
      </c>
      <c r="AP27" s="41">
        <v>1.8005691079891729E-2</v>
      </c>
      <c r="AQ27" s="41">
        <v>0.2906408175219648</v>
      </c>
      <c r="AR27" s="41">
        <v>1.6135895641120044</v>
      </c>
      <c r="AS27" s="40">
        <v>1.9896349802824174</v>
      </c>
      <c r="AT27" s="40">
        <v>2.7018277951800185</v>
      </c>
      <c r="AU27" s="40">
        <v>1.2100432578162597</v>
      </c>
      <c r="AV27" s="40">
        <v>1.3390467365779766</v>
      </c>
      <c r="AW27" s="40">
        <v>-0.12900347876171692</v>
      </c>
      <c r="AX27" s="40">
        <v>1.1066106338995905</v>
      </c>
      <c r="AY27" s="40">
        <v>2.0512395514755779</v>
      </c>
      <c r="AZ27" s="89">
        <v>5.0616877686707156</v>
      </c>
      <c r="BA27" s="90">
        <v>5.132851797480372</v>
      </c>
      <c r="BB27" s="90">
        <v>1.8559582795641825</v>
      </c>
      <c r="BC27" s="90">
        <v>1.3546574452023279</v>
      </c>
      <c r="BD27" s="90">
        <v>1.922236072713861</v>
      </c>
      <c r="BE27" s="90">
        <v>1.2003794053261154</v>
      </c>
      <c r="BF27" s="90">
        <v>1.8000397052292554</v>
      </c>
      <c r="BG27" s="91">
        <v>2.1324326869250005</v>
      </c>
      <c r="BH27" s="40">
        <v>4.8153108080920113</v>
      </c>
      <c r="BI27" s="40">
        <v>4.8864748369016677</v>
      </c>
      <c r="BJ27" s="40">
        <v>-7.1164028809656443E-2</v>
      </c>
      <c r="BK27" s="40">
        <v>0.28840419622281616</v>
      </c>
      <c r="BL27" s="40">
        <v>0.35956822503247243</v>
      </c>
      <c r="BM27" s="40">
        <v>0.19029584156972965</v>
      </c>
      <c r="BN27" s="40">
        <v>-7.1164028809656277E-2</v>
      </c>
      <c r="BO27" s="89">
        <v>0</v>
      </c>
      <c r="BP27" s="90">
        <v>5.190691247432432</v>
      </c>
      <c r="BQ27" s="104">
        <v>0</v>
      </c>
      <c r="BR27" s="40">
        <v>0.95199998552468501</v>
      </c>
      <c r="BS27" s="40">
        <v>7.358438077222583E-2</v>
      </c>
      <c r="BT27" s="40">
        <v>7.0052329430001906E-2</v>
      </c>
      <c r="BU27" s="40">
        <v>0.14211291986420382</v>
      </c>
      <c r="BV27" s="40">
        <v>6.7181261575641818E-2</v>
      </c>
      <c r="BW27" s="40">
        <v>0.79070581856015454</v>
      </c>
      <c r="BX27" s="40">
        <v>8.9958849072054592E-2</v>
      </c>
      <c r="BY27" s="40">
        <v>1.0587920459361926</v>
      </c>
      <c r="BZ27" s="40">
        <v>0.19029584156972965</v>
      </c>
      <c r="CA27" s="40">
        <v>1.3390467365779766</v>
      </c>
      <c r="CB27" s="40">
        <v>-1.6653345369377348E-16</v>
      </c>
      <c r="CC27" s="89">
        <v>4.2126590119440781</v>
      </c>
      <c r="CD27" s="90">
        <f t="shared" si="0"/>
        <v>4.2364691926585686E-2</v>
      </c>
      <c r="CE27" s="40">
        <f t="shared" si="7"/>
        <v>4.0341910107113117</v>
      </c>
      <c r="CF27" s="40">
        <f t="shared" si="1"/>
        <v>1.9547889003306049</v>
      </c>
      <c r="CG27" s="40">
        <f t="shared" si="2"/>
        <v>2.9598031049067486</v>
      </c>
      <c r="CH27" s="40">
        <f t="shared" si="3"/>
        <v>0.84396703262692774</v>
      </c>
      <c r="CI27" s="40">
        <f t="shared" si="4"/>
        <v>0.82050695732670165</v>
      </c>
      <c r="CJ27" s="40">
        <f t="shared" si="5"/>
        <v>1.2953291149531192</v>
      </c>
      <c r="CK27" s="40">
        <f t="shared" si="6"/>
        <v>0.88040099452604192</v>
      </c>
      <c r="CL27" s="40">
        <v>3.735277604933847</v>
      </c>
      <c r="CM27" s="40">
        <f t="shared" si="8"/>
        <v>1.8162802829114948</v>
      </c>
      <c r="CN27" s="40">
        <f t="shared" si="9"/>
        <v>2.7551139281683605</v>
      </c>
      <c r="CO27" s="40">
        <v>0.76221252067635592</v>
      </c>
      <c r="CP27" s="40">
        <v>0.76566609504281458</v>
      </c>
      <c r="CQ27" s="40">
        <v>1.2272353124491899</v>
      </c>
      <c r="CR27" s="40">
        <v>0.83611660614600836</v>
      </c>
      <c r="CS27" s="40">
        <v>0.29891340577746472</v>
      </c>
      <c r="CT27" s="40">
        <f t="shared" si="10"/>
        <v>0.13850861741911011</v>
      </c>
      <c r="CU27" s="40">
        <f t="shared" si="11"/>
        <v>0.20468917673838821</v>
      </c>
      <c r="CV27" s="40">
        <v>8.1754511950571804E-2</v>
      </c>
      <c r="CW27" s="40">
        <v>5.484086228388705E-2</v>
      </c>
      <c r="CX27" s="40">
        <v>6.8093802503929338E-2</v>
      </c>
      <c r="CY27" s="40">
        <v>4.4284388380033603E-2</v>
      </c>
      <c r="CZ27" s="40">
        <v>0.17846800123276571</v>
      </c>
      <c r="DA27" s="40">
        <f t="shared" si="12"/>
        <v>0.86007963474856441</v>
      </c>
      <c r="DB27" s="40">
        <f t="shared" si="13"/>
        <v>0.23550972847000162</v>
      </c>
      <c r="DC27" s="40">
        <v>1.9566486911278522E-2</v>
      </c>
      <c r="DD27" s="40">
        <v>0.2159432415587231</v>
      </c>
      <c r="DE27" s="40">
        <v>0.9171213619858003</v>
      </c>
      <c r="DF27" s="40">
        <v>-0.18874065091322986</v>
      </c>
      <c r="DG27" s="40">
        <f t="shared" si="14"/>
        <v>1.1906625657145957</v>
      </c>
      <c r="DH27" s="40">
        <f t="shared" si="15"/>
        <v>4.4880315430057989</v>
      </c>
      <c r="DI27" s="40">
        <v>0.20345028724730368</v>
      </c>
      <c r="DJ27" s="40">
        <v>4.2845812557584955</v>
      </c>
      <c r="DK27" s="40">
        <v>5.8674347596336247</v>
      </c>
      <c r="DL27" s="40">
        <v>2.1126703159720339</v>
      </c>
      <c r="DM27" s="40">
        <f t="shared" si="16"/>
        <v>7.6833443763825491</v>
      </c>
      <c r="DN27" s="40">
        <f t="shared" si="17"/>
        <v>7.6649571161454668</v>
      </c>
      <c r="DO27" s="40">
        <f t="shared" si="18"/>
        <v>-7.3394937943742911E-2</v>
      </c>
      <c r="DP27" s="40">
        <v>0.48959405994255051</v>
      </c>
      <c r="DQ27" s="40">
        <v>0.56298899788629342</v>
      </c>
      <c r="DR27" s="40">
        <f t="shared" si="19"/>
        <v>4.0055311007937648</v>
      </c>
      <c r="DS27" s="40">
        <f t="shared" si="20"/>
        <v>1.9135932098059416</v>
      </c>
      <c r="DT27" s="40">
        <f t="shared" si="21"/>
        <v>7.3449725726503198E-2</v>
      </c>
      <c r="DU27" s="40">
        <f t="shared" si="22"/>
        <v>0.14055289641234531</v>
      </c>
      <c r="DV27" s="40">
        <f t="shared" si="23"/>
        <v>3.5796188518144154</v>
      </c>
      <c r="DW27" s="40">
        <f t="shared" si="24"/>
        <v>7.1863228502280233E-2</v>
      </c>
      <c r="DX27" s="40">
        <v>3.3223758843154059</v>
      </c>
      <c r="DY27" s="40">
        <v>3.2922562654534149</v>
      </c>
      <c r="DZ27" s="40">
        <v>2.016602271922614</v>
      </c>
      <c r="EA27" s="40">
        <v>0.49769737638141048</v>
      </c>
      <c r="EB27" s="40">
        <v>1.7733513699122108</v>
      </c>
      <c r="EC27" s="40">
        <v>3.0119618861991059E-2</v>
      </c>
      <c r="ED27" s="40">
        <v>1.4282775016348516E-2</v>
      </c>
      <c r="EE27" s="40">
        <v>5.8220600162091412E-3</v>
      </c>
      <c r="EF27" s="40">
        <v>2.1658903861851684E-2</v>
      </c>
      <c r="EG27" s="40">
        <v>0.25724296749900932</v>
      </c>
      <c r="EH27" s="40">
        <v>0.68682479032314303</v>
      </c>
      <c r="EI27" s="40">
        <v>0.95386232908371649</v>
      </c>
      <c r="EJ27" s="40">
        <v>0.52428050625958278</v>
      </c>
      <c r="EK27" s="40">
        <f t="shared" si="25"/>
        <v>0.13897692314708121</v>
      </c>
      <c r="EL27" s="40">
        <v>1.1755651761966184</v>
      </c>
      <c r="EM27" s="40">
        <v>0.3859398469480802</v>
      </c>
      <c r="EN27" s="40">
        <v>1.0365882530495372</v>
      </c>
      <c r="EO27" s="40">
        <v>0.28349332110721892</v>
      </c>
      <c r="EP27" s="40">
        <v>0.71574315334751726</v>
      </c>
      <c r="EQ27" s="40">
        <v>1.4386752447527453</v>
      </c>
      <c r="ER27" s="40">
        <v>6.6280694745701858</v>
      </c>
      <c r="ES27" s="40">
        <v>5.9051373831649574</v>
      </c>
      <c r="ET27" s="40">
        <f t="shared" si="26"/>
        <v>4.1563850820148511</v>
      </c>
      <c r="EU27" s="40">
        <f t="shared" si="27"/>
        <v>8.2244281631986027</v>
      </c>
      <c r="EV27" s="40">
        <f t="shared" si="28"/>
        <v>8.0854512400515226</v>
      </c>
      <c r="EW27" s="40">
        <f t="shared" si="29"/>
        <v>1.9453085025827337</v>
      </c>
      <c r="EX27" s="40">
        <f t="shared" si="30"/>
        <v>0.128204131380419</v>
      </c>
      <c r="EY27" s="40">
        <f t="shared" si="31"/>
        <v>0.24939658684056296</v>
      </c>
      <c r="FA27" s="40">
        <v>4.2697000000000003</v>
      </c>
      <c r="FB27" s="40">
        <v>0.21160000000000001</v>
      </c>
      <c r="FC27" s="40">
        <v>4.4813000000000001</v>
      </c>
      <c r="FD27" s="40">
        <f t="shared" si="32"/>
        <v>4.7218441077365947E-2</v>
      </c>
      <c r="FE27" s="40">
        <v>-8.4700000000000011E-2</v>
      </c>
      <c r="FF27" s="40">
        <v>2.5450999999999997</v>
      </c>
      <c r="FG27" s="40">
        <v>5.7717999999999998</v>
      </c>
      <c r="FH27" s="40">
        <v>0.88150000000000006</v>
      </c>
      <c r="FI27" s="40">
        <v>6.6533000000000007</v>
      </c>
      <c r="FJ27" s="40">
        <f t="shared" si="33"/>
        <v>0.1324906437407001</v>
      </c>
      <c r="FK27" s="40">
        <v>0.26600000000000001</v>
      </c>
      <c r="FL27" s="40">
        <v>0.53170000000000006</v>
      </c>
      <c r="FM27" s="40">
        <v>12.086199999999998</v>
      </c>
      <c r="FN27" s="40">
        <v>0.99379999999999991</v>
      </c>
      <c r="FO27" s="40">
        <v>9.8227999999999991</v>
      </c>
      <c r="FP27" s="40">
        <v>1.2695999999999998</v>
      </c>
      <c r="FQ27" s="40">
        <f t="shared" si="34"/>
        <v>1.8922236312682976</v>
      </c>
      <c r="FR27" s="40">
        <f t="shared" si="35"/>
        <v>4.3992321821581651E-2</v>
      </c>
      <c r="FS27" s="40">
        <f t="shared" si="36"/>
        <v>8.3243310945156801E-2</v>
      </c>
      <c r="FT27" s="40">
        <v>3.3054000000000001</v>
      </c>
      <c r="FU27" s="40">
        <v>0.33149999999999996</v>
      </c>
      <c r="FV27" s="40">
        <v>3.6368999999999998</v>
      </c>
      <c r="FW27" s="40">
        <f t="shared" si="37"/>
        <v>9.1149055514311628E-2</v>
      </c>
      <c r="FX27" s="40">
        <v>1.32E-2</v>
      </c>
      <c r="FY27" s="40">
        <v>0.87709999999999999</v>
      </c>
      <c r="FZ27" s="40">
        <v>6.1600999999999999</v>
      </c>
      <c r="GA27" s="40">
        <v>0.77400000000000002</v>
      </c>
      <c r="GB27" s="40">
        <v>4.6945999999999994</v>
      </c>
      <c r="GC27" s="40">
        <v>0.6915</v>
      </c>
      <c r="GD27" s="40">
        <f t="shared" si="38"/>
        <v>1.6999475674034827</v>
      </c>
      <c r="GE27" s="40">
        <f t="shared" si="39"/>
        <v>0.14238405220694469</v>
      </c>
      <c r="GF27" s="40">
        <f t="shared" si="40"/>
        <v>0.24204542318624611</v>
      </c>
      <c r="GG27" s="124">
        <v>1.9757980903320993</v>
      </c>
      <c r="GH27" s="124">
        <v>1.1572132953240768</v>
      </c>
      <c r="GI27" s="124">
        <f t="shared" si="41"/>
        <v>3.1330113856561761</v>
      </c>
      <c r="GJ27" s="124">
        <f t="shared" si="42"/>
        <v>0.36936134372895385</v>
      </c>
      <c r="GK27" s="124">
        <v>6.4619927749770559E-2</v>
      </c>
      <c r="GL27" s="124">
        <v>0.83482441401849627</v>
      </c>
      <c r="GM27" s="124">
        <v>0.77020448626872584</v>
      </c>
      <c r="GN27" s="124"/>
    </row>
    <row r="28" spans="1:196">
      <c r="A28" s="29">
        <v>1998</v>
      </c>
      <c r="B28" s="40">
        <v>5.5519938748840953</v>
      </c>
      <c r="C28" s="40">
        <v>5.5857475435882282</v>
      </c>
      <c r="D28" s="40">
        <v>1.1429580521616609</v>
      </c>
      <c r="E28" s="40">
        <v>1.6770049191103737</v>
      </c>
      <c r="F28" s="40">
        <v>2.7657845723161936</v>
      </c>
      <c r="G28" s="98">
        <v>-3.3753668704132878E-2</v>
      </c>
      <c r="H28" s="89">
        <v>3.0942606096674949</v>
      </c>
      <c r="I28" s="90">
        <v>0.55491960128799234</v>
      </c>
      <c r="J28" s="90">
        <v>1.3403839999784197</v>
      </c>
      <c r="K28" s="90">
        <v>0.14990800185001885</v>
      </c>
      <c r="L28" s="90">
        <v>1.0634367565469744</v>
      </c>
      <c r="M28" s="90">
        <v>0.13158623369297709</v>
      </c>
      <c r="N28" s="91">
        <v>1.4387749995910245E-2</v>
      </c>
      <c r="O28" s="89">
        <v>2.4577332652166008</v>
      </c>
      <c r="P28" s="90">
        <v>0.58803845087366857</v>
      </c>
      <c r="Q28" s="90">
        <v>0.33662091913195391</v>
      </c>
      <c r="R28" s="90">
        <v>0.41921446504584675</v>
      </c>
      <c r="S28" s="90">
        <v>1.984974772438882</v>
      </c>
      <c r="T28" s="90">
        <v>1.1338044568789494</v>
      </c>
      <c r="U28" s="91">
        <v>0.87111534227375043</v>
      </c>
      <c r="V28" s="40">
        <v>0.55732421169720603</v>
      </c>
      <c r="W28" s="40">
        <v>0.44267578830279403</v>
      </c>
      <c r="X28" s="98">
        <v>0.48551178255271965</v>
      </c>
      <c r="Y28" s="40">
        <v>0.79927255114402029</v>
      </c>
      <c r="Z28" s="40">
        <v>0.43885192031170783</v>
      </c>
      <c r="AA28" s="40">
        <v>0.10398862159599359</v>
      </c>
      <c r="AB28" s="40">
        <v>0.76813394607147012</v>
      </c>
      <c r="AC28" s="110">
        <v>0.5</v>
      </c>
      <c r="AD28" s="110">
        <v>0.9</v>
      </c>
      <c r="AE28" s="40">
        <v>0.23613814279622738</v>
      </c>
      <c r="AF28" s="98">
        <v>0.33559352247333285</v>
      </c>
      <c r="AG28" s="98">
        <v>0.60919525148746145</v>
      </c>
      <c r="AH28" s="89">
        <v>0.98397965562544487</v>
      </c>
      <c r="AI28" s="90">
        <v>0.29702043642606768</v>
      </c>
      <c r="AJ28" s="91">
        <v>0.3960048270588612</v>
      </c>
      <c r="AK28" s="40">
        <v>1.1098392025759847</v>
      </c>
      <c r="AL28" s="90">
        <v>3.3118849585676249E-2</v>
      </c>
      <c r="AM28" s="90">
        <v>2.1510316050887473E-2</v>
      </c>
      <c r="AN28" s="91">
        <v>0.39770414899495926</v>
      </c>
      <c r="AO28" s="40">
        <v>2.0354157781978879</v>
      </c>
      <c r="AP28" s="41">
        <v>1.7405452570989757E-2</v>
      </c>
      <c r="AQ28" s="41">
        <v>0.26050895401538471</v>
      </c>
      <c r="AR28" s="41">
        <v>1.7575013716115133</v>
      </c>
      <c r="AS28" s="40">
        <v>1.9770330181028841</v>
      </c>
      <c r="AT28" s="40">
        <v>2.7018277951800185</v>
      </c>
      <c r="AU28" s="40">
        <v>1.3106210011207535</v>
      </c>
      <c r="AV28" s="40">
        <v>1.471867328343194</v>
      </c>
      <c r="AW28" s="40">
        <v>-0.16124632722244048</v>
      </c>
      <c r="AX28" s="40">
        <v>1.1230304772199999</v>
      </c>
      <c r="AY28" s="40">
        <v>2.1966621054203284</v>
      </c>
      <c r="AZ28" s="89">
        <v>5.3907475476616549</v>
      </c>
      <c r="BA28" s="90">
        <v>5.4245012163657877</v>
      </c>
      <c r="BB28" s="90">
        <v>2.0452116031164307</v>
      </c>
      <c r="BC28" s="90">
        <v>1.3438738350514692</v>
      </c>
      <c r="BD28" s="90">
        <v>2.0354157781978879</v>
      </c>
      <c r="BE28" s="90">
        <v>1.1603635047326506</v>
      </c>
      <c r="BF28" s="90">
        <v>1.9375138731257584</v>
      </c>
      <c r="BG28" s="91">
        <v>2.3266238385073787</v>
      </c>
      <c r="BH28" s="40">
        <v>5.0254445470887408</v>
      </c>
      <c r="BI28" s="40">
        <v>5.0591982157928737</v>
      </c>
      <c r="BJ28" s="40">
        <v>-3.3753668704132878E-2</v>
      </c>
      <c r="BK28" s="40">
        <v>0.33717218453152792</v>
      </c>
      <c r="BL28" s="40">
        <v>0.3709258532356608</v>
      </c>
      <c r="BM28" s="40">
        <v>0.20647663777126751</v>
      </c>
      <c r="BN28" s="40">
        <v>-3.3753668704132878E-2</v>
      </c>
      <c r="BO28" s="89">
        <v>0</v>
      </c>
      <c r="BP28" s="90">
        <v>5.5519938748840962</v>
      </c>
      <c r="BQ28" s="104">
        <v>0</v>
      </c>
      <c r="BR28" s="40">
        <v>0.9326568497264246</v>
      </c>
      <c r="BS28" s="40">
        <v>7.3317122084241085E-2</v>
      </c>
      <c r="BT28" s="40">
        <v>6.8379716114095962E-2</v>
      </c>
      <c r="BU28" s="40">
        <v>0.14028209866149263</v>
      </c>
      <c r="BV28" s="40">
        <v>8.94008795215918E-2</v>
      </c>
      <c r="BW28" s="40">
        <v>0.77031702181691553</v>
      </c>
      <c r="BX28" s="40">
        <v>0.13158623369297709</v>
      </c>
      <c r="BY28" s="40">
        <v>1.1338044568789494</v>
      </c>
      <c r="BZ28" s="40">
        <v>0.20647663777126751</v>
      </c>
      <c r="CA28" s="40">
        <v>1.471867328343194</v>
      </c>
      <c r="CB28" s="40">
        <v>0</v>
      </c>
      <c r="CC28" s="89">
        <v>4.5035020406899857</v>
      </c>
      <c r="CD28" s="90">
        <f t="shared" si="0"/>
        <v>5.2506761060664278E-2</v>
      </c>
      <c r="CE28" s="40">
        <f t="shared" si="7"/>
        <v>4.2670377351032629</v>
      </c>
      <c r="CF28" s="40">
        <f t="shared" si="1"/>
        <v>1.9892771690020743</v>
      </c>
      <c r="CG28" s="40">
        <f t="shared" si="2"/>
        <v>3.1679635620412694</v>
      </c>
      <c r="CH28" s="40">
        <f t="shared" si="3"/>
        <v>0.98753440518916047</v>
      </c>
      <c r="CI28" s="40">
        <f t="shared" si="4"/>
        <v>0.78821662837540596</v>
      </c>
      <c r="CJ28" s="40">
        <f t="shared" si="5"/>
        <v>1.3922125284767031</v>
      </c>
      <c r="CK28" s="40">
        <f t="shared" si="6"/>
        <v>0.89020299594008112</v>
      </c>
      <c r="CL28" s="40">
        <v>3.9447281631128841</v>
      </c>
      <c r="CM28" s="40">
        <f t="shared" si="8"/>
        <v>1.8386575541216446</v>
      </c>
      <c r="CN28" s="40">
        <f t="shared" si="9"/>
        <v>2.9515298634425142</v>
      </c>
      <c r="CO28" s="40">
        <v>0.89784755347164935</v>
      </c>
      <c r="CP28" s="40">
        <v>0.7328284543207052</v>
      </c>
      <c r="CQ28" s="40">
        <v>1.3208538556501597</v>
      </c>
      <c r="CR28" s="40">
        <v>0.84545925445127457</v>
      </c>
      <c r="CS28" s="40">
        <v>0.32230957199037841</v>
      </c>
      <c r="CT28" s="40">
        <f t="shared" si="10"/>
        <v>0.15061961488042971</v>
      </c>
      <c r="CU28" s="40">
        <f t="shared" si="11"/>
        <v>0.21643369859875528</v>
      </c>
      <c r="CV28" s="40">
        <v>8.9686851717511104E-2</v>
      </c>
      <c r="CW28" s="40">
        <v>5.5388174054700708E-2</v>
      </c>
      <c r="CX28" s="40">
        <v>7.1358672826543471E-2</v>
      </c>
      <c r="CY28" s="40">
        <v>4.4743741488806582E-2</v>
      </c>
      <c r="CZ28" s="40">
        <v>0.23646430558672304</v>
      </c>
      <c r="DA28" s="40">
        <f t="shared" si="12"/>
        <v>0.85354020952318987</v>
      </c>
      <c r="DB28" s="40">
        <f t="shared" si="13"/>
        <v>0.24135727285454286</v>
      </c>
      <c r="DC28" s="40">
        <v>2.3633118246725975E-2</v>
      </c>
      <c r="DD28" s="40">
        <v>0.21772415460781688</v>
      </c>
      <c r="DE28" s="40">
        <v>0.85843317679100972</v>
      </c>
      <c r="DF28" s="40">
        <v>-0.35737301617604117</v>
      </c>
      <c r="DG28" s="40">
        <f t="shared" si="14"/>
        <v>1.2330376847008511</v>
      </c>
      <c r="DH28" s="40">
        <f t="shared" si="15"/>
        <v>4.7412646837972332</v>
      </c>
      <c r="DI28" s="40">
        <v>0.21257709391266721</v>
      </c>
      <c r="DJ28" s="40">
        <v>4.5286875898845658</v>
      </c>
      <c r="DK28" s="40">
        <v>6.3316753846741252</v>
      </c>
      <c r="DL28" s="40">
        <v>2.4626780828019803</v>
      </c>
      <c r="DM28" s="40">
        <f t="shared" si="16"/>
        <v>8.1505855186930454</v>
      </c>
      <c r="DN28" s="40">
        <f t="shared" si="17"/>
        <v>8.0803115574052153</v>
      </c>
      <c r="DO28" s="40">
        <f t="shared" si="18"/>
        <v>-8.8947093785397002E-2</v>
      </c>
      <c r="DP28" s="40">
        <v>0.51801343973120539</v>
      </c>
      <c r="DQ28" s="40">
        <v>0.6069605335166024</v>
      </c>
      <c r="DR28" s="40">
        <f t="shared" si="19"/>
        <v>4.0758550632261148</v>
      </c>
      <c r="DS28" s="40">
        <f t="shared" si="20"/>
        <v>1.9824825544727538</v>
      </c>
      <c r="DT28" s="40">
        <f t="shared" si="21"/>
        <v>7.5115981506969534E-2</v>
      </c>
      <c r="DU28" s="40">
        <f t="shared" si="22"/>
        <v>0.1489161228996651</v>
      </c>
      <c r="DV28" s="40">
        <f t="shared" si="23"/>
        <v>3.5914469354607657</v>
      </c>
      <c r="DW28" s="40">
        <f t="shared" si="24"/>
        <v>6.5304001882985935E-2</v>
      </c>
      <c r="DX28" s="40">
        <v>3.3569110780247917</v>
      </c>
      <c r="DY28" s="40">
        <v>3.3240367428603399</v>
      </c>
      <c r="DZ28" s="40">
        <v>1.9945163301274236</v>
      </c>
      <c r="EA28" s="40">
        <v>0.49791003337460399</v>
      </c>
      <c r="EB28" s="40">
        <v>1.8274304461075204</v>
      </c>
      <c r="EC28" s="40">
        <v>3.2874335164451658E-2</v>
      </c>
      <c r="ED28" s="40">
        <v>1.4366425840370015E-2</v>
      </c>
      <c r="EE28" s="40">
        <v>7.3543140000548275E-3</v>
      </c>
      <c r="EF28" s="40">
        <v>2.5862223324136468E-2</v>
      </c>
      <c r="EG28" s="40">
        <v>0.23453585743597388</v>
      </c>
      <c r="EH28" s="40">
        <v>0.66900773937348523</v>
      </c>
      <c r="EI28" s="40">
        <v>0.95998158626067787</v>
      </c>
      <c r="EJ28" s="40">
        <v>0.52550970432316657</v>
      </c>
      <c r="EK28" s="40">
        <f t="shared" si="25"/>
        <v>0.167817150405007</v>
      </c>
      <c r="EL28" s="40">
        <v>1.3465402382353908</v>
      </c>
      <c r="EM28" s="40">
        <v>0.46952689119598873</v>
      </c>
      <c r="EN28" s="40">
        <v>1.1787230878303838</v>
      </c>
      <c r="EO28" s="40">
        <v>0.3632821394674971</v>
      </c>
      <c r="EP28" s="40">
        <v>0.67924229694262284</v>
      </c>
      <c r="EQ28" s="40">
        <v>1.4249777502909051</v>
      </c>
      <c r="ER28" s="40">
        <v>6.9853071496952692</v>
      </c>
      <c r="ES28" s="40">
        <v>6.2395716963469869</v>
      </c>
      <c r="ET28" s="40">
        <f t="shared" si="26"/>
        <v>4.1028682456321839</v>
      </c>
      <c r="EU28" s="40">
        <f t="shared" si="27"/>
        <v>8.6183740701018099</v>
      </c>
      <c r="EV28" s="40">
        <f t="shared" si="28"/>
        <v>8.4505530833306075</v>
      </c>
      <c r="EW28" s="40">
        <f t="shared" si="29"/>
        <v>2.0596696207164014</v>
      </c>
      <c r="EX28" s="40">
        <f t="shared" si="30"/>
        <v>0.13948472676368479</v>
      </c>
      <c r="EY28" s="40">
        <f t="shared" si="31"/>
        <v>0.2872924542690895</v>
      </c>
      <c r="FA28" s="40">
        <v>4.6741999999999999</v>
      </c>
      <c r="FB28" s="40">
        <v>0.21660000000000001</v>
      </c>
      <c r="FC28" s="40">
        <v>4.8906999999999998</v>
      </c>
      <c r="FD28" s="40">
        <f t="shared" si="32"/>
        <v>4.4288138712249785E-2</v>
      </c>
      <c r="FE28" s="40">
        <v>-0.1492</v>
      </c>
      <c r="FF28" s="40">
        <v>2.7787000000000002</v>
      </c>
      <c r="FG28" s="40">
        <v>5.9221000000000004</v>
      </c>
      <c r="FH28" s="40">
        <v>0.82180000000000009</v>
      </c>
      <c r="FI28" s="40">
        <v>6.7439</v>
      </c>
      <c r="FJ28" s="40">
        <f t="shared" si="33"/>
        <v>0.12185827191980902</v>
      </c>
      <c r="FK28" s="40">
        <v>0.30969999999999998</v>
      </c>
      <c r="FL28" s="40">
        <v>0.55299999999999994</v>
      </c>
      <c r="FM28" s="40">
        <v>12.606900000000001</v>
      </c>
      <c r="FN28" s="40">
        <v>1.0332999999999999</v>
      </c>
      <c r="FO28" s="40">
        <v>10.1433</v>
      </c>
      <c r="FP28" s="40">
        <v>1.4302999999999999</v>
      </c>
      <c r="FQ28" s="40">
        <f t="shared" si="34"/>
        <v>1.9593578067203385</v>
      </c>
      <c r="FR28" s="40">
        <f t="shared" si="35"/>
        <v>4.3864867651841444E-2</v>
      </c>
      <c r="FS28" s="40">
        <f t="shared" si="36"/>
        <v>8.5946970874389975E-2</v>
      </c>
      <c r="FT28" s="40">
        <v>3.3983999999999996</v>
      </c>
      <c r="FU28" s="40">
        <v>0.29609999999999997</v>
      </c>
      <c r="FV28" s="40">
        <v>3.6944999999999997</v>
      </c>
      <c r="FW28" s="40">
        <f t="shared" si="37"/>
        <v>8.0146163215590746E-2</v>
      </c>
      <c r="FX28" s="40">
        <v>-7.8000000000000005E-3</v>
      </c>
      <c r="FY28" s="40">
        <v>1.0548</v>
      </c>
      <c r="FZ28" s="40">
        <v>6.6926999999999994</v>
      </c>
      <c r="GA28" s="40">
        <v>0.79890000000000005</v>
      </c>
      <c r="GB28" s="40">
        <v>5.1820000000000004</v>
      </c>
      <c r="GC28" s="40">
        <v>0.7118000000000001</v>
      </c>
      <c r="GD28" s="40">
        <f t="shared" si="38"/>
        <v>1.8077141236528644</v>
      </c>
      <c r="GE28" s="40">
        <f t="shared" si="39"/>
        <v>0.15760455421578737</v>
      </c>
      <c r="GF28" s="40">
        <f t="shared" si="40"/>
        <v>0.28490397860789241</v>
      </c>
      <c r="GG28" s="124">
        <v>2.129510918209625</v>
      </c>
      <c r="GH28" s="124">
        <v>1.2900324377244012</v>
      </c>
      <c r="GI28" s="124">
        <f t="shared" si="41"/>
        <v>3.4195433559340263</v>
      </c>
      <c r="GJ28" s="124">
        <f t="shared" si="42"/>
        <v>0.37725283859488812</v>
      </c>
      <c r="GK28" s="124">
        <v>9.5772214506557499E-2</v>
      </c>
      <c r="GL28" s="124">
        <v>0.96794091095297585</v>
      </c>
      <c r="GM28" s="124">
        <v>0.87216869644641837</v>
      </c>
      <c r="GN28" s="124"/>
    </row>
    <row r="29" spans="1:196">
      <c r="A29" s="29">
        <v>1999</v>
      </c>
      <c r="B29" s="40">
        <v>5.8307791610463511</v>
      </c>
      <c r="C29" s="40">
        <v>5.8384685328937911</v>
      </c>
      <c r="D29" s="40">
        <v>1.0877286499905359</v>
      </c>
      <c r="E29" s="40">
        <v>1.7902409050480832</v>
      </c>
      <c r="F29" s="40">
        <v>2.9604989778551722</v>
      </c>
      <c r="G29" s="98">
        <v>-7.6893718474407846E-3</v>
      </c>
      <c r="H29" s="89">
        <v>3.3361196524395291</v>
      </c>
      <c r="I29" s="90">
        <v>0.52907398585428156</v>
      </c>
      <c r="J29" s="90">
        <v>1.4734665691322486</v>
      </c>
      <c r="K29" s="90">
        <v>0.15773068751700359</v>
      </c>
      <c r="L29" s="90">
        <v>1.2035384447084947</v>
      </c>
      <c r="M29" s="90">
        <v>0.18267962199344762</v>
      </c>
      <c r="N29" s="91">
        <v>2.7690034772499532E-2</v>
      </c>
      <c r="O29" s="89">
        <v>2.494659508606822</v>
      </c>
      <c r="P29" s="90">
        <v>0.55865466413625442</v>
      </c>
      <c r="Q29" s="90">
        <v>0.31677433591583459</v>
      </c>
      <c r="R29" s="90">
        <v>0.45060069583136686</v>
      </c>
      <c r="S29" s="90">
        <v>2.0196769013937397</v>
      </c>
      <c r="T29" s="90">
        <v>1.2041714479419099</v>
      </c>
      <c r="U29" s="91">
        <v>0.8510470886703736</v>
      </c>
      <c r="V29" s="40">
        <v>0.57215674960340157</v>
      </c>
      <c r="W29" s="40">
        <v>0.42784325039659843</v>
      </c>
      <c r="X29" s="98">
        <v>0.48640254704965702</v>
      </c>
      <c r="Y29" s="40">
        <v>0.82305491120072105</v>
      </c>
      <c r="Z29" s="40">
        <v>0.45163057406062468</v>
      </c>
      <c r="AA29" s="40">
        <v>0.13172259513197945</v>
      </c>
      <c r="AB29" s="40">
        <v>0.80133034046129836</v>
      </c>
      <c r="AC29" s="110">
        <v>0.5</v>
      </c>
      <c r="AD29" s="110">
        <v>0.9</v>
      </c>
      <c r="AE29" s="40">
        <v>0.22017478159941875</v>
      </c>
      <c r="AF29" s="98">
        <v>0.33034503271754045</v>
      </c>
      <c r="AG29" s="98">
        <v>0.57997609432718666</v>
      </c>
      <c r="AH29" s="89">
        <v>1.1187172588808718</v>
      </c>
      <c r="AI29" s="90">
        <v>0.27735774588790391</v>
      </c>
      <c r="AJ29" s="91">
        <v>0.39416590027930748</v>
      </c>
      <c r="AK29" s="40">
        <v>1.0581479717085631</v>
      </c>
      <c r="AL29" s="90">
        <v>2.958067828197285E-2</v>
      </c>
      <c r="AM29" s="90">
        <v>2.0174424464171149E-2</v>
      </c>
      <c r="AN29" s="91">
        <v>0.43042627136719569</v>
      </c>
      <c r="AO29" s="40">
        <v>2.1639765213216888</v>
      </c>
      <c r="AP29" s="41">
        <v>1.6564395685135062E-2</v>
      </c>
      <c r="AQ29" s="41">
        <v>0.23728211677012992</v>
      </c>
      <c r="AR29" s="41">
        <v>1.9101300088664239</v>
      </c>
      <c r="AS29" s="40">
        <v>1.9572868709051736</v>
      </c>
      <c r="AT29" s="40">
        <v>2.7018277951800185</v>
      </c>
      <c r="AU29" s="40">
        <v>1.419435597046844</v>
      </c>
      <c r="AV29" s="40">
        <v>1.6076266702319577</v>
      </c>
      <c r="AW29" s="40">
        <v>-0.18819107318511374</v>
      </c>
      <c r="AX29" s="40">
        <v>1.1325816215801887</v>
      </c>
      <c r="AY29" s="40">
        <v>2.3521675945068026</v>
      </c>
      <c r="AZ29" s="89">
        <v>5.6425880878612373</v>
      </c>
      <c r="BA29" s="90">
        <v>5.6502774597086791</v>
      </c>
      <c r="BB29" s="90">
        <v>2.160271242503534</v>
      </c>
      <c r="BC29" s="90">
        <v>1.3260296958834559</v>
      </c>
      <c r="BD29" s="90">
        <v>2.1639765213216888</v>
      </c>
      <c r="BE29" s="90">
        <v>1.104293045675671</v>
      </c>
      <c r="BF29" s="90">
        <v>2.027523021818213</v>
      </c>
      <c r="BG29" s="91">
        <v>2.5184613922147943</v>
      </c>
      <c r="BH29" s="40">
        <v>5.1805022170074082</v>
      </c>
      <c r="BI29" s="40">
        <v>5.1881915888548491</v>
      </c>
      <c r="BJ29" s="40">
        <v>-7.6893718474408956E-3</v>
      </c>
      <c r="BK29" s="40">
        <v>0.36976810791531994</v>
      </c>
      <c r="BL29" s="40">
        <v>0.37745747976276073</v>
      </c>
      <c r="BM29" s="40">
        <v>0.2207756002966004</v>
      </c>
      <c r="BN29" s="40">
        <v>-7.6893718474407846E-3</v>
      </c>
      <c r="BO29" s="89">
        <v>0</v>
      </c>
      <c r="BP29" s="90">
        <v>5.8307791610463502</v>
      </c>
      <c r="BQ29" s="104">
        <v>0</v>
      </c>
      <c r="BR29" s="40">
        <v>0.91821890621320845</v>
      </c>
      <c r="BS29" s="40">
        <v>7.2753188331287924E-2</v>
      </c>
      <c r="BT29" s="40">
        <v>6.6803353013078756E-2</v>
      </c>
      <c r="BU29" s="40">
        <v>0.1373301428650382</v>
      </c>
      <c r="BV29" s="40">
        <v>0.11363311232395114</v>
      </c>
      <c r="BW29" s="40">
        <v>0.74903674481101079</v>
      </c>
      <c r="BX29" s="40">
        <v>0.18267962199344762</v>
      </c>
      <c r="BY29" s="40">
        <v>1.2041714479419099</v>
      </c>
      <c r="BZ29" s="40">
        <v>0.2207756002966004</v>
      </c>
      <c r="CA29" s="40">
        <v>1.6076266702319577</v>
      </c>
      <c r="CB29" s="40">
        <v>0</v>
      </c>
      <c r="CC29" s="89">
        <v>4.8522420543541491</v>
      </c>
      <c r="CD29" s="90">
        <f t="shared" si="0"/>
        <v>6.2652443673820044E-2</v>
      </c>
      <c r="CE29" s="40">
        <f t="shared" si="7"/>
        <v>4.5482372323519851</v>
      </c>
      <c r="CF29" s="40">
        <f t="shared" si="1"/>
        <v>2.0437452549132669</v>
      </c>
      <c r="CG29" s="40">
        <f t="shared" si="2"/>
        <v>3.4217188646618215</v>
      </c>
      <c r="CH29" s="40">
        <f t="shared" si="3"/>
        <v>1.1559283849955893</v>
      </c>
      <c r="CI29" s="40">
        <f t="shared" si="4"/>
        <v>0.76981617521185752</v>
      </c>
      <c r="CJ29" s="40">
        <f t="shared" si="5"/>
        <v>1.495974304454375</v>
      </c>
      <c r="CK29" s="40">
        <f t="shared" si="6"/>
        <v>0.9172268872231033</v>
      </c>
      <c r="CL29" s="40">
        <v>4.2118418164661557</v>
      </c>
      <c r="CM29" s="40">
        <f t="shared" si="8"/>
        <v>1.888622663495267</v>
      </c>
      <c r="CN29" s="40">
        <f t="shared" si="9"/>
        <v>3.1953614695342449</v>
      </c>
      <c r="CO29" s="40">
        <v>1.0607426058403349</v>
      </c>
      <c r="CP29" s="40">
        <v>0.71244333152342354</v>
      </c>
      <c r="CQ29" s="40">
        <v>1.4221755321704865</v>
      </c>
      <c r="CR29" s="40">
        <v>0.87214231656335606</v>
      </c>
      <c r="CS29" s="40">
        <v>0.33639541588582955</v>
      </c>
      <c r="CT29" s="40">
        <f t="shared" si="10"/>
        <v>0.15512259141800006</v>
      </c>
      <c r="CU29" s="40">
        <f t="shared" si="11"/>
        <v>0.22635739512757674</v>
      </c>
      <c r="CV29" s="40">
        <v>9.5185779155254446E-2</v>
      </c>
      <c r="CW29" s="40">
        <v>5.7372843688433997E-2</v>
      </c>
      <c r="CX29" s="40">
        <v>7.3798772283888328E-2</v>
      </c>
      <c r="CY29" s="40">
        <v>4.5084570659747247E-2</v>
      </c>
      <c r="CZ29" s="40">
        <v>0.30400482200216417</v>
      </c>
      <c r="DA29" s="40">
        <f t="shared" si="12"/>
        <v>0.8551005165867589</v>
      </c>
      <c r="DB29" s="40">
        <f t="shared" si="13"/>
        <v>0.25272788429196097</v>
      </c>
      <c r="DC29" s="40">
        <v>2.5799637211090291E-2</v>
      </c>
      <c r="DD29" s="40">
        <v>0.2269282470808707</v>
      </c>
      <c r="DE29" s="40">
        <v>0.80382357887655576</v>
      </c>
      <c r="DF29" s="40">
        <v>-0.56514625678727759</v>
      </c>
      <c r="DG29" s="40">
        <f t="shared" si="14"/>
        <v>1.2452006150593435</v>
      </c>
      <c r="DH29" s="40">
        <f t="shared" si="15"/>
        <v>5.0835726899235985</v>
      </c>
      <c r="DI29" s="40">
        <v>0.2308199990389698</v>
      </c>
      <c r="DJ29" s="40">
        <v>4.8527526908846284</v>
      </c>
      <c r="DK29" s="40">
        <v>6.8939195617702191</v>
      </c>
      <c r="DL29" s="40">
        <v>2.8486844697515736</v>
      </c>
      <c r="DM29" s="40">
        <f t="shared" si="16"/>
        <v>8.7580194388773815</v>
      </c>
      <c r="DN29" s="40">
        <f t="shared" si="17"/>
        <v>8.6149700278698784</v>
      </c>
      <c r="DO29" s="40">
        <f t="shared" si="18"/>
        <v>-7.8815590312815265E-2</v>
      </c>
      <c r="DP29" s="40">
        <v>0.56200338763154112</v>
      </c>
      <c r="DQ29" s="40">
        <v>0.64081897794435638</v>
      </c>
      <c r="DR29" s="40">
        <f t="shared" si="19"/>
        <v>4.1440463865593689</v>
      </c>
      <c r="DS29" s="40">
        <f t="shared" si="20"/>
        <v>2.0788787634741062</v>
      </c>
      <c r="DT29" s="40">
        <f t="shared" si="21"/>
        <v>7.4384353732081882E-2</v>
      </c>
      <c r="DU29" s="40">
        <f t="shared" si="22"/>
        <v>0.15463605330837091</v>
      </c>
      <c r="DV29" s="40">
        <f t="shared" si="23"/>
        <v>3.8293055968851508</v>
      </c>
      <c r="DW29" s="40">
        <f t="shared" si="24"/>
        <v>7.3215213685388733E-2</v>
      </c>
      <c r="DX29" s="40">
        <v>3.5489421693425496</v>
      </c>
      <c r="DY29" s="40">
        <v>3.5121387043051344</v>
      </c>
      <c r="DZ29" s="40">
        <v>2.0702365699962</v>
      </c>
      <c r="EA29" s="40">
        <v>0.49796804556081598</v>
      </c>
      <c r="EB29" s="40">
        <v>1.9398701798697506</v>
      </c>
      <c r="EC29" s="40">
        <v>3.6803465037415398E-2</v>
      </c>
      <c r="ED29" s="40">
        <v>1.5191628179003332E-2</v>
      </c>
      <c r="EE29" s="40">
        <v>8.6480827570850523E-3</v>
      </c>
      <c r="EF29" s="40">
        <v>3.0259919615497118E-2</v>
      </c>
      <c r="EG29" s="40">
        <v>0.28036342754260135</v>
      </c>
      <c r="EH29" s="40">
        <v>0.67436298996537403</v>
      </c>
      <c r="EI29" s="40">
        <v>0.94078981391159966</v>
      </c>
      <c r="EJ29" s="40">
        <v>0.54679025148882687</v>
      </c>
      <c r="EK29" s="40">
        <f t="shared" si="25"/>
        <v>0.14089380811728214</v>
      </c>
      <c r="EL29" s="40">
        <v>1.5965632198203978</v>
      </c>
      <c r="EM29" s="40">
        <v>0.61461651822267926</v>
      </c>
      <c r="EN29" s="40">
        <v>1.4556694117031157</v>
      </c>
      <c r="EO29" s="40">
        <v>0.54432252040040707</v>
      </c>
      <c r="EP29" s="40">
        <v>0.53542388577021427</v>
      </c>
      <c r="EQ29" s="40">
        <v>1.4640448946918623</v>
      </c>
      <c r="ER29" s="40">
        <v>7.877676219456224</v>
      </c>
      <c r="ES29" s="40">
        <v>6.949055210534576</v>
      </c>
      <c r="ET29" s="40">
        <f t="shared" si="26"/>
        <v>4.2238360828324399</v>
      </c>
      <c r="EU29" s="40">
        <f t="shared" si="27"/>
        <v>9.4659755615086496</v>
      </c>
      <c r="EV29" s="40">
        <f t="shared" si="28"/>
        <v>9.3250821616857245</v>
      </c>
      <c r="EW29" s="40">
        <f t="shared" si="29"/>
        <v>2.2077282306448947</v>
      </c>
      <c r="EX29" s="40">
        <f t="shared" si="30"/>
        <v>0.15610258295461171</v>
      </c>
      <c r="EY29" s="40">
        <f t="shared" si="31"/>
        <v>0.34463207926548278</v>
      </c>
      <c r="FA29" s="40">
        <v>5.1270000000000007</v>
      </c>
      <c r="FB29" s="40">
        <v>0.23469999999999999</v>
      </c>
      <c r="FC29" s="40">
        <v>5.3616999999999999</v>
      </c>
      <c r="FD29" s="40">
        <f t="shared" si="32"/>
        <v>4.3773430068821458E-2</v>
      </c>
      <c r="FE29" s="40">
        <v>-0.22260000000000002</v>
      </c>
      <c r="FF29" s="40">
        <v>3.0786000000000002</v>
      </c>
      <c r="FG29" s="40">
        <v>6.0205999999999991</v>
      </c>
      <c r="FH29" s="40">
        <v>0.72260000000000002</v>
      </c>
      <c r="FI29" s="40">
        <v>6.7432000000000007</v>
      </c>
      <c r="FJ29" s="40">
        <f t="shared" si="33"/>
        <v>0.10715980543362201</v>
      </c>
      <c r="FK29" s="40">
        <v>0.26489999999999997</v>
      </c>
      <c r="FL29" s="40">
        <v>0.55409999999999993</v>
      </c>
      <c r="FM29" s="40">
        <v>13.202199999999999</v>
      </c>
      <c r="FN29" s="40">
        <v>1.0456000000000001</v>
      </c>
      <c r="FO29" s="40">
        <v>10.5692</v>
      </c>
      <c r="FP29" s="40">
        <v>1.5874000000000001</v>
      </c>
      <c r="FQ29" s="40">
        <f t="shared" si="34"/>
        <v>2.0379111804022658</v>
      </c>
      <c r="FR29" s="40">
        <f t="shared" si="35"/>
        <v>4.1970277680992561E-2</v>
      </c>
      <c r="FS29" s="40">
        <f t="shared" si="36"/>
        <v>8.5531698130682426E-2</v>
      </c>
      <c r="FT29" s="40">
        <v>3.4895</v>
      </c>
      <c r="FU29" s="40">
        <v>0.26700000000000002</v>
      </c>
      <c r="FV29" s="40">
        <v>3.7565</v>
      </c>
      <c r="FW29" s="40">
        <f t="shared" si="37"/>
        <v>7.1076800212964197E-2</v>
      </c>
      <c r="FX29" s="40">
        <v>-2.4399999999999998E-2</v>
      </c>
      <c r="FY29" s="40">
        <v>1.3825000000000001</v>
      </c>
      <c r="FZ29" s="40">
        <v>7.4260999999999999</v>
      </c>
      <c r="GA29" s="40">
        <v>0.83349999999999991</v>
      </c>
      <c r="GB29" s="40">
        <v>5.8723000000000001</v>
      </c>
      <c r="GC29" s="40">
        <v>0.72030000000000005</v>
      </c>
      <c r="GD29" s="40">
        <f t="shared" si="38"/>
        <v>1.9641090745589675</v>
      </c>
      <c r="GE29" s="40">
        <f t="shared" si="39"/>
        <v>0.18616770579442776</v>
      </c>
      <c r="GF29" s="40">
        <f t="shared" si="40"/>
        <v>0.36565368034065965</v>
      </c>
      <c r="GG29" s="124">
        <v>2.1790578668841292</v>
      </c>
      <c r="GH29" s="124">
        <v>1.3015820736671031</v>
      </c>
      <c r="GI29" s="124">
        <f t="shared" si="41"/>
        <v>3.4806399405512325</v>
      </c>
      <c r="GJ29" s="124">
        <f t="shared" si="42"/>
        <v>0.37394907140580885</v>
      </c>
      <c r="GK29" s="124">
        <v>0.12508449711631123</v>
      </c>
      <c r="GL29" s="124">
        <v>1.0415701841437865</v>
      </c>
      <c r="GM29" s="124">
        <v>0.91648568702747546</v>
      </c>
      <c r="GN29" s="124"/>
    </row>
    <row r="30" spans="1:196">
      <c r="A30" s="29">
        <v>2000</v>
      </c>
      <c r="B30" s="40">
        <v>6.1206998476355547</v>
      </c>
      <c r="C30" s="40">
        <v>6.1002488918964506</v>
      </c>
      <c r="D30" s="40">
        <v>1.0350434620097659</v>
      </c>
      <c r="E30" s="40">
        <v>1.9254210670722862</v>
      </c>
      <c r="F30" s="40">
        <v>3.1397843628143987</v>
      </c>
      <c r="G30" s="98">
        <v>2.0450955739103938E-2</v>
      </c>
      <c r="H30" s="89">
        <v>3.586981313531866</v>
      </c>
      <c r="I30" s="90">
        <v>0.50394755053597851</v>
      </c>
      <c r="J30" s="90">
        <v>1.6540600114701294</v>
      </c>
      <c r="K30" s="90">
        <v>0.15613657461601371</v>
      </c>
      <c r="L30" s="90">
        <v>1.3253213749054069</v>
      </c>
      <c r="M30" s="90">
        <v>0.25758959550844657</v>
      </c>
      <c r="N30" s="91">
        <v>5.2484197995662119E-2</v>
      </c>
      <c r="O30" s="89">
        <v>2.5337185341036883</v>
      </c>
      <c r="P30" s="90">
        <v>0.53109591147378754</v>
      </c>
      <c r="Q30" s="90">
        <v>0.27136105560215673</v>
      </c>
      <c r="R30" s="90">
        <v>0.47304445141976892</v>
      </c>
      <c r="S30" s="90">
        <v>2.1207569461980036</v>
      </c>
      <c r="T30" s="90">
        <v>1.3176419485280166</v>
      </c>
      <c r="U30" s="91">
        <v>0.86253983059002837</v>
      </c>
      <c r="V30" s="40">
        <v>0.58604104151872893</v>
      </c>
      <c r="W30" s="40">
        <v>0.41395895848127101</v>
      </c>
      <c r="X30" s="98">
        <v>0.48688540050043194</v>
      </c>
      <c r="Y30" s="40">
        <v>0.85906404565585393</v>
      </c>
      <c r="Z30" s="40">
        <v>0.45217321100626956</v>
      </c>
      <c r="AA30" s="40">
        <v>0.16352490939102468</v>
      </c>
      <c r="AB30" s="40">
        <v>0.84781072742636909</v>
      </c>
      <c r="AC30" s="110">
        <v>0.5</v>
      </c>
      <c r="AD30" s="110">
        <v>0.9</v>
      </c>
      <c r="AE30" s="40">
        <v>0.21562512130453954</v>
      </c>
      <c r="AF30" s="98">
        <v>0.32484096883476499</v>
      </c>
      <c r="AG30" s="98">
        <v>0.55585721583258341</v>
      </c>
      <c r="AH30" s="89">
        <v>1.2804077754353296</v>
      </c>
      <c r="AI30" s="90">
        <v>0.22984414048717902</v>
      </c>
      <c r="AJ30" s="91">
        <v>0.41516915114977765</v>
      </c>
      <c r="AK30" s="40">
        <v>1.007895101071957</v>
      </c>
      <c r="AL30" s="90">
        <v>2.7148360937809E-2</v>
      </c>
      <c r="AM30" s="90">
        <v>2.0088112066394586E-2</v>
      </c>
      <c r="AN30" s="91">
        <v>0.45295633935337432</v>
      </c>
      <c r="AO30" s="40">
        <v>2.1942080080467474</v>
      </c>
      <c r="AP30" s="41">
        <v>1.5762083177813694E-2</v>
      </c>
      <c r="AQ30" s="41">
        <v>0.19369775183870522</v>
      </c>
      <c r="AR30" s="41">
        <v>1.9847481730302285</v>
      </c>
      <c r="AS30" s="40">
        <v>1.9983296232157304</v>
      </c>
      <c r="AT30" s="40">
        <v>2.7018277951800185</v>
      </c>
      <c r="AU30" s="40">
        <v>1.4907098360824591</v>
      </c>
      <c r="AV30" s="40">
        <v>1.8071051648143281</v>
      </c>
      <c r="AW30" s="40">
        <v>-0.31639532873186904</v>
      </c>
      <c r="AX30" s="40">
        <v>1.2122447448011389</v>
      </c>
      <c r="AY30" s="40">
        <v>2.5106033367786162</v>
      </c>
      <c r="AZ30" s="89">
        <v>5.8043045189036855</v>
      </c>
      <c r="BA30" s="90">
        <v>5.7838535631645822</v>
      </c>
      <c r="BB30" s="90">
        <v>2.3141441366221214</v>
      </c>
      <c r="BC30" s="90">
        <v>1.2755014184957132</v>
      </c>
      <c r="BD30" s="90">
        <v>2.1942080080467474</v>
      </c>
      <c r="BE30" s="90">
        <v>1.0508055451875797</v>
      </c>
      <c r="BF30" s="90">
        <v>2.1191188189109913</v>
      </c>
      <c r="BG30" s="91">
        <v>2.6139291990660114</v>
      </c>
      <c r="BH30" s="40">
        <v>5.4444079443191411</v>
      </c>
      <c r="BI30" s="40">
        <v>5.4239569885800369</v>
      </c>
      <c r="BJ30" s="40">
        <v>2.045095573910416E-2</v>
      </c>
      <c r="BK30" s="40">
        <v>0.3996625390907842</v>
      </c>
      <c r="BL30" s="40">
        <v>0.37921158335168026</v>
      </c>
      <c r="BM30" s="40">
        <v>0.23187362077786486</v>
      </c>
      <c r="BN30" s="40">
        <v>2.0450955739103938E-2</v>
      </c>
      <c r="BO30" s="89">
        <v>0</v>
      </c>
      <c r="BP30" s="90">
        <v>6.1206998476355556</v>
      </c>
      <c r="BQ30" s="104">
        <v>0</v>
      </c>
      <c r="BR30" s="40">
        <v>0.93777564202582764</v>
      </c>
      <c r="BS30" s="40">
        <v>6.9914194406426489E-2</v>
      </c>
      <c r="BT30" s="40">
        <v>6.5563828546205127E-2</v>
      </c>
      <c r="BU30" s="40">
        <v>0.1283121897345077</v>
      </c>
      <c r="BV30" s="40">
        <v>0.14254267019092534</v>
      </c>
      <c r="BW30" s="40">
        <v>0.72914514007456688</v>
      </c>
      <c r="BX30" s="40">
        <v>0.25758959550844657</v>
      </c>
      <c r="BY30" s="40">
        <v>1.3176419485280166</v>
      </c>
      <c r="BZ30" s="40">
        <v>0.23187362077786486</v>
      </c>
      <c r="CA30" s="40">
        <v>1.8071051648143281</v>
      </c>
      <c r="CB30" s="40">
        <v>0</v>
      </c>
      <c r="CC30" s="89">
        <v>4.881473781169765</v>
      </c>
      <c r="CD30" s="90">
        <f t="shared" si="0"/>
        <v>7.2765579033704078E-2</v>
      </c>
      <c r="CE30" s="40">
        <f t="shared" si="7"/>
        <v>4.5262705149451019</v>
      </c>
      <c r="CF30" s="40">
        <f t="shared" si="1"/>
        <v>2.1202281351745818</v>
      </c>
      <c r="CG30" s="40">
        <f t="shared" si="2"/>
        <v>3.3430487792316184</v>
      </c>
      <c r="CH30" s="40">
        <f t="shared" si="3"/>
        <v>1.1204588188749458</v>
      </c>
      <c r="CI30" s="40">
        <f t="shared" si="4"/>
        <v>0.73848627785975995</v>
      </c>
      <c r="CJ30" s="40">
        <f t="shared" si="5"/>
        <v>1.4841036824969127</v>
      </c>
      <c r="CK30" s="40">
        <f t="shared" si="6"/>
        <v>0.93700639946109798</v>
      </c>
      <c r="CL30" s="40">
        <v>4.1878038033699365</v>
      </c>
      <c r="CM30" s="40">
        <f t="shared" si="8"/>
        <v>1.9608116088469743</v>
      </c>
      <c r="CN30" s="40">
        <f t="shared" si="9"/>
        <v>3.1197138179651986</v>
      </c>
      <c r="CO30" s="40">
        <v>1.0300976422722739</v>
      </c>
      <c r="CP30" s="40">
        <v>0.68033841662702166</v>
      </c>
      <c r="CQ30" s="40">
        <v>1.4092777590659034</v>
      </c>
      <c r="CR30" s="40">
        <v>0.89272162344223638</v>
      </c>
      <c r="CS30" s="40">
        <v>0.3384667115751655</v>
      </c>
      <c r="CT30" s="40">
        <f t="shared" si="10"/>
        <v>0.15941652632760742</v>
      </c>
      <c r="CU30" s="40">
        <f t="shared" si="11"/>
        <v>0.22333496126641966</v>
      </c>
      <c r="CV30" s="40">
        <v>9.0361176602672053E-2</v>
      </c>
      <c r="CW30" s="40">
        <v>5.8147861232738296E-2</v>
      </c>
      <c r="CX30" s="40">
        <v>7.48259234310093E-2</v>
      </c>
      <c r="CY30" s="40">
        <v>4.428477601886157E-2</v>
      </c>
      <c r="CZ30" s="40">
        <v>0.35520326622466281</v>
      </c>
      <c r="DA30" s="40">
        <f t="shared" si="12"/>
        <v>0.85158919863737181</v>
      </c>
      <c r="DB30" s="40">
        <f t="shared" si="13"/>
        <v>0.2497098910968901</v>
      </c>
      <c r="DC30" s="40">
        <v>2.4195071292242055E-2</v>
      </c>
      <c r="DD30" s="40">
        <v>0.22551481980464805</v>
      </c>
      <c r="DE30" s="40">
        <v>0.74609582350959913</v>
      </c>
      <c r="DF30" s="40">
        <v>-0.48429398226114312</v>
      </c>
      <c r="DG30" s="40">
        <f t="shared" si="14"/>
        <v>1.256134781632424</v>
      </c>
      <c r="DH30" s="40">
        <f t="shared" si="15"/>
        <v>5.2803733018973844</v>
      </c>
      <c r="DI30" s="40">
        <v>0.25267688335017402</v>
      </c>
      <c r="DJ30" s="40">
        <v>5.0276964185472099</v>
      </c>
      <c r="DK30" s="40">
        <v>7.0208020657909511</v>
      </c>
      <c r="DL30" s="40">
        <v>2.8806539238800943</v>
      </c>
      <c r="DM30" s="40">
        <f t="shared" si="16"/>
        <v>8.8731319722258934</v>
      </c>
      <c r="DN30" s="40">
        <f t="shared" si="17"/>
        <v>8.7039042887616489</v>
      </c>
      <c r="DO30" s="40">
        <f t="shared" si="18"/>
        <v>-8.908560682609179E-2</v>
      </c>
      <c r="DP30" s="40">
        <v>0.57472768608959246</v>
      </c>
      <c r="DQ30" s="40">
        <v>0.66381329291568425</v>
      </c>
      <c r="DR30" s="40">
        <f t="shared" si="19"/>
        <v>4.2279521154443778</v>
      </c>
      <c r="DS30" s="40">
        <f t="shared" si="20"/>
        <v>2.0586572532283345</v>
      </c>
      <c r="DT30" s="40">
        <f t="shared" si="21"/>
        <v>7.6266152624494044E-2</v>
      </c>
      <c r="DU30" s="40">
        <f t="shared" si="22"/>
        <v>0.15700586827623383</v>
      </c>
      <c r="DV30" s="40">
        <f t="shared" si="23"/>
        <v>4.0581445857540022</v>
      </c>
      <c r="DW30" s="40">
        <f t="shared" si="24"/>
        <v>8.1381451566205978E-2</v>
      </c>
      <c r="DX30" s="40">
        <v>3.7278868886998016</v>
      </c>
      <c r="DY30" s="40">
        <v>3.6898772955988393</v>
      </c>
      <c r="DZ30" s="40">
        <v>2.1806112450964146</v>
      </c>
      <c r="EA30" s="40">
        <v>0.50176263104323904</v>
      </c>
      <c r="EB30" s="40">
        <v>2.0110286815456635</v>
      </c>
      <c r="EC30" s="40">
        <v>3.8009593100962691E-2</v>
      </c>
      <c r="ED30" s="40">
        <v>1.6245703718252333E-2</v>
      </c>
      <c r="EE30" s="40">
        <v>8.9598874081455934E-3</v>
      </c>
      <c r="EF30" s="40">
        <v>3.0723776790855948E-2</v>
      </c>
      <c r="EG30" s="40">
        <v>0.33025769705420033</v>
      </c>
      <c r="EH30" s="40">
        <v>0.6869467701764953</v>
      </c>
      <c r="EI30" s="40">
        <v>0.90410901516650599</v>
      </c>
      <c r="EJ30" s="40">
        <v>0.54741994204421096</v>
      </c>
      <c r="EK30" s="40">
        <f t="shared" si="25"/>
        <v>0.14603944318596529</v>
      </c>
      <c r="EL30" s="40">
        <v>1.8524300102053119</v>
      </c>
      <c r="EM30" s="40">
        <v>0.77945425620691156</v>
      </c>
      <c r="EN30" s="40">
        <v>1.7063905670193467</v>
      </c>
      <c r="EO30" s="40">
        <v>0.66638040718073699</v>
      </c>
      <c r="EP30" s="40">
        <v>0.4871116066172449</v>
      </c>
      <c r="EQ30" s="40">
        <v>1.5154157499032335</v>
      </c>
      <c r="ER30" s="40">
        <v>8.5711714290373973</v>
      </c>
      <c r="ES30" s="40">
        <v>7.5428672857514085</v>
      </c>
      <c r="ET30" s="40">
        <f t="shared" si="26"/>
        <v>4.3992194688943957</v>
      </c>
      <c r="EU30" s="40">
        <f t="shared" si="27"/>
        <v>10.132039686132138</v>
      </c>
      <c r="EV30" s="40">
        <f t="shared" si="28"/>
        <v>9.986002962655288</v>
      </c>
      <c r="EW30" s="40">
        <f t="shared" si="29"/>
        <v>2.2699488018871112</v>
      </c>
      <c r="EX30" s="40">
        <f t="shared" si="30"/>
        <v>0.17087823560645288</v>
      </c>
      <c r="EY30" s="40">
        <f t="shared" si="31"/>
        <v>0.3878848461834512</v>
      </c>
      <c r="FA30" s="40">
        <v>5.2027000000000001</v>
      </c>
      <c r="FB30" s="40">
        <v>0.27029999999999998</v>
      </c>
      <c r="FC30" s="40">
        <v>5.4729999999999999</v>
      </c>
      <c r="FD30" s="40">
        <f t="shared" si="32"/>
        <v>4.9387904257262923E-2</v>
      </c>
      <c r="FE30" s="40">
        <v>-0.15670000000000001</v>
      </c>
      <c r="FF30" s="40">
        <v>3.286</v>
      </c>
      <c r="FG30" s="40">
        <v>5.9647000000000006</v>
      </c>
      <c r="FH30" s="40">
        <v>0.6351</v>
      </c>
      <c r="FI30" s="40">
        <v>6.5998000000000001</v>
      </c>
      <c r="FJ30" s="40">
        <f t="shared" si="33"/>
        <v>9.6230188793599805E-2</v>
      </c>
      <c r="FK30" s="40">
        <v>0.26280000000000003</v>
      </c>
      <c r="FL30" s="40">
        <v>0.55330000000000001</v>
      </c>
      <c r="FM30" s="40">
        <v>13.3849</v>
      </c>
      <c r="FN30" s="40">
        <v>1.0322</v>
      </c>
      <c r="FO30" s="40">
        <v>10.6419</v>
      </c>
      <c r="FP30" s="40">
        <v>1.7108000000000001</v>
      </c>
      <c r="FQ30" s="40">
        <f t="shared" si="34"/>
        <v>2.1121824207038031</v>
      </c>
      <c r="FR30" s="40">
        <f t="shared" si="35"/>
        <v>4.1337626728627036E-2</v>
      </c>
      <c r="FS30" s="40">
        <f t="shared" si="36"/>
        <v>8.7312608489821683E-2</v>
      </c>
      <c r="FT30" s="40">
        <v>3.5389999999999997</v>
      </c>
      <c r="FU30" s="40">
        <v>0.27050000000000002</v>
      </c>
      <c r="FV30" s="40">
        <v>3.8094999999999999</v>
      </c>
      <c r="FW30" s="40">
        <f t="shared" si="37"/>
        <v>7.1006693791836203E-2</v>
      </c>
      <c r="FX30" s="40">
        <v>-2.7000000000000003E-2</v>
      </c>
      <c r="FY30" s="40">
        <v>1.7430000000000001</v>
      </c>
      <c r="FZ30" s="40">
        <v>7.9801000000000011</v>
      </c>
      <c r="GA30" s="40">
        <v>0.85560000000000003</v>
      </c>
      <c r="GB30" s="40">
        <v>6.4107000000000003</v>
      </c>
      <c r="GC30" s="40">
        <v>0.71379999999999999</v>
      </c>
      <c r="GD30" s="40">
        <f t="shared" si="38"/>
        <v>2.0800469177635867</v>
      </c>
      <c r="GE30" s="40">
        <f t="shared" si="39"/>
        <v>0.21841831555995536</v>
      </c>
      <c r="GF30" s="40">
        <f t="shared" si="40"/>
        <v>0.45432034406359961</v>
      </c>
      <c r="GG30" s="124">
        <v>2.0446293592133684</v>
      </c>
      <c r="GH30" s="124">
        <v>1.2673584890693912</v>
      </c>
      <c r="GI30" s="124">
        <f t="shared" si="41"/>
        <v>3.3119878482827598</v>
      </c>
      <c r="GJ30" s="124">
        <f t="shared" si="42"/>
        <v>0.38265795260284752</v>
      </c>
      <c r="GK30" s="124">
        <v>0.18292826093854112</v>
      </c>
      <c r="GL30" s="124">
        <v>1.1619744899578006</v>
      </c>
      <c r="GM30" s="124">
        <v>0.97904622901925953</v>
      </c>
      <c r="GN30" s="124"/>
    </row>
    <row r="31" spans="1:196">
      <c r="A31" s="29">
        <v>2001</v>
      </c>
      <c r="B31" s="40">
        <v>6.034198958251805</v>
      </c>
      <c r="C31" s="40">
        <v>6.0011857903060228</v>
      </c>
      <c r="D31" s="40">
        <v>0.92819914206927023</v>
      </c>
      <c r="E31" s="40">
        <v>1.9613286519750672</v>
      </c>
      <c r="F31" s="40">
        <v>3.1116579962616853</v>
      </c>
      <c r="G31" s="98">
        <v>3.3013167945782074E-2</v>
      </c>
      <c r="H31" s="89">
        <v>3.6235374473774415</v>
      </c>
      <c r="I31" s="90">
        <v>0.45213317544100851</v>
      </c>
      <c r="J31" s="90">
        <v>1.7398679128785977</v>
      </c>
      <c r="K31" s="90">
        <v>0.14034110678357237</v>
      </c>
      <c r="L31" s="90">
        <v>1.3741034405797687</v>
      </c>
      <c r="M31" s="90">
        <v>0.30930062681842285</v>
      </c>
      <c r="N31" s="91">
        <v>8.2908188305505892E-2</v>
      </c>
      <c r="O31" s="89">
        <v>2.4106615108743634</v>
      </c>
      <c r="P31" s="90">
        <v>0.47606596662826178</v>
      </c>
      <c r="Q31" s="90">
        <v>0.22146073909646966</v>
      </c>
      <c r="R31" s="90">
        <v>0.5002205104788402</v>
      </c>
      <c r="S31" s="90">
        <v>2.0836503310410577</v>
      </c>
      <c r="T31" s="90">
        <v>1.2877173381056195</v>
      </c>
      <c r="U31" s="91">
        <v>0.87073603637026564</v>
      </c>
      <c r="V31" s="40">
        <v>0.60050016123883876</v>
      </c>
      <c r="W31" s="40">
        <v>0.3994998387611613</v>
      </c>
      <c r="X31" s="98">
        <v>0.4871079437038161</v>
      </c>
      <c r="Y31" s="40">
        <v>0.88708636929692652</v>
      </c>
      <c r="Z31" s="40">
        <v>0.45522609020349403</v>
      </c>
      <c r="AA31" s="40">
        <v>0.19367385565580275</v>
      </c>
      <c r="AB31" s="40">
        <v>0.88362454080619279</v>
      </c>
      <c r="AC31" s="110">
        <v>0.5</v>
      </c>
      <c r="AD31" s="110">
        <v>0.9</v>
      </c>
      <c r="AE31" s="40">
        <v>0.2114034452263106</v>
      </c>
      <c r="AF31" s="98">
        <v>0.31770002700804156</v>
      </c>
      <c r="AG31" s="98">
        <v>0.53371951829373443</v>
      </c>
      <c r="AH31" s="89">
        <v>1.3666994420548533</v>
      </c>
      <c r="AI31" s="90">
        <v>0.17999757567160926</v>
      </c>
      <c r="AJ31" s="91">
        <v>0.41463163424860472</v>
      </c>
      <c r="AK31" s="40">
        <v>0.90426635088201701</v>
      </c>
      <c r="AL31" s="90">
        <v>2.3932791187253256E-2</v>
      </c>
      <c r="AM31" s="90">
        <v>3.0202514810041509E-2</v>
      </c>
      <c r="AN31" s="91">
        <v>0.4700179956687987</v>
      </c>
      <c r="AO31" s="40">
        <v>2.1338194209037198</v>
      </c>
      <c r="AP31" s="41">
        <v>1.4135012315775687E-2</v>
      </c>
      <c r="AQ31" s="41">
        <v>0.15105198026976277</v>
      </c>
      <c r="AR31" s="41">
        <v>1.9686324283181815</v>
      </c>
      <c r="AS31" s="40">
        <v>2.0562605942875707</v>
      </c>
      <c r="AT31" s="40">
        <v>2.7018277951800185</v>
      </c>
      <c r="AU31" s="40">
        <v>1.4882522200112716</v>
      </c>
      <c r="AV31" s="40">
        <v>1.8255291781068255</v>
      </c>
      <c r="AW31" s="40">
        <v>-0.33727695809555391</v>
      </c>
      <c r="AX31" s="40">
        <v>1.2266262086227557</v>
      </c>
      <c r="AY31" s="40">
        <v>2.4710963789992739</v>
      </c>
      <c r="AZ31" s="89">
        <v>5.6969220001562508</v>
      </c>
      <c r="BA31" s="90">
        <v>5.6639088322104705</v>
      </c>
      <c r="BB31" s="90">
        <v>2.3323421951031786</v>
      </c>
      <c r="BC31" s="90">
        <v>1.1977472162035716</v>
      </c>
      <c r="BD31" s="90">
        <v>2.1338194209037198</v>
      </c>
      <c r="BE31" s="90">
        <v>0.94233415438504609</v>
      </c>
      <c r="BF31" s="90">
        <v>2.1123806322448302</v>
      </c>
      <c r="BG31" s="91">
        <v>2.609194045580594</v>
      </c>
      <c r="BH31" s="40">
        <v>5.5140143659083964</v>
      </c>
      <c r="BI31" s="40">
        <v>5.4810011979626152</v>
      </c>
      <c r="BJ31" s="40">
        <v>3.3013167945781241E-2</v>
      </c>
      <c r="BK31" s="40">
        <v>0.40711572361393222</v>
      </c>
      <c r="BL31" s="40">
        <v>0.37410255566815015</v>
      </c>
      <c r="BM31" s="40">
        <v>0.22851121318278347</v>
      </c>
      <c r="BN31" s="40">
        <v>3.3013167945782074E-2</v>
      </c>
      <c r="BO31" s="89">
        <v>0</v>
      </c>
      <c r="BP31" s="90">
        <v>6.034198958251805</v>
      </c>
      <c r="BQ31" s="104">
        <v>0</v>
      </c>
      <c r="BR31" s="40">
        <v>0.96770646568185115</v>
      </c>
      <c r="BS31" s="40">
        <v>6.8254419613557216E-2</v>
      </c>
      <c r="BT31" s="40">
        <v>6.6050243171401471E-2</v>
      </c>
      <c r="BU31" s="40">
        <v>0.12517532774784909</v>
      </c>
      <c r="BV31" s="40">
        <v>0.16943066729789807</v>
      </c>
      <c r="BW31" s="40">
        <v>0.70539400495425297</v>
      </c>
      <c r="BX31" s="40">
        <v>0.30930062681842285</v>
      </c>
      <c r="BY31" s="40">
        <v>1.2877173381056195</v>
      </c>
      <c r="BZ31" s="40">
        <v>0.22851121318278347</v>
      </c>
      <c r="CA31" s="40">
        <v>1.8255291781068255</v>
      </c>
      <c r="CB31" s="40">
        <v>-4.4408920985006262E-16</v>
      </c>
      <c r="CC31" s="89">
        <v>4.7656911764900824</v>
      </c>
      <c r="CD31" s="90">
        <f t="shared" si="0"/>
        <v>8.0992430426203424E-2</v>
      </c>
      <c r="CE31" s="40">
        <f t="shared" si="7"/>
        <v>4.3797062654454368</v>
      </c>
      <c r="CF31" s="40">
        <f t="shared" si="1"/>
        <v>2.2738898808875718</v>
      </c>
      <c r="CG31" s="40">
        <f t="shared" si="2"/>
        <v>3.0950133555745674</v>
      </c>
      <c r="CH31" s="40">
        <f t="shared" si="3"/>
        <v>0.94545108889851204</v>
      </c>
      <c r="CI31" s="40">
        <f t="shared" si="4"/>
        <v>0.73264826612485967</v>
      </c>
      <c r="CJ31" s="40">
        <f t="shared" si="5"/>
        <v>1.4169140005511953</v>
      </c>
      <c r="CK31" s="40">
        <f t="shared" si="6"/>
        <v>0.9891969710167019</v>
      </c>
      <c r="CL31" s="40">
        <v>4.0431139698668179</v>
      </c>
      <c r="CM31" s="40">
        <f t="shared" si="8"/>
        <v>2.1088013631513611</v>
      </c>
      <c r="CN31" s="40">
        <f t="shared" si="9"/>
        <v>2.8782773956012004</v>
      </c>
      <c r="CO31" s="40">
        <v>0.86525472846530493</v>
      </c>
      <c r="CP31" s="40">
        <v>0.67440013594237569</v>
      </c>
      <c r="CQ31" s="40">
        <v>1.3386225311935196</v>
      </c>
      <c r="CR31" s="40">
        <v>0.94396478888574353</v>
      </c>
      <c r="CS31" s="40">
        <v>0.33659229557861914</v>
      </c>
      <c r="CT31" s="40">
        <f t="shared" si="10"/>
        <v>0.16508851773621067</v>
      </c>
      <c r="CU31" s="40">
        <f t="shared" si="11"/>
        <v>0.21673595997336681</v>
      </c>
      <c r="CV31" s="40">
        <v>8.0196360433207076E-2</v>
      </c>
      <c r="CW31" s="40">
        <v>5.824813018248394E-2</v>
      </c>
      <c r="CX31" s="40">
        <v>7.8291469357675794E-2</v>
      </c>
      <c r="CY31" s="40">
        <v>4.5232182130958344E-2</v>
      </c>
      <c r="CZ31" s="40">
        <v>0.38598491104464455</v>
      </c>
      <c r="DA31" s="40">
        <f t="shared" si="12"/>
        <v>0.88477315440853632</v>
      </c>
      <c r="DB31" s="40">
        <f t="shared" si="13"/>
        <v>0.25114082268144494</v>
      </c>
      <c r="DC31" s="40">
        <v>2.3116248938440432E-2</v>
      </c>
      <c r="DD31" s="40">
        <v>0.22802457374300453</v>
      </c>
      <c r="DE31" s="40">
        <v>0.74992906604533671</v>
      </c>
      <c r="DF31" s="40">
        <v>-0.21417949611305864</v>
      </c>
      <c r="DG31" s="40">
        <f t="shared" si="14"/>
        <v>1.2762835616140062</v>
      </c>
      <c r="DH31" s="40">
        <f t="shared" si="15"/>
        <v>5.4652689284236651</v>
      </c>
      <c r="DI31" s="40">
        <v>0.28184542603923957</v>
      </c>
      <c r="DJ31" s="40">
        <v>5.183423502384426</v>
      </c>
      <c r="DK31" s="40">
        <v>6.9557319861507301</v>
      </c>
      <c r="DL31" s="40">
        <v>2.6607220238224851</v>
      </c>
      <c r="DM31" s="40">
        <f t="shared" si="16"/>
        <v>8.811423106679678</v>
      </c>
      <c r="DN31" s="40">
        <f t="shared" si="17"/>
        <v>8.6948580232127686</v>
      </c>
      <c r="DO31" s="40">
        <f t="shared" si="18"/>
        <v>-0.13355263157894726</v>
      </c>
      <c r="DP31" s="40">
        <v>0.56632302985432137</v>
      </c>
      <c r="DQ31" s="40">
        <v>0.69987566143326863</v>
      </c>
      <c r="DR31" s="40">
        <f t="shared" si="19"/>
        <v>4.4349465969101143</v>
      </c>
      <c r="DS31" s="40">
        <f t="shared" si="20"/>
        <v>1.9605327444688039</v>
      </c>
      <c r="DT31" s="40">
        <f t="shared" si="21"/>
        <v>8.0493052280417005E-2</v>
      </c>
      <c r="DU31" s="40">
        <f t="shared" si="22"/>
        <v>0.15780926469799686</v>
      </c>
      <c r="DV31" s="40">
        <f t="shared" si="23"/>
        <v>4.1314925656616257</v>
      </c>
      <c r="DW31" s="40">
        <f t="shared" si="24"/>
        <v>7.9069308278392522E-2</v>
      </c>
      <c r="DX31" s="40">
        <v>3.8048183063374399</v>
      </c>
      <c r="DY31" s="40">
        <v>3.7653666377970154</v>
      </c>
      <c r="DZ31" s="40">
        <v>2.3183541998303672</v>
      </c>
      <c r="EA31" s="40">
        <v>0.51856220881483683</v>
      </c>
      <c r="EB31" s="40">
        <v>1.9655746467814854</v>
      </c>
      <c r="EC31" s="40">
        <v>3.9451668540424159E-2</v>
      </c>
      <c r="ED31" s="40">
        <v>1.7492966717284224E-2</v>
      </c>
      <c r="EE31" s="40">
        <v>9.3571606703634243E-3</v>
      </c>
      <c r="EF31" s="40">
        <v>3.1315862493503356E-2</v>
      </c>
      <c r="EG31" s="40">
        <v>0.32667425932418592</v>
      </c>
      <c r="EH31" s="40">
        <v>0.70796337496506134</v>
      </c>
      <c r="EI31" s="40">
        <v>0.89814235500229556</v>
      </c>
      <c r="EJ31" s="40">
        <v>0.51685323936142025</v>
      </c>
      <c r="EK31" s="40">
        <f t="shared" si="25"/>
        <v>0.17334213238808838</v>
      </c>
      <c r="EL31" s="40">
        <v>1.9531174252688854</v>
      </c>
      <c r="EM31" s="40">
        <v>0.78289393834412624</v>
      </c>
      <c r="EN31" s="40">
        <v>1.7797752928807971</v>
      </c>
      <c r="EO31" s="40">
        <v>0.62024008102190076</v>
      </c>
      <c r="EP31" s="40">
        <v>0.67465557231336859</v>
      </c>
      <c r="EQ31" s="40">
        <v>1.5889977132114432</v>
      </c>
      <c r="ER31" s="40">
        <v>8.4143392038996812</v>
      </c>
      <c r="ES31" s="40">
        <v>7.4999970630016071</v>
      </c>
      <c r="ET31" s="40">
        <f t="shared" si="26"/>
        <v>4.6328082547241554</v>
      </c>
      <c r="EU31" s="40">
        <f t="shared" si="27"/>
        <v>10.013740811638016</v>
      </c>
      <c r="EV31" s="40">
        <f t="shared" si="28"/>
        <v>9.8404009283871776</v>
      </c>
      <c r="EW31" s="40">
        <f t="shared" si="29"/>
        <v>2.1240682513360549</v>
      </c>
      <c r="EX31" s="40">
        <f t="shared" si="30"/>
        <v>0.18086410359018765</v>
      </c>
      <c r="EY31" s="40">
        <f t="shared" si="31"/>
        <v>0.38416770024227298</v>
      </c>
      <c r="FA31" s="40">
        <v>5.1840000000000002</v>
      </c>
      <c r="FB31" s="40">
        <v>0.33090000000000003</v>
      </c>
      <c r="FC31" s="40">
        <v>5.5148999999999999</v>
      </c>
      <c r="FD31" s="40">
        <f t="shared" si="32"/>
        <v>6.0001087961703753E-2</v>
      </c>
      <c r="FE31" s="40">
        <v>-0.11890000000000001</v>
      </c>
      <c r="FF31" s="40">
        <v>3.5372000000000003</v>
      </c>
      <c r="FG31" s="40">
        <v>5.8985000000000003</v>
      </c>
      <c r="FH31" s="40">
        <v>0.56430000000000002</v>
      </c>
      <c r="FI31" s="40">
        <v>6.4628999999999994</v>
      </c>
      <c r="FJ31" s="40">
        <f t="shared" si="33"/>
        <v>8.7313744603815635E-2</v>
      </c>
      <c r="FK31" s="40">
        <v>0.38369999999999999</v>
      </c>
      <c r="FL31" s="40">
        <v>0.53310000000000002</v>
      </c>
      <c r="FM31" s="40">
        <v>13.3598</v>
      </c>
      <c r="FN31" s="40">
        <v>1.0371999999999999</v>
      </c>
      <c r="FO31" s="40">
        <v>10.4658</v>
      </c>
      <c r="FP31" s="40">
        <v>1.8568</v>
      </c>
      <c r="FQ31" s="40">
        <f t="shared" si="34"/>
        <v>2.1976246874588763</v>
      </c>
      <c r="FR31" s="40">
        <f t="shared" si="35"/>
        <v>3.990329196544859E-2</v>
      </c>
      <c r="FS31" s="40">
        <f t="shared" si="36"/>
        <v>8.7692459534149253E-2</v>
      </c>
      <c r="FT31" s="40">
        <v>3.5510000000000002</v>
      </c>
      <c r="FU31" s="40">
        <v>0.25579999999999997</v>
      </c>
      <c r="FV31" s="40">
        <v>3.8069000000000002</v>
      </c>
      <c r="FW31" s="40">
        <f t="shared" si="37"/>
        <v>6.7193779715779237E-2</v>
      </c>
      <c r="FX31" s="40">
        <v>-3.0999999999999999E-3</v>
      </c>
      <c r="FY31" s="40">
        <v>1.9421999999999999</v>
      </c>
      <c r="FZ31" s="40">
        <v>8.1069000000000013</v>
      </c>
      <c r="GA31" s="40">
        <v>0.85199999999999998</v>
      </c>
      <c r="GB31" s="40">
        <v>6.5487000000000002</v>
      </c>
      <c r="GC31" s="40">
        <v>0.70620000000000005</v>
      </c>
      <c r="GD31" s="40">
        <f t="shared" si="38"/>
        <v>2.1277952755905516</v>
      </c>
      <c r="GE31" s="40">
        <f t="shared" si="39"/>
        <v>0.23957369648077559</v>
      </c>
      <c r="GF31" s="40">
        <f t="shared" si="40"/>
        <v>0.50976377952755902</v>
      </c>
      <c r="GG31" s="124">
        <v>2.093301528136617</v>
      </c>
      <c r="GH31" s="124">
        <v>1.4548350592875841</v>
      </c>
      <c r="GI31" s="124">
        <f t="shared" si="41"/>
        <v>3.5481365874242012</v>
      </c>
      <c r="GJ31" s="124">
        <f t="shared" si="42"/>
        <v>0.41002791844147507</v>
      </c>
      <c r="GK31" s="124">
        <v>0.28567508232711308</v>
      </c>
      <c r="GL31" s="124">
        <v>1.3604604437823429</v>
      </c>
      <c r="GM31" s="124">
        <v>1.0747853614552298</v>
      </c>
      <c r="GN31" s="124"/>
    </row>
    <row r="32" spans="1:196">
      <c r="A32" s="29">
        <v>2002</v>
      </c>
      <c r="B32" s="40">
        <v>5.9563532175536018</v>
      </c>
      <c r="C32" s="40">
        <v>5.9057202079378204</v>
      </c>
      <c r="D32" s="40">
        <v>0.82273450086961097</v>
      </c>
      <c r="E32" s="40">
        <v>2.0381079479743689</v>
      </c>
      <c r="F32" s="40">
        <v>3.0448777590938403</v>
      </c>
      <c r="G32" s="98">
        <v>5.0633009615781377E-2</v>
      </c>
      <c r="H32" s="89">
        <v>3.7711723545873888</v>
      </c>
      <c r="I32" s="90">
        <v>0.44046722380029912</v>
      </c>
      <c r="J32" s="90">
        <v>1.8667219980729137</v>
      </c>
      <c r="K32" s="90">
        <v>0.13004879157679228</v>
      </c>
      <c r="L32" s="90">
        <v>1.4497457922969663</v>
      </c>
      <c r="M32" s="90">
        <v>0.32692141955647264</v>
      </c>
      <c r="N32" s="91">
        <v>0.1158114511595829</v>
      </c>
      <c r="O32" s="89">
        <v>2.1851808629662131</v>
      </c>
      <c r="P32" s="90">
        <v>0.38226727706931185</v>
      </c>
      <c r="Q32" s="90">
        <v>0.17138594990145511</v>
      </c>
      <c r="R32" s="90">
        <v>0.53210955491637146</v>
      </c>
      <c r="S32" s="90">
        <v>1.9947164467255027</v>
      </c>
      <c r="T32" s="90">
        <v>1.1672591419464291</v>
      </c>
      <c r="U32" s="91">
        <v>0.8952983656464284</v>
      </c>
      <c r="V32" s="40">
        <v>0.63313443928637392</v>
      </c>
      <c r="W32" s="40">
        <v>0.36686556071362608</v>
      </c>
      <c r="X32" s="98">
        <v>0.53536982262775612</v>
      </c>
      <c r="Y32" s="40">
        <v>0.91590928730159171</v>
      </c>
      <c r="Z32" s="40">
        <v>0.47293750275804852</v>
      </c>
      <c r="AA32" s="40">
        <v>0.21879646140466655</v>
      </c>
      <c r="AB32" s="40">
        <v>0.90750297701962912</v>
      </c>
      <c r="AC32" s="110">
        <v>0.54972631175827191</v>
      </c>
      <c r="AD32" s="110">
        <v>0.95117423177330951</v>
      </c>
      <c r="AE32" s="40">
        <v>0.19249069735634933</v>
      </c>
      <c r="AF32" s="98">
        <v>0.30307885374847243</v>
      </c>
      <c r="AG32" s="98">
        <v>0.49920697618675514</v>
      </c>
      <c r="AH32" s="89">
        <v>1.4935603480139905</v>
      </c>
      <c r="AI32" s="90">
        <v>0.1522307797672742</v>
      </c>
      <c r="AJ32" s="91">
        <v>0.39231682019310438</v>
      </c>
      <c r="AK32" s="40">
        <v>0.80124821093515952</v>
      </c>
      <c r="AL32" s="90">
        <v>2.148628993445147E-2</v>
      </c>
      <c r="AM32" s="90">
        <v>5.318967054612523E-2</v>
      </c>
      <c r="AN32" s="91">
        <v>0.47891988437024624</v>
      </c>
      <c r="AO32" s="40">
        <v>2.167750499875301</v>
      </c>
      <c r="AP32" s="41">
        <v>1.2528951789892551E-2</v>
      </c>
      <c r="AQ32" s="41">
        <v>0.11887818648112189</v>
      </c>
      <c r="AR32" s="41">
        <v>2.0363433616042865</v>
      </c>
      <c r="AS32" s="40">
        <v>2.04063098551749</v>
      </c>
      <c r="AT32" s="40">
        <v>2.7018277951800185</v>
      </c>
      <c r="AU32" s="40">
        <v>1.5065536902127725</v>
      </c>
      <c r="AV32" s="40">
        <v>1.7215226029381472</v>
      </c>
      <c r="AW32" s="40">
        <v>-0.21496891272537466</v>
      </c>
      <c r="AX32" s="40">
        <v>1.1426891813560354</v>
      </c>
      <c r="AY32" s="40">
        <v>2.3827194126006757</v>
      </c>
      <c r="AZ32" s="89">
        <v>5.7413843048282267</v>
      </c>
      <c r="BA32" s="90">
        <v>5.6907512952124453</v>
      </c>
      <c r="BB32" s="90">
        <v>2.4372380134500053</v>
      </c>
      <c r="BC32" s="90">
        <v>1.0857627818871385</v>
      </c>
      <c r="BD32" s="90">
        <v>2.167750499875301</v>
      </c>
      <c r="BE32" s="90">
        <v>0.83526345265950352</v>
      </c>
      <c r="BF32" s="90">
        <v>2.1569861344554906</v>
      </c>
      <c r="BG32" s="91">
        <v>2.6985017080974503</v>
      </c>
      <c r="BH32" s="40">
        <v>5.4850932245399591</v>
      </c>
      <c r="BI32" s="40">
        <v>5.4344602149241776</v>
      </c>
      <c r="BJ32" s="40">
        <v>5.0633009615781432E-2</v>
      </c>
      <c r="BK32" s="40">
        <v>0.42394084843969193</v>
      </c>
      <c r="BL32" s="40">
        <v>0.37330783882391055</v>
      </c>
      <c r="BM32" s="40">
        <v>0.22734204143524506</v>
      </c>
      <c r="BN32" s="40">
        <v>5.0633009615781377E-2</v>
      </c>
      <c r="BO32" s="89">
        <v>0</v>
      </c>
      <c r="BP32" s="90">
        <v>5.9563532175536018</v>
      </c>
      <c r="BQ32" s="104">
        <v>0</v>
      </c>
      <c r="BR32" s="40">
        <v>0.95496357739199</v>
      </c>
      <c r="BS32" s="40">
        <v>6.8692717226768576E-2</v>
      </c>
      <c r="BT32" s="40">
        <v>6.5599042983651296E-2</v>
      </c>
      <c r="BU32" s="40">
        <v>0.13205870259689717</v>
      </c>
      <c r="BV32" s="40">
        <v>0.18990248457877415</v>
      </c>
      <c r="BW32" s="40">
        <v>0.67803881282432843</v>
      </c>
      <c r="BX32" s="40">
        <v>0.32692141955647264</v>
      </c>
      <c r="BY32" s="40">
        <v>1.1672591419464291</v>
      </c>
      <c r="BZ32" s="40">
        <v>0.22734204143524506</v>
      </c>
      <c r="CA32" s="40">
        <v>1.7215226029381472</v>
      </c>
      <c r="CB32" s="40">
        <v>0</v>
      </c>
      <c r="CC32" s="89">
        <v>4.5552561026085456</v>
      </c>
      <c r="CD32" s="90">
        <f t="shared" si="0"/>
        <v>8.2482400284852639E-2</v>
      </c>
      <c r="CE32" s="40">
        <f t="shared" si="7"/>
        <v>4.1795276453531685</v>
      </c>
      <c r="CF32" s="40">
        <f t="shared" si="1"/>
        <v>2.40092245252628</v>
      </c>
      <c r="CG32" s="40">
        <f t="shared" si="2"/>
        <v>2.8291943756007103</v>
      </c>
      <c r="CH32" s="40">
        <f t="shared" si="3"/>
        <v>0.76832201002560052</v>
      </c>
      <c r="CI32" s="40">
        <f t="shared" si="4"/>
        <v>0.73589856482160398</v>
      </c>
      <c r="CJ32" s="40">
        <f t="shared" si="5"/>
        <v>1.3249738007535061</v>
      </c>
      <c r="CK32" s="40">
        <f t="shared" si="6"/>
        <v>1.0505891827738219</v>
      </c>
      <c r="CL32" s="40">
        <v>3.85319559752151</v>
      </c>
      <c r="CM32" s="40">
        <f t="shared" si="8"/>
        <v>2.2326870337402509</v>
      </c>
      <c r="CN32" s="40">
        <f t="shared" si="9"/>
        <v>2.6236493000477905</v>
      </c>
      <c r="CO32" s="40">
        <v>0.70247798573475961</v>
      </c>
      <c r="CP32" s="40">
        <v>0.67754227692747648</v>
      </c>
      <c r="CQ32" s="40">
        <v>1.2436290373855545</v>
      </c>
      <c r="CR32" s="40">
        <v>1.0031407362665312</v>
      </c>
      <c r="CS32" s="40">
        <v>0.32633204783165848</v>
      </c>
      <c r="CT32" s="40">
        <f t="shared" si="10"/>
        <v>0.16823541878602921</v>
      </c>
      <c r="CU32" s="40">
        <f t="shared" si="11"/>
        <v>0.20554507555291987</v>
      </c>
      <c r="CV32" s="40">
        <v>6.5844024290840894E-2</v>
      </c>
      <c r="CW32" s="40">
        <v>5.8356287894127452E-2</v>
      </c>
      <c r="CX32" s="40">
        <v>8.1344763367951517E-2</v>
      </c>
      <c r="CY32" s="40">
        <v>4.7448446507290611E-2</v>
      </c>
      <c r="CZ32" s="40">
        <v>0.37572845725537585</v>
      </c>
      <c r="DA32" s="40">
        <f t="shared" si="12"/>
        <v>0.926704688604986</v>
      </c>
      <c r="DB32" s="40">
        <f t="shared" si="13"/>
        <v>0.25619245930824008</v>
      </c>
      <c r="DC32" s="40">
        <v>2.1836056714140389E-2</v>
      </c>
      <c r="DD32" s="40">
        <v>0.23435640259409968</v>
      </c>
      <c r="DE32" s="40">
        <v>0.80716869065785024</v>
      </c>
      <c r="DF32" s="40">
        <v>5.3625010596813724E-2</v>
      </c>
      <c r="DG32" s="40">
        <f t="shared" si="14"/>
        <v>1.2661907638182432</v>
      </c>
      <c r="DH32" s="40">
        <f t="shared" si="15"/>
        <v>5.5254823139199738</v>
      </c>
      <c r="DI32" s="40">
        <v>0.27063209986436082</v>
      </c>
      <c r="DJ32" s="40">
        <v>5.2548502140556126</v>
      </c>
      <c r="DK32" s="40">
        <v>6.7380480671414036</v>
      </c>
      <c r="DL32" s="40">
        <v>2.3366954899966093</v>
      </c>
      <c r="DM32" s="40">
        <f t="shared" si="16"/>
        <v>8.6108691488289253</v>
      </c>
      <c r="DN32" s="40">
        <f t="shared" si="17"/>
        <v>8.5958059405730758</v>
      </c>
      <c r="DO32" s="40">
        <f t="shared" si="18"/>
        <v>-0.15829862877246526</v>
      </c>
      <c r="DP32" s="40">
        <v>0.56290161919294679</v>
      </c>
      <c r="DQ32" s="40">
        <v>0.72120024796541204</v>
      </c>
      <c r="DR32" s="40">
        <f t="shared" si="19"/>
        <v>4.5938179049495087</v>
      </c>
      <c r="DS32" s="40">
        <f t="shared" si="20"/>
        <v>1.8711681913450928</v>
      </c>
      <c r="DT32" s="40">
        <f t="shared" si="21"/>
        <v>8.3901411101113127E-2</v>
      </c>
      <c r="DU32" s="40">
        <f t="shared" si="22"/>
        <v>0.15699365166137094</v>
      </c>
      <c r="DV32" s="40">
        <f t="shared" si="23"/>
        <v>4.2627849575612924</v>
      </c>
      <c r="DW32" s="40">
        <f t="shared" si="24"/>
        <v>7.5282796687381068E-2</v>
      </c>
      <c r="DX32" s="40">
        <v>3.9418705842791795</v>
      </c>
      <c r="DY32" s="40">
        <v>3.9007292238480193</v>
      </c>
      <c r="DZ32" s="40">
        <v>2.5281108227334155</v>
      </c>
      <c r="EA32" s="40">
        <v>0.54123921406433817</v>
      </c>
      <c r="EB32" s="40">
        <v>1.9138576151789422</v>
      </c>
      <c r="EC32" s="40">
        <v>4.1141360431160207E-2</v>
      </c>
      <c r="ED32" s="40">
        <v>1.9339703344184951E-2</v>
      </c>
      <c r="EE32" s="40">
        <v>9.756234199859529E-3</v>
      </c>
      <c r="EF32" s="40">
        <v>3.1557891286834783E-2</v>
      </c>
      <c r="EG32" s="40">
        <v>0.32091437328211309</v>
      </c>
      <c r="EH32" s="40">
        <v>0.74901873809375785</v>
      </c>
      <c r="EI32" s="40">
        <v>0.93456715882186014</v>
      </c>
      <c r="EJ32" s="40">
        <v>0.50646279401021543</v>
      </c>
      <c r="EK32" s="40">
        <f t="shared" si="25"/>
        <v>7.8650822362090533E-2</v>
      </c>
      <c r="EL32" s="40">
        <v>1.8681443684280341</v>
      </c>
      <c r="EM32" s="40">
        <v>0.59536684548453023</v>
      </c>
      <c r="EN32" s="40">
        <v>1.7894935460659436</v>
      </c>
      <c r="EO32" s="40">
        <v>0.51270737162307733</v>
      </c>
      <c r="EP32" s="40">
        <v>0.80613141132032506</v>
      </c>
      <c r="EQ32" s="40">
        <v>1.6937977516605482</v>
      </c>
      <c r="ER32" s="40">
        <v>8.0593932884760893</v>
      </c>
      <c r="ES32" s="40">
        <v>7.1717269481358663</v>
      </c>
      <c r="ET32" s="40">
        <f t="shared" si="26"/>
        <v>4.9902670158319067</v>
      </c>
      <c r="EU32" s="40">
        <f t="shared" si="27"/>
        <v>9.6236052486118595</v>
      </c>
      <c r="EV32" s="40">
        <f t="shared" si="28"/>
        <v>9.544955895562147</v>
      </c>
      <c r="EW32" s="40">
        <f t="shared" si="29"/>
        <v>1.9127144630297799</v>
      </c>
      <c r="EX32" s="40">
        <f t="shared" si="30"/>
        <v>0.18748054633735445</v>
      </c>
      <c r="EY32" s="40">
        <f t="shared" si="31"/>
        <v>0.35859675251618267</v>
      </c>
      <c r="FA32" s="40">
        <v>5.0617000000000001</v>
      </c>
      <c r="FB32" s="40">
        <v>0.34279999999999999</v>
      </c>
      <c r="FC32" s="40">
        <v>5.4045000000000005</v>
      </c>
      <c r="FD32" s="40">
        <f t="shared" si="32"/>
        <v>6.342862429456933E-2</v>
      </c>
      <c r="FE32" s="40">
        <v>-0.1166</v>
      </c>
      <c r="FF32" s="40">
        <v>3.4427999999999996</v>
      </c>
      <c r="FG32" s="40">
        <v>5.8380999999999998</v>
      </c>
      <c r="FH32" s="40">
        <v>0.47670000000000001</v>
      </c>
      <c r="FI32" s="40">
        <v>6.3147000000000002</v>
      </c>
      <c r="FJ32" s="40">
        <f t="shared" si="33"/>
        <v>7.5490522115064851E-2</v>
      </c>
      <c r="FK32" s="40">
        <v>0.44030000000000002</v>
      </c>
      <c r="FL32" s="40">
        <v>0.52170000000000005</v>
      </c>
      <c r="FM32" s="40">
        <v>13.367100000000001</v>
      </c>
      <c r="FN32" s="40">
        <v>1.0222</v>
      </c>
      <c r="FO32" s="40">
        <v>10.363800000000001</v>
      </c>
      <c r="FP32" s="40">
        <v>1.9811000000000001</v>
      </c>
      <c r="FQ32" s="40">
        <f t="shared" si="34"/>
        <v>2.2754834536293069</v>
      </c>
      <c r="FR32" s="40">
        <f t="shared" si="35"/>
        <v>3.9028659918755752E-2</v>
      </c>
      <c r="FS32" s="40">
        <f t="shared" si="36"/>
        <v>8.8809069862454043E-2</v>
      </c>
      <c r="FT32" s="40">
        <v>3.5987</v>
      </c>
      <c r="FU32" s="40">
        <v>0.2114</v>
      </c>
      <c r="FV32" s="40">
        <v>3.8100999999999998</v>
      </c>
      <c r="FW32" s="40">
        <f t="shared" si="37"/>
        <v>5.5484108028660668E-2</v>
      </c>
      <c r="FX32" s="40">
        <v>-1.3000000000000001E-2</v>
      </c>
      <c r="FY32" s="40">
        <v>2.0813999999999999</v>
      </c>
      <c r="FZ32" s="40">
        <v>8.0924999999999994</v>
      </c>
      <c r="GA32" s="40">
        <v>0.85589999999999999</v>
      </c>
      <c r="GB32" s="40">
        <v>6.5110000000000001</v>
      </c>
      <c r="GC32" s="40">
        <v>0.72560000000000002</v>
      </c>
      <c r="GD32" s="40">
        <f t="shared" si="38"/>
        <v>2.1167377259292199</v>
      </c>
      <c r="GE32" s="40">
        <f t="shared" si="39"/>
        <v>0.25720111214087121</v>
      </c>
      <c r="GF32" s="40">
        <f t="shared" si="40"/>
        <v>0.54442729721953398</v>
      </c>
      <c r="GG32" s="124">
        <v>2.1930141625153912</v>
      </c>
      <c r="GH32" s="124">
        <v>1.5625556835055607</v>
      </c>
      <c r="GI32" s="124">
        <f t="shared" si="41"/>
        <v>3.7555698460209519</v>
      </c>
      <c r="GJ32" s="124">
        <f t="shared" si="42"/>
        <v>0.41606353964128706</v>
      </c>
      <c r="GK32" s="124">
        <v>0.34329222097639317</v>
      </c>
      <c r="GL32" s="124">
        <v>1.463903451619746</v>
      </c>
      <c r="GM32" s="124">
        <v>1.1206112306433529</v>
      </c>
      <c r="GN32" s="124"/>
    </row>
    <row r="33" spans="1:196">
      <c r="A33" s="29">
        <v>2003</v>
      </c>
      <c r="B33" s="40">
        <v>5.977913825984448</v>
      </c>
      <c r="C33" s="40">
        <v>5.8951376851157686</v>
      </c>
      <c r="D33" s="40">
        <v>0.74820536476757438</v>
      </c>
      <c r="E33" s="40">
        <v>2.1156318689997256</v>
      </c>
      <c r="F33" s="40">
        <v>3.0313004513484683</v>
      </c>
      <c r="G33" s="98">
        <v>8.2776140868679404E-2</v>
      </c>
      <c r="H33" s="89">
        <v>3.9450045553674862</v>
      </c>
      <c r="I33" s="90">
        <v>0.43638339714960545</v>
      </c>
      <c r="J33" s="90">
        <v>1.9844200804757721</v>
      </c>
      <c r="K33" s="90">
        <v>0.1304767419591209</v>
      </c>
      <c r="L33" s="90">
        <v>1.550699029005316</v>
      </c>
      <c r="M33" s="90">
        <v>0.34813295710386033</v>
      </c>
      <c r="N33" s="91">
        <v>0.15697469322232815</v>
      </c>
      <c r="O33" s="89">
        <v>2.0329092706169618</v>
      </c>
      <c r="P33" s="90">
        <v>0.31182196761796893</v>
      </c>
      <c r="Q33" s="90">
        <v>0.13121178852395354</v>
      </c>
      <c r="R33" s="90">
        <v>0.54044034354792303</v>
      </c>
      <c r="S33" s="90">
        <v>1.9963838908783693</v>
      </c>
      <c r="T33" s="90">
        <v>1.0989959923158583</v>
      </c>
      <c r="U33" s="91">
        <v>0.94694871995125296</v>
      </c>
      <c r="V33" s="40">
        <v>0.65992998062627972</v>
      </c>
      <c r="W33" s="40">
        <v>0.34007001937372033</v>
      </c>
      <c r="X33" s="98">
        <v>0.58324013392387986</v>
      </c>
      <c r="Y33" s="40">
        <v>0.93797985819433194</v>
      </c>
      <c r="Z33" s="40">
        <v>0.48945523098290727</v>
      </c>
      <c r="AA33" s="40">
        <v>0.24056802764083843</v>
      </c>
      <c r="AB33" s="40">
        <v>0.92467251945421258</v>
      </c>
      <c r="AC33" s="110">
        <v>0.59999999999999987</v>
      </c>
      <c r="AD33" s="110">
        <v>1</v>
      </c>
      <c r="AE33" s="40">
        <v>0.17665981450196733</v>
      </c>
      <c r="AF33" s="98">
        <v>0.29140383360472522</v>
      </c>
      <c r="AG33" s="98">
        <v>0.4682271743031603</v>
      </c>
      <c r="AH33" s="89">
        <v>1.6106729469438301</v>
      </c>
      <c r="AI33" s="90">
        <v>0.13121178852395335</v>
      </c>
      <c r="AJ33" s="91">
        <v>0.37374713353194194</v>
      </c>
      <c r="AK33" s="40">
        <v>0.72730566191600921</v>
      </c>
      <c r="AL33" s="90">
        <v>2.0899702851565154E-2</v>
      </c>
      <c r="AM33" s="90">
        <v>9.9930588146613111E-2</v>
      </c>
      <c r="AN33" s="91">
        <v>0.44050975540130993</v>
      </c>
      <c r="AO33" s="40">
        <v>2.2070395751924217</v>
      </c>
      <c r="AP33" s="41">
        <v>1.1393990326409762E-2</v>
      </c>
      <c r="AQ33" s="41">
        <v>0.10288127007362817</v>
      </c>
      <c r="AR33" s="41">
        <v>2.0927643147923836</v>
      </c>
      <c r="AS33" s="40">
        <v>2.0277539502921158</v>
      </c>
      <c r="AT33" s="40">
        <v>2.7018277951800185</v>
      </c>
      <c r="AU33" s="40">
        <v>1.532965730304519</v>
      </c>
      <c r="AV33" s="40">
        <v>1.6863095209535224</v>
      </c>
      <c r="AW33" s="40">
        <v>-0.15334379064900339</v>
      </c>
      <c r="AX33" s="40">
        <v>1.100030801483437</v>
      </c>
      <c r="AY33" s="40">
        <v>2.3603833658414253</v>
      </c>
      <c r="AZ33" s="89">
        <v>5.8245700353354444</v>
      </c>
      <c r="BA33" s="90">
        <v>5.7417938944667659</v>
      </c>
      <c r="BB33" s="90">
        <v>2.5512802195844988</v>
      </c>
      <c r="BC33" s="90">
        <v>0.98347409968984545</v>
      </c>
      <c r="BD33" s="90">
        <v>2.2070395751924217</v>
      </c>
      <c r="BE33" s="90">
        <v>0.75959935509398413</v>
      </c>
      <c r="BF33" s="90">
        <v>2.2185131390733539</v>
      </c>
      <c r="BG33" s="91">
        <v>2.7636814002994274</v>
      </c>
      <c r="BH33" s="40">
        <v>5.5748368701758011</v>
      </c>
      <c r="BI33" s="40">
        <v>5.4920607293071217</v>
      </c>
      <c r="BJ33" s="40">
        <v>8.2776140868679349E-2</v>
      </c>
      <c r="BK33" s="40">
        <v>0.46052349613552801</v>
      </c>
      <c r="BL33" s="40">
        <v>0.37774735526684861</v>
      </c>
      <c r="BM33" s="40">
        <v>0.2391805715338034</v>
      </c>
      <c r="BN33" s="40">
        <v>8.2776140868679404E-2</v>
      </c>
      <c r="BO33" s="89">
        <v>0</v>
      </c>
      <c r="BP33" s="90">
        <v>5.977913825984448</v>
      </c>
      <c r="BQ33" s="104">
        <v>0</v>
      </c>
      <c r="BR33" s="40">
        <v>0.95650607288424161</v>
      </c>
      <c r="BS33" s="40">
        <v>6.8780622408468009E-2</v>
      </c>
      <c r="BT33" s="40">
        <v>6.5789083030457607E-2</v>
      </c>
      <c r="BU33" s="40">
        <v>0.14183669638451601</v>
      </c>
      <c r="BV33" s="40">
        <v>0.20644665334452292</v>
      </c>
      <c r="BW33" s="40">
        <v>0.65171665027096093</v>
      </c>
      <c r="BX33" s="40">
        <v>0.34813295710386033</v>
      </c>
      <c r="BY33" s="40">
        <v>1.0989959923158583</v>
      </c>
      <c r="BZ33" s="40">
        <v>0.2391805715338034</v>
      </c>
      <c r="CA33" s="40">
        <v>1.6863095209535224</v>
      </c>
      <c r="CB33" s="40">
        <v>0</v>
      </c>
      <c r="CC33" s="89">
        <v>4.5810866647123438</v>
      </c>
      <c r="CD33" s="90">
        <f t="shared" si="0"/>
        <v>7.8006455163139213E-2</v>
      </c>
      <c r="CE33" s="40">
        <f t="shared" si="7"/>
        <v>4.2237323332030057</v>
      </c>
      <c r="CF33" s="40">
        <f t="shared" si="1"/>
        <v>2.5132009184728616</v>
      </c>
      <c r="CG33" s="40">
        <f t="shared" si="2"/>
        <v>2.8193358793598149</v>
      </c>
      <c r="CH33" s="40">
        <f t="shared" si="3"/>
        <v>0.72965036410040118</v>
      </c>
      <c r="CI33" s="40">
        <f t="shared" si="4"/>
        <v>0.74840150139374151</v>
      </c>
      <c r="CJ33" s="40">
        <f t="shared" si="5"/>
        <v>1.3412840138656721</v>
      </c>
      <c r="CK33" s="40">
        <f t="shared" si="6"/>
        <v>1.1088044646296706</v>
      </c>
      <c r="CL33" s="40">
        <v>3.8936009472213748</v>
      </c>
      <c r="CM33" s="40">
        <f t="shared" si="8"/>
        <v>2.3405401350337587</v>
      </c>
      <c r="CN33" s="40">
        <f t="shared" si="9"/>
        <v>2.6129873647717079</v>
      </c>
      <c r="CO33" s="40">
        <v>0.66678938713755487</v>
      </c>
      <c r="CP33" s="40">
        <v>0.68823686573455634</v>
      </c>
      <c r="CQ33" s="40">
        <v>1.2579611118995966</v>
      </c>
      <c r="CR33" s="40">
        <v>1.0599265525840917</v>
      </c>
      <c r="CS33" s="40">
        <v>0.330131385981631</v>
      </c>
      <c r="CT33" s="40">
        <f t="shared" si="10"/>
        <v>0.17266078343910296</v>
      </c>
      <c r="CU33" s="40">
        <f t="shared" si="11"/>
        <v>0.20634851458810699</v>
      </c>
      <c r="CV33" s="40">
        <v>6.2860976962846302E-2</v>
      </c>
      <c r="CW33" s="40">
        <v>6.0164635659185152E-2</v>
      </c>
      <c r="CX33" s="40">
        <v>8.332290196607553E-2</v>
      </c>
      <c r="CY33" s="40">
        <v>4.8877912045578967E-2</v>
      </c>
      <c r="CZ33" s="40">
        <v>0.35735433150933843</v>
      </c>
      <c r="DA33" s="40">
        <f t="shared" si="12"/>
        <v>0.95079708408937524</v>
      </c>
      <c r="DB33" s="40">
        <f t="shared" si="13"/>
        <v>0.25274386164108592</v>
      </c>
      <c r="DC33" s="40">
        <v>2.1696285557875953E-2</v>
      </c>
      <c r="DD33" s="40">
        <v>0.23104757608320994</v>
      </c>
      <c r="DE33" s="40">
        <v>0.84618661422112273</v>
      </c>
      <c r="DF33" s="40">
        <v>9.7414336692279585E-2</v>
      </c>
      <c r="DG33" s="40">
        <f t="shared" si="14"/>
        <v>1.2529895987510393</v>
      </c>
      <c r="DH33" s="40">
        <f t="shared" si="15"/>
        <v>5.6128058028020513</v>
      </c>
      <c r="DI33" s="40">
        <v>0.25073361245716835</v>
      </c>
      <c r="DJ33" s="40">
        <v>5.3620721903448834</v>
      </c>
      <c r="DK33" s="40">
        <v>6.7683810648608107</v>
      </c>
      <c r="DL33" s="40">
        <v>2.3000699499199122</v>
      </c>
      <c r="DM33" s="40">
        <f t="shared" si="16"/>
        <v>8.6848855438029524</v>
      </c>
      <c r="DN33" s="40">
        <f t="shared" si="17"/>
        <v>8.7233721437116039</v>
      </c>
      <c r="DO33" s="40">
        <f t="shared" si="18"/>
        <v>-0.15919233186675041</v>
      </c>
      <c r="DP33" s="40">
        <v>0.61182280367389141</v>
      </c>
      <c r="DQ33" s="40">
        <v>0.77101513554064183</v>
      </c>
      <c r="DR33" s="40">
        <f t="shared" si="19"/>
        <v>4.7169876013132761</v>
      </c>
      <c r="DS33" s="40">
        <f t="shared" si="20"/>
        <v>1.84935235812002</v>
      </c>
      <c r="DT33" s="40">
        <f t="shared" si="21"/>
        <v>8.83849872318518E-2</v>
      </c>
      <c r="DU33" s="40">
        <f t="shared" si="22"/>
        <v>0.16345498455963298</v>
      </c>
      <c r="DV33" s="40">
        <f t="shared" si="23"/>
        <v>4.5543556998162398</v>
      </c>
      <c r="DW33" s="40">
        <f t="shared" si="24"/>
        <v>7.3231145243658952E-2</v>
      </c>
      <c r="DX33" s="40">
        <v>4.2208350160717103</v>
      </c>
      <c r="DY33" s="40">
        <v>4.177354342426935</v>
      </c>
      <c r="DZ33" s="40">
        <v>2.7990585969862871</v>
      </c>
      <c r="EA33" s="40">
        <v>0.55808312620741873</v>
      </c>
      <c r="EB33" s="40">
        <v>1.936378871648067</v>
      </c>
      <c r="EC33" s="40">
        <v>4.3480673644775557E-2</v>
      </c>
      <c r="ED33" s="40">
        <v>2.1699855516582944E-2</v>
      </c>
      <c r="EE33" s="40">
        <v>9.9994162004649698E-3</v>
      </c>
      <c r="EF33" s="40">
        <v>3.1780234328657585E-2</v>
      </c>
      <c r="EG33" s="40">
        <v>0.33352068374452903</v>
      </c>
      <c r="EH33" s="40">
        <v>0.80216506370493579</v>
      </c>
      <c r="EI33" s="40">
        <v>0.97881185024296291</v>
      </c>
      <c r="EJ33" s="40">
        <v>0.51016747028255627</v>
      </c>
      <c r="EK33" s="40">
        <f t="shared" si="25"/>
        <v>1.3078138684139429E-3</v>
      </c>
      <c r="EL33" s="40">
        <v>1.8423506277710244</v>
      </c>
      <c r="EM33" s="40">
        <v>0.52615245755127416</v>
      </c>
      <c r="EN33" s="40">
        <v>1.8410428139026105</v>
      </c>
      <c r="EO33" s="40">
        <v>0.48772238276054347</v>
      </c>
      <c r="EP33" s="40">
        <v>0.87152529774044152</v>
      </c>
      <c r="EQ33" s="40">
        <v>1.8016493101542694</v>
      </c>
      <c r="ER33" s="40">
        <v>8.0369918225686234</v>
      </c>
      <c r="ES33" s="40">
        <v>7.106867810154796</v>
      </c>
      <c r="ET33" s="40">
        <f t="shared" si="26"/>
        <v>5.4245728263620752</v>
      </c>
      <c r="EU33" s="40">
        <f t="shared" si="27"/>
        <v>9.5851943864140772</v>
      </c>
      <c r="EV33" s="40">
        <f t="shared" si="28"/>
        <v>9.5838862152194704</v>
      </c>
      <c r="EW33" s="40">
        <f t="shared" si="29"/>
        <v>1.7667540877401748</v>
      </c>
      <c r="EX33" s="40">
        <f t="shared" si="30"/>
        <v>0.1920977328569474</v>
      </c>
      <c r="EY33" s="40">
        <f t="shared" si="31"/>
        <v>0.33938945477063193</v>
      </c>
      <c r="FA33" s="40">
        <v>5.0693000000000001</v>
      </c>
      <c r="FB33" s="40">
        <v>0.32780000000000004</v>
      </c>
      <c r="FC33" s="40">
        <v>5.3972000000000007</v>
      </c>
      <c r="FD33" s="40">
        <f t="shared" si="32"/>
        <v>6.0735196027569847E-2</v>
      </c>
      <c r="FE33" s="40">
        <v>-7.6499999999999999E-2</v>
      </c>
      <c r="FF33" s="40">
        <v>3.3785000000000003</v>
      </c>
      <c r="FG33" s="40">
        <v>5.8071000000000002</v>
      </c>
      <c r="FH33" s="40">
        <v>0.41049999999999998</v>
      </c>
      <c r="FI33" s="40">
        <v>6.2176</v>
      </c>
      <c r="FJ33" s="40">
        <f t="shared" si="33"/>
        <v>6.6022259392691712E-2</v>
      </c>
      <c r="FK33" s="40">
        <v>0.43130000000000002</v>
      </c>
      <c r="FL33" s="40">
        <v>0.54380000000000006</v>
      </c>
      <c r="FM33" s="40">
        <v>13.507100000000001</v>
      </c>
      <c r="FN33" s="40">
        <v>1.0021</v>
      </c>
      <c r="FO33" s="40">
        <v>10.4428</v>
      </c>
      <c r="FP33" s="40">
        <v>2.0621999999999998</v>
      </c>
      <c r="FQ33" s="40">
        <f t="shared" si="34"/>
        <v>2.3343241795275049</v>
      </c>
      <c r="FR33" s="40">
        <f t="shared" si="35"/>
        <v>4.0260307541959417E-2</v>
      </c>
      <c r="FS33" s="40">
        <f t="shared" si="36"/>
        <v>9.3980609370409432E-2</v>
      </c>
      <c r="FT33" s="40">
        <v>3.6830000000000003</v>
      </c>
      <c r="FU33" s="40">
        <v>0.1656</v>
      </c>
      <c r="FV33" s="40">
        <v>3.8486000000000002</v>
      </c>
      <c r="FW33" s="40">
        <f t="shared" si="37"/>
        <v>4.3028633788910246E-2</v>
      </c>
      <c r="FX33" s="40">
        <v>-5.2999999999999999E-2</v>
      </c>
      <c r="FY33" s="40">
        <v>2.1766999999999999</v>
      </c>
      <c r="FZ33" s="40">
        <v>8.1163000000000007</v>
      </c>
      <c r="GA33" s="40">
        <v>0.85819999999999996</v>
      </c>
      <c r="GB33" s="40">
        <v>6.4958</v>
      </c>
      <c r="GC33" s="40">
        <v>0.76230000000000009</v>
      </c>
      <c r="GD33" s="40">
        <f t="shared" si="38"/>
        <v>2.0802491285626412</v>
      </c>
      <c r="GE33" s="40">
        <f t="shared" si="39"/>
        <v>0.26818870667668759</v>
      </c>
      <c r="GF33" s="40">
        <f t="shared" si="40"/>
        <v>0.55789932335452119</v>
      </c>
      <c r="GG33" s="124">
        <v>2.1719896911896988</v>
      </c>
      <c r="GH33" s="124">
        <v>1.5890367062831126</v>
      </c>
      <c r="GI33" s="124">
        <f t="shared" si="41"/>
        <v>3.7610263974728113</v>
      </c>
      <c r="GJ33" s="124">
        <f t="shared" si="42"/>
        <v>0.42250081183978178</v>
      </c>
      <c r="GK33" s="124">
        <v>0.40664439629577065</v>
      </c>
      <c r="GL33" s="124">
        <v>1.6071997555231776</v>
      </c>
      <c r="GM33" s="124">
        <v>1.200555359227407</v>
      </c>
      <c r="GN33" s="124"/>
    </row>
    <row r="34" spans="1:196">
      <c r="A34" s="29">
        <v>2004</v>
      </c>
      <c r="B34" s="40">
        <v>6.0138242162302671</v>
      </c>
      <c r="C34" s="40">
        <v>5.8930224477791686</v>
      </c>
      <c r="D34" s="40">
        <v>0.68899807816724834</v>
      </c>
      <c r="E34" s="40">
        <v>2.1801231001231738</v>
      </c>
      <c r="F34" s="40">
        <v>3.0239012694887468</v>
      </c>
      <c r="G34" s="98">
        <v>0.12080176845109813</v>
      </c>
      <c r="H34" s="89">
        <v>4.0095586513209973</v>
      </c>
      <c r="I34" s="90">
        <v>0.40176196003121856</v>
      </c>
      <c r="J34" s="90">
        <v>2.0596495729643163</v>
      </c>
      <c r="K34" s="90">
        <v>0.12785172703365522</v>
      </c>
      <c r="L34" s="90">
        <v>1.6082057793740443</v>
      </c>
      <c r="M34" s="90">
        <v>0.39540715944984806</v>
      </c>
      <c r="N34" s="91">
        <v>0.18791038808223681</v>
      </c>
      <c r="O34" s="89">
        <v>2.0042655649092698</v>
      </c>
      <c r="P34" s="90">
        <v>0.28723611813602978</v>
      </c>
      <c r="Q34" s="90">
        <v>0.12047352715885744</v>
      </c>
      <c r="R34" s="90">
        <v>0.55480012224828001</v>
      </c>
      <c r="S34" s="90">
        <v>2.0216689590012367</v>
      </c>
      <c r="T34" s="90">
        <v>1.0883576422935666</v>
      </c>
      <c r="U34" s="91">
        <v>0.97991316163513464</v>
      </c>
      <c r="V34" s="40">
        <v>0.66672361997211271</v>
      </c>
      <c r="W34" s="40">
        <v>0.33327638002788729</v>
      </c>
      <c r="X34" s="98">
        <v>0.58311042187507278</v>
      </c>
      <c r="Y34" s="40">
        <v>0.94474003456407996</v>
      </c>
      <c r="Z34" s="40">
        <v>0.49230312040518887</v>
      </c>
      <c r="AA34" s="40">
        <v>0.26648910864123954</v>
      </c>
      <c r="AB34" s="40">
        <v>0.93451167760149423</v>
      </c>
      <c r="AC34" s="110">
        <v>0.60000000000000009</v>
      </c>
      <c r="AD34" s="110">
        <v>1</v>
      </c>
      <c r="AE34" s="40">
        <v>0.156185967023933</v>
      </c>
      <c r="AF34" s="98">
        <v>0.28873877848565699</v>
      </c>
      <c r="AG34" s="98">
        <v>0.44556599170988553</v>
      </c>
      <c r="AH34" s="89">
        <v>1.7191449383403636</v>
      </c>
      <c r="AI34" s="90">
        <v>0.1204735271588576</v>
      </c>
      <c r="AJ34" s="91">
        <v>0.34050463462395258</v>
      </c>
      <c r="AK34" s="40">
        <v>0.66960326671869752</v>
      </c>
      <c r="AL34" s="90">
        <v>1.9394811448550802E-2</v>
      </c>
      <c r="AM34" s="90">
        <v>0.12954441641259559</v>
      </c>
      <c r="AN34" s="91">
        <v>0.42525570583568439</v>
      </c>
      <c r="AO34" s="40">
        <v>2.2379369214021376</v>
      </c>
      <c r="AP34" s="41">
        <v>1.0492356520313426E-2</v>
      </c>
      <c r="AQ34" s="41">
        <v>0.10172200810251433</v>
      </c>
      <c r="AR34" s="41">
        <v>2.1257225567793099</v>
      </c>
      <c r="AS34" s="40">
        <v>2.0861554211877027</v>
      </c>
      <c r="AT34" s="40">
        <v>2.7018277951800185</v>
      </c>
      <c r="AU34" s="40">
        <v>1.6222645474098218</v>
      </c>
      <c r="AV34" s="40">
        <v>1.7255770462144959</v>
      </c>
      <c r="AW34" s="40">
        <v>-0.10331249880467408</v>
      </c>
      <c r="AX34" s="40">
        <v>1.0636841253602116</v>
      </c>
      <c r="AY34" s="40">
        <v>2.3412494202068119</v>
      </c>
      <c r="AZ34" s="89">
        <v>5.9105117174255932</v>
      </c>
      <c r="BA34" s="90">
        <v>5.7897099489744956</v>
      </c>
      <c r="BB34" s="90">
        <v>2.5892632600291901</v>
      </c>
      <c r="BC34" s="90">
        <v>0.9625097675431673</v>
      </c>
      <c r="BD34" s="90">
        <v>2.2379369214021376</v>
      </c>
      <c r="BE34" s="90">
        <v>0.69949043468756178</v>
      </c>
      <c r="BF34" s="90">
        <v>2.2818451082256881</v>
      </c>
      <c r="BG34" s="91">
        <v>2.8083744060612452</v>
      </c>
      <c r="BH34" s="40">
        <v>5.7160301595629832</v>
      </c>
      <c r="BI34" s="40">
        <v>5.5952283911118856</v>
      </c>
      <c r="BJ34" s="40">
        <v>0.12080176845109758</v>
      </c>
      <c r="BK34" s="40">
        <v>0.49764178785446528</v>
      </c>
      <c r="BL34" s="40">
        <v>0.37684001940336714</v>
      </c>
      <c r="BM34" s="40">
        <v>0.24181224447108129</v>
      </c>
      <c r="BN34" s="40">
        <v>0.12080176845109813</v>
      </c>
      <c r="BO34" s="89">
        <v>0</v>
      </c>
      <c r="BP34" s="90">
        <v>6.0138242162302671</v>
      </c>
      <c r="BQ34" s="104">
        <v>0</v>
      </c>
      <c r="BR34" s="40">
        <v>0.96640910173797956</v>
      </c>
      <c r="BS34" s="40">
        <v>6.7350247936613969E-2</v>
      </c>
      <c r="BT34" s="40">
        <v>6.5087892610253315E-2</v>
      </c>
      <c r="BU34" s="40">
        <v>0.14013413368099653</v>
      </c>
      <c r="BV34" s="40">
        <v>0.22914488826637847</v>
      </c>
      <c r="BW34" s="40">
        <v>0.63072097805262506</v>
      </c>
      <c r="BX34" s="40">
        <v>0.39540715944984806</v>
      </c>
      <c r="BY34" s="40">
        <v>1.0883576422935666</v>
      </c>
      <c r="BZ34" s="40">
        <v>0.24181224447108129</v>
      </c>
      <c r="CA34" s="40">
        <v>1.7255770462144959</v>
      </c>
      <c r="CB34" s="40">
        <v>0</v>
      </c>
      <c r="CC34" s="89">
        <v>4.8780770600438883</v>
      </c>
      <c r="CD34" s="90">
        <f t="shared" si="0"/>
        <v>6.7865001323737281E-2</v>
      </c>
      <c r="CE34" s="40">
        <f t="shared" si="7"/>
        <v>4.5470263539067188</v>
      </c>
      <c r="CF34" s="40">
        <f t="shared" si="1"/>
        <v>2.6704376760997635</v>
      </c>
      <c r="CG34" s="40">
        <f t="shared" si="2"/>
        <v>3.0343609268558978</v>
      </c>
      <c r="CH34" s="40">
        <f t="shared" si="3"/>
        <v>0.8060256034936677</v>
      </c>
      <c r="CI34" s="40">
        <f t="shared" si="4"/>
        <v>0.80384416092264277</v>
      </c>
      <c r="CJ34" s="40">
        <f t="shared" si="5"/>
        <v>1.4244911624395868</v>
      </c>
      <c r="CK34" s="40">
        <f t="shared" si="6"/>
        <v>1.1577722490489426</v>
      </c>
      <c r="CL34" s="40">
        <v>4.1928954318676723</v>
      </c>
      <c r="CM34" s="40">
        <f t="shared" si="8"/>
        <v>2.4871552713715142</v>
      </c>
      <c r="CN34" s="40">
        <f t="shared" si="9"/>
        <v>2.8144010907772534</v>
      </c>
      <c r="CO34" s="40">
        <v>0.73663631860910561</v>
      </c>
      <c r="CP34" s="40">
        <v>0.74284906288336161</v>
      </c>
      <c r="CQ34" s="40">
        <v>1.3349157092847859</v>
      </c>
      <c r="CR34" s="40">
        <v>1.1086609302810955</v>
      </c>
      <c r="CS34" s="40">
        <v>0.35413092203904617</v>
      </c>
      <c r="CT34" s="40">
        <f t="shared" si="10"/>
        <v>0.18328240472824908</v>
      </c>
      <c r="CU34" s="40">
        <f t="shared" si="11"/>
        <v>0.21995983607864425</v>
      </c>
      <c r="CV34" s="40">
        <v>6.93892848845621E-2</v>
      </c>
      <c r="CW34" s="40">
        <v>6.0995098039281138E-2</v>
      </c>
      <c r="CX34" s="40">
        <v>8.9575453154801005E-2</v>
      </c>
      <c r="CY34" s="40">
        <v>4.9111318767847148E-2</v>
      </c>
      <c r="CZ34" s="40">
        <v>0.33105070613717091</v>
      </c>
      <c r="DA34" s="40">
        <f t="shared" si="12"/>
        <v>0.97321347212489484</v>
      </c>
      <c r="DB34" s="40">
        <f t="shared" si="13"/>
        <v>0.24789714350767017</v>
      </c>
      <c r="DC34" s="40">
        <v>2.3154189869935206E-2</v>
      </c>
      <c r="DD34" s="40">
        <v>0.22474295363773497</v>
      </c>
      <c r="DE34" s="40">
        <v>0.89005990949539415</v>
      </c>
      <c r="DF34" s="40">
        <v>-9.2406246145954937E-3</v>
      </c>
      <c r="DG34" s="40">
        <f t="shared" si="14"/>
        <v>1.2688363896820967</v>
      </c>
      <c r="DH34" s="40">
        <f t="shared" si="15"/>
        <v>5.761430760181768</v>
      </c>
      <c r="DI34" s="40">
        <v>0.27255537952167275</v>
      </c>
      <c r="DJ34" s="40">
        <v>5.4888753806600956</v>
      </c>
      <c r="DK34" s="40">
        <v>7.0395077744784604</v>
      </c>
      <c r="DL34" s="40">
        <v>2.5169559999620525</v>
      </c>
      <c r="DM34" s="40">
        <f t="shared" si="16"/>
        <v>9.0436888305453351</v>
      </c>
      <c r="DN34" s="40">
        <f t="shared" si="17"/>
        <v>9.0873399330227969</v>
      </c>
      <c r="DO34" s="40">
        <f t="shared" si="18"/>
        <v>-0.15399249589693498</v>
      </c>
      <c r="DP34" s="40">
        <v>0.69747421946892574</v>
      </c>
      <c r="DQ34" s="40">
        <v>0.85146671536586072</v>
      </c>
      <c r="DR34" s="40">
        <f t="shared" si="19"/>
        <v>4.9124875379067552</v>
      </c>
      <c r="DS34" s="40">
        <f t="shared" si="20"/>
        <v>1.8498448826386185</v>
      </c>
      <c r="DT34" s="40">
        <f t="shared" si="21"/>
        <v>9.3698125264543755E-2</v>
      </c>
      <c r="DU34" s="40">
        <f t="shared" si="22"/>
        <v>0.17332699753344852</v>
      </c>
      <c r="DV34" s="40">
        <f t="shared" si="23"/>
        <v>4.9450236177175793</v>
      </c>
      <c r="DW34" s="40">
        <f t="shared" si="24"/>
        <v>7.6148797562545154E-2</v>
      </c>
      <c r="DX34" s="40">
        <v>4.5684660153099985</v>
      </c>
      <c r="DY34" s="40">
        <v>4.5216386970228868</v>
      </c>
      <c r="DZ34" s="40">
        <v>3.1106925119959348</v>
      </c>
      <c r="EA34" s="40">
        <v>0.56675757921045122</v>
      </c>
      <c r="EB34" s="40">
        <v>1.9777037642374031</v>
      </c>
      <c r="EC34" s="40">
        <v>4.6827318287111841E-2</v>
      </c>
      <c r="ED34" s="40">
        <v>2.4364327971741945E-2</v>
      </c>
      <c r="EE34" s="40">
        <v>9.9425342895452101E-3</v>
      </c>
      <c r="EF34" s="40">
        <v>3.2405524604915102E-2</v>
      </c>
      <c r="EG34" s="40">
        <v>0.37655760240758063</v>
      </c>
      <c r="EH34" s="40">
        <v>0.86032481546147521</v>
      </c>
      <c r="EI34" s="40">
        <v>0.99484489278380117</v>
      </c>
      <c r="EJ34" s="40">
        <v>0.51107767972990659</v>
      </c>
      <c r="EK34" s="40">
        <f t="shared" si="25"/>
        <v>-7.9164633316239907E-3</v>
      </c>
      <c r="EL34" s="40">
        <v>2.0201996890891838</v>
      </c>
      <c r="EM34" s="40">
        <v>0.61868960598525113</v>
      </c>
      <c r="EN34" s="40">
        <v>2.0281161524208078</v>
      </c>
      <c r="EO34" s="40">
        <v>0.56506173084081757</v>
      </c>
      <c r="EP34" s="40">
        <v>0.95394794087816603</v>
      </c>
      <c r="EQ34" s="40">
        <v>1.9115080739573094</v>
      </c>
      <c r="ER34" s="40">
        <v>8.3102566708374344</v>
      </c>
      <c r="ES34" s="40">
        <v>7.3526965377582894</v>
      </c>
      <c r="ET34" s="40">
        <f t="shared" si="26"/>
        <v>5.9068897293864611</v>
      </c>
      <c r="EU34" s="40">
        <f t="shared" si="27"/>
        <v>9.8738835063305146</v>
      </c>
      <c r="EV34" s="40">
        <f t="shared" si="28"/>
        <v>9.8818016771212314</v>
      </c>
      <c r="EW34" s="40">
        <f t="shared" si="29"/>
        <v>1.6729280771841391</v>
      </c>
      <c r="EX34" s="40">
        <f t="shared" si="30"/>
        <v>0.20523748792858176</v>
      </c>
      <c r="EY34" s="40">
        <f t="shared" si="31"/>
        <v>0.34334755604646522</v>
      </c>
      <c r="FA34" s="40">
        <v>5.1840999999999999</v>
      </c>
      <c r="FB34" s="40">
        <v>0.34460000000000002</v>
      </c>
      <c r="FC34" s="40">
        <v>5.5288000000000004</v>
      </c>
      <c r="FD34" s="40">
        <f t="shared" si="32"/>
        <v>6.2328172478657212E-2</v>
      </c>
      <c r="FE34" s="40">
        <v>-9.2600000000000002E-2</v>
      </c>
      <c r="FF34" s="40">
        <v>3.9457999999999998</v>
      </c>
      <c r="FG34" s="40">
        <v>5.7090999999999994</v>
      </c>
      <c r="FH34" s="40">
        <v>0.36549999999999999</v>
      </c>
      <c r="FI34" s="40">
        <v>6.0746000000000002</v>
      </c>
      <c r="FJ34" s="40">
        <f t="shared" si="33"/>
        <v>6.0168570770091856E-2</v>
      </c>
      <c r="FK34" s="40">
        <v>0.43819999999999998</v>
      </c>
      <c r="FL34" s="40">
        <v>0.61270000000000002</v>
      </c>
      <c r="FM34" s="40">
        <v>13.6004</v>
      </c>
      <c r="FN34" s="40">
        <v>0.98540000000000005</v>
      </c>
      <c r="FO34" s="40">
        <v>10.4695</v>
      </c>
      <c r="FP34" s="40">
        <v>2.1455000000000002</v>
      </c>
      <c r="FQ34" s="40">
        <f t="shared" si="34"/>
        <v>2.4129586260733804</v>
      </c>
      <c r="FR34" s="40">
        <f t="shared" si="35"/>
        <v>4.5050145583953413E-2</v>
      </c>
      <c r="FS34" s="40">
        <f t="shared" si="36"/>
        <v>0.10870413739266199</v>
      </c>
      <c r="FT34" s="40">
        <v>3.698</v>
      </c>
      <c r="FU34" s="40">
        <v>0.1191</v>
      </c>
      <c r="FV34" s="40">
        <v>3.8169999999999997</v>
      </c>
      <c r="FW34" s="40">
        <f t="shared" si="37"/>
        <v>3.1202515064186535E-2</v>
      </c>
      <c r="FX34" s="40">
        <v>-3.4500000000000003E-2</v>
      </c>
      <c r="FY34" s="40">
        <v>2.1995</v>
      </c>
      <c r="FZ34" s="40">
        <v>8.094100000000001</v>
      </c>
      <c r="GA34" s="40">
        <v>0.82830000000000004</v>
      </c>
      <c r="GB34" s="40">
        <v>6.4871000000000008</v>
      </c>
      <c r="GC34" s="40">
        <v>0.77870000000000006</v>
      </c>
      <c r="GD34" s="40">
        <f t="shared" si="38"/>
        <v>2.1015448526548104</v>
      </c>
      <c r="GE34" s="40">
        <f t="shared" si="39"/>
        <v>0.27174114478447259</v>
      </c>
      <c r="GF34" s="40">
        <f t="shared" si="40"/>
        <v>0.57107620407633397</v>
      </c>
      <c r="GG34" s="124">
        <v>2.1213946875320158</v>
      </c>
      <c r="GH34" s="124">
        <v>1.6651314779912574</v>
      </c>
      <c r="GI34" s="124">
        <f t="shared" si="41"/>
        <v>3.7865261655232731</v>
      </c>
      <c r="GJ34" s="124">
        <f t="shared" si="42"/>
        <v>0.439751742151542</v>
      </c>
      <c r="GK34" s="124">
        <v>0.46802203956471733</v>
      </c>
      <c r="GL34" s="124">
        <v>1.7990316048197448</v>
      </c>
      <c r="GM34" s="124">
        <v>1.3310095652550273</v>
      </c>
      <c r="GN34" s="124"/>
    </row>
    <row r="35" spans="1:196">
      <c r="A35" s="29">
        <v>2005</v>
      </c>
      <c r="B35" s="40">
        <v>6.166907377451377</v>
      </c>
      <c r="C35" s="40">
        <v>6.0040767682363967</v>
      </c>
      <c r="D35" s="40">
        <v>0.65007576084382834</v>
      </c>
      <c r="E35" s="40">
        <v>2.3552727154083222</v>
      </c>
      <c r="F35" s="40">
        <v>2.9987282919842464</v>
      </c>
      <c r="G35" s="98">
        <v>0.1628306092149801</v>
      </c>
      <c r="H35" s="89">
        <v>4.2161233779379437</v>
      </c>
      <c r="I35" s="90">
        <v>0.37908259687485985</v>
      </c>
      <c r="J35" s="90">
        <v>2.2515918215833666</v>
      </c>
      <c r="K35" s="90">
        <v>0.12934450595970753</v>
      </c>
      <c r="L35" s="90">
        <v>1.6512039732484702</v>
      </c>
      <c r="M35" s="90">
        <v>0.43303652361258382</v>
      </c>
      <c r="N35" s="91">
        <v>0.19509951972846057</v>
      </c>
      <c r="O35" s="89">
        <v>1.9507839995134337</v>
      </c>
      <c r="P35" s="90">
        <v>0.2709931639689685</v>
      </c>
      <c r="Q35" s="90">
        <v>0.10368089382495543</v>
      </c>
      <c r="R35" s="90">
        <v>0.56214570596891367</v>
      </c>
      <c r="S35" s="90">
        <v>2.0595183403569566</v>
      </c>
      <c r="T35" s="90">
        <v>1.0624562275729177</v>
      </c>
      <c r="U35" s="91">
        <v>1.0455541046063606</v>
      </c>
      <c r="V35" s="40">
        <v>0.68366899644929613</v>
      </c>
      <c r="W35" s="40">
        <v>0.31633100355070393</v>
      </c>
      <c r="X35" s="98">
        <v>0.58313602768820838</v>
      </c>
      <c r="Y35" s="40">
        <v>0.95597924047322869</v>
      </c>
      <c r="Z35" s="40">
        <v>0.50147696406299203</v>
      </c>
      <c r="AA35" s="40">
        <v>0.2895610983532409</v>
      </c>
      <c r="AB35" s="40">
        <v>0.94869707563512229</v>
      </c>
      <c r="AC35" s="110">
        <v>0.6</v>
      </c>
      <c r="AD35" s="110">
        <v>1</v>
      </c>
      <c r="AE35" s="40">
        <v>0.14194443939129234</v>
      </c>
      <c r="AF35" s="98">
        <v>0.27535070081842083</v>
      </c>
      <c r="AG35" s="98">
        <v>0.41660923884394085</v>
      </c>
      <c r="AH35" s="89">
        <v>1.9172739563811259</v>
      </c>
      <c r="AI35" s="90">
        <v>0.10368089382495556</v>
      </c>
      <c r="AJ35" s="91">
        <v>0.3343178652022411</v>
      </c>
      <c r="AK35" s="40">
        <v>0.63180432812476639</v>
      </c>
      <c r="AL35" s="90">
        <v>1.827143271906196E-2</v>
      </c>
      <c r="AM35" s="90">
        <v>0.11556757375706253</v>
      </c>
      <c r="AN35" s="91">
        <v>0.44657813221185116</v>
      </c>
      <c r="AO35" s="40">
        <v>2.2678495256408469</v>
      </c>
      <c r="AP35" s="41">
        <v>9.8996308757943394E-3</v>
      </c>
      <c r="AQ35" s="41">
        <v>8.706911039064931E-2</v>
      </c>
      <c r="AR35" s="41">
        <v>2.1708807843744031</v>
      </c>
      <c r="AS35" s="40">
        <v>2.1465209933797107</v>
      </c>
      <c r="AT35" s="40">
        <v>2.7018277951800185</v>
      </c>
      <c r="AU35" s="40">
        <v>1.7125427238405395</v>
      </c>
      <c r="AV35" s="40">
        <v>1.7519312782553174</v>
      </c>
      <c r="AW35" s="40">
        <v>-3.9388554414777843E-2</v>
      </c>
      <c r="AX35" s="40">
        <v>1.0230000419063678</v>
      </c>
      <c r="AY35" s="40">
        <v>2.3072380800556247</v>
      </c>
      <c r="AZ35" s="89">
        <v>6.1275188230365991</v>
      </c>
      <c r="BA35" s="90">
        <v>5.9646882138216188</v>
      </c>
      <c r="BB35" s="90">
        <v>2.7600189244179338</v>
      </c>
      <c r="BC35" s="90">
        <v>0.9368197637628376</v>
      </c>
      <c r="BD35" s="90">
        <v>2.2678495256408469</v>
      </c>
      <c r="BE35" s="90">
        <v>0.65997539171962272</v>
      </c>
      <c r="BF35" s="90">
        <v>2.4423418257989713</v>
      </c>
      <c r="BG35" s="91">
        <v>2.8623709963030244</v>
      </c>
      <c r="BH35" s="40">
        <v>5.8572433069851373</v>
      </c>
      <c r="BI35" s="40">
        <v>5.694412697770157</v>
      </c>
      <c r="BJ35" s="40">
        <v>0.16283060921498027</v>
      </c>
      <c r="BK35" s="40">
        <v>0.55326486535018837</v>
      </c>
      <c r="BL35" s="40">
        <v>0.39043425613520827</v>
      </c>
      <c r="BM35" s="40">
        <v>0.25643852706981612</v>
      </c>
      <c r="BN35" s="40">
        <v>0.1628306092149801</v>
      </c>
      <c r="BO35" s="89">
        <v>0</v>
      </c>
      <c r="BP35" s="90">
        <v>6.166907377451377</v>
      </c>
      <c r="BQ35" s="104">
        <v>0</v>
      </c>
      <c r="BR35" s="40">
        <v>0.95468740253259698</v>
      </c>
      <c r="BS35" s="40">
        <v>6.8564446740591214E-2</v>
      </c>
      <c r="BT35" s="40">
        <v>6.5457613564859615E-2</v>
      </c>
      <c r="BU35" s="40">
        <v>0.14637476381219339</v>
      </c>
      <c r="BV35" s="40">
        <v>0.247176660972586</v>
      </c>
      <c r="BW35" s="40">
        <v>0.60644857521522078</v>
      </c>
      <c r="BX35" s="40">
        <v>0.43303652361258382</v>
      </c>
      <c r="BY35" s="40">
        <v>1.0624562275729177</v>
      </c>
      <c r="BZ35" s="40">
        <v>0.25643852706981612</v>
      </c>
      <c r="CA35" s="40">
        <v>1.7519312782553174</v>
      </c>
      <c r="CB35" s="40">
        <v>0</v>
      </c>
      <c r="CC35" s="89">
        <v>5.1562804777309275</v>
      </c>
      <c r="CD35" s="90">
        <f t="shared" si="0"/>
        <v>6.340332310621416E-2</v>
      </c>
      <c r="CE35" s="40">
        <f t="shared" si="7"/>
        <v>4.8293551605750897</v>
      </c>
      <c r="CF35" s="40">
        <f t="shared" si="1"/>
        <v>2.9059861830281677</v>
      </c>
      <c r="CG35" s="40">
        <f t="shared" si="2"/>
        <v>3.1306231546675121</v>
      </c>
      <c r="CH35" s="40">
        <f t="shared" si="3"/>
        <v>0.83199054161887631</v>
      </c>
      <c r="CI35" s="40">
        <f t="shared" si="4"/>
        <v>0.85014505325002732</v>
      </c>
      <c r="CJ35" s="40">
        <f t="shared" si="5"/>
        <v>1.4484875597986084</v>
      </c>
      <c r="CK35" s="40">
        <f t="shared" si="6"/>
        <v>1.2072541771205894</v>
      </c>
      <c r="CL35" s="40">
        <v>4.4499194192853961</v>
      </c>
      <c r="CM35" s="40">
        <f t="shared" si="8"/>
        <v>2.7058871599138774</v>
      </c>
      <c r="CN35" s="40">
        <f t="shared" si="9"/>
        <v>2.9016069937973983</v>
      </c>
      <c r="CO35" s="40">
        <v>0.76068350736254287</v>
      </c>
      <c r="CP35" s="40">
        <v>0.78918995914789314</v>
      </c>
      <c r="CQ35" s="40">
        <v>1.3517335272869624</v>
      </c>
      <c r="CR35" s="40">
        <v>1.1575747344258795</v>
      </c>
      <c r="CS35" s="40">
        <v>0.37943574128969393</v>
      </c>
      <c r="CT35" s="40">
        <f t="shared" si="10"/>
        <v>0.20009902311429018</v>
      </c>
      <c r="CU35" s="40">
        <f t="shared" si="11"/>
        <v>0.22901616087011362</v>
      </c>
      <c r="CV35" s="40">
        <v>7.1307034256333432E-2</v>
      </c>
      <c r="CW35" s="40">
        <v>6.0955094102134164E-2</v>
      </c>
      <c r="CX35" s="40">
        <v>9.6754032511646035E-2</v>
      </c>
      <c r="CY35" s="40">
        <v>4.967944269470987E-2</v>
      </c>
      <c r="CZ35" s="40">
        <v>0.32692531715583834</v>
      </c>
      <c r="DA35" s="40">
        <f t="shared" si="12"/>
        <v>1.0109262780270283</v>
      </c>
      <c r="DB35" s="40">
        <f t="shared" si="13"/>
        <v>0.2516840157298173</v>
      </c>
      <c r="DC35" s="40">
        <v>2.4562981547714371E-2</v>
      </c>
      <c r="DD35" s="40">
        <v>0.22712103418210292</v>
      </c>
      <c r="DE35" s="40">
        <v>0.93568497660100725</v>
      </c>
      <c r="DF35" s="40">
        <v>5.38512695955441E-2</v>
      </c>
      <c r="DG35" s="40">
        <f t="shared" si="14"/>
        <v>1.3234856492108404</v>
      </c>
      <c r="DH35" s="40">
        <f t="shared" si="15"/>
        <v>5.9010179451591664</v>
      </c>
      <c r="DI35" s="40">
        <v>0.29155118418477199</v>
      </c>
      <c r="DJ35" s="40">
        <v>5.6094667609743949</v>
      </c>
      <c r="DK35" s="40">
        <v>7.1706523247744629</v>
      </c>
      <c r="DL35" s="40">
        <v>2.5901669513692416</v>
      </c>
      <c r="DM35" s="40">
        <f t="shared" si="16"/>
        <v>9.2833251155564955</v>
      </c>
      <c r="DN35" s="40">
        <f t="shared" si="17"/>
        <v>9.3135914784960594</v>
      </c>
      <c r="DO35" s="40">
        <f t="shared" si="18"/>
        <v>-0.14744052385273776</v>
      </c>
      <c r="DP35" s="40">
        <v>0.75903303439562975</v>
      </c>
      <c r="DQ35" s="40">
        <v>0.90647355824836751</v>
      </c>
      <c r="DR35" s="40">
        <f t="shared" si="19"/>
        <v>5.2403981102660362</v>
      </c>
      <c r="DS35" s="40">
        <f t="shared" si="20"/>
        <v>1.7772679255514123</v>
      </c>
      <c r="DT35" s="40">
        <f t="shared" si="21"/>
        <v>9.7328035091651138E-2</v>
      </c>
      <c r="DU35" s="40">
        <f t="shared" si="22"/>
        <v>0.17297799502533387</v>
      </c>
      <c r="DV35" s="40">
        <f t="shared" si="23"/>
        <v>5.473606255902034</v>
      </c>
      <c r="DW35" s="40">
        <f t="shared" si="24"/>
        <v>8.3674922812454519E-2</v>
      </c>
      <c r="DX35" s="40">
        <v>5.0156026749336631</v>
      </c>
      <c r="DY35" s="40">
        <v>4.965871860191764</v>
      </c>
      <c r="DZ35" s="40">
        <v>3.5069116897287778</v>
      </c>
      <c r="EA35" s="40">
        <v>0.59135730105645101</v>
      </c>
      <c r="EB35" s="40">
        <v>2.050317471519437</v>
      </c>
      <c r="EC35" s="40">
        <v>4.9730814741899866E-2</v>
      </c>
      <c r="ED35" s="40">
        <v>2.7759772855252652E-2</v>
      </c>
      <c r="EE35" s="40">
        <v>1.0171613859347858E-2</v>
      </c>
      <c r="EF35" s="40">
        <v>3.214265574599507E-2</v>
      </c>
      <c r="EG35" s="40">
        <v>0.4580035809683709</v>
      </c>
      <c r="EH35" s="40">
        <v>0.93981020798158121</v>
      </c>
      <c r="EI35" s="40">
        <v>1.0179995174247838</v>
      </c>
      <c r="EJ35" s="40">
        <v>0.53619289041157348</v>
      </c>
      <c r="EK35" s="40">
        <f t="shared" si="25"/>
        <v>-5.61017468452496E-3</v>
      </c>
      <c r="EL35" s="40">
        <v>2.374597565133695</v>
      </c>
      <c r="EM35" s="40">
        <v>0.7363283412932019</v>
      </c>
      <c r="EN35" s="40">
        <v>2.38020773981822</v>
      </c>
      <c r="EO35" s="40">
        <v>0.67004113807087418</v>
      </c>
      <c r="EP35" s="40">
        <v>1.0593914116251606</v>
      </c>
      <c r="EQ35" s="40">
        <v>2.0641268308136196</v>
      </c>
      <c r="ER35" s="40">
        <v>8.9326887477504187</v>
      </c>
      <c r="ES35" s="40">
        <v>7.9279533285619603</v>
      </c>
      <c r="ET35" s="40">
        <f t="shared" si="26"/>
        <v>6.5386085013792314</v>
      </c>
      <c r="EU35" s="40">
        <f t="shared" si="27"/>
        <v>10.546606346238967</v>
      </c>
      <c r="EV35" s="40">
        <f t="shared" si="28"/>
        <v>10.552217180091001</v>
      </c>
      <c r="EW35" s="40">
        <f t="shared" si="29"/>
        <v>1.6138322363030533</v>
      </c>
      <c r="EX35" s="40">
        <f t="shared" si="30"/>
        <v>0.22556470353064639</v>
      </c>
      <c r="EY35" s="40">
        <f t="shared" si="31"/>
        <v>0.36402358992989831</v>
      </c>
      <c r="FA35" s="40">
        <v>5.2358000000000002</v>
      </c>
      <c r="FB35" s="40">
        <v>0.35200000000000004</v>
      </c>
      <c r="FC35" s="40">
        <v>5.5878999999999994</v>
      </c>
      <c r="FD35" s="40">
        <f t="shared" si="32"/>
        <v>6.2993253279407302E-2</v>
      </c>
      <c r="FE35" s="40">
        <v>-0.1051</v>
      </c>
      <c r="FF35" s="40">
        <v>4.6703000000000001</v>
      </c>
      <c r="FG35" s="40">
        <v>5.7391999999999994</v>
      </c>
      <c r="FH35" s="40">
        <v>0.34360000000000002</v>
      </c>
      <c r="FI35" s="40">
        <v>6.0827</v>
      </c>
      <c r="FJ35" s="40">
        <f t="shared" si="33"/>
        <v>5.6488072730859651E-2</v>
      </c>
      <c r="FK35" s="40">
        <v>0.44380000000000003</v>
      </c>
      <c r="FL35" s="40">
        <v>0.77980000000000005</v>
      </c>
      <c r="FM35" s="40">
        <v>14.0983</v>
      </c>
      <c r="FN35" s="40">
        <v>0.97860000000000003</v>
      </c>
      <c r="FO35" s="40">
        <v>10.8802</v>
      </c>
      <c r="FP35" s="40">
        <v>2.2395</v>
      </c>
      <c r="FQ35" s="40">
        <f t="shared" si="34"/>
        <v>2.5001862065296425</v>
      </c>
      <c r="FR35" s="40">
        <f t="shared" si="35"/>
        <v>5.5311633317492184E-2</v>
      </c>
      <c r="FS35" s="40">
        <f t="shared" si="36"/>
        <v>0.13828938268101937</v>
      </c>
      <c r="FT35" s="40">
        <v>3.8092999999999999</v>
      </c>
      <c r="FU35" s="40">
        <v>8.2899999999999988E-2</v>
      </c>
      <c r="FV35" s="40">
        <v>3.8920999999999997</v>
      </c>
      <c r="FW35" s="40">
        <f t="shared" si="37"/>
        <v>2.1299555509878984E-2</v>
      </c>
      <c r="FX35" s="40">
        <v>4.9800000000000004E-2</v>
      </c>
      <c r="FY35" s="40">
        <v>2.3666999999999998</v>
      </c>
      <c r="FZ35" s="40">
        <v>8.3587999999999987</v>
      </c>
      <c r="GA35" s="40">
        <v>0.81559999999999999</v>
      </c>
      <c r="GB35" s="40">
        <v>6.7302999999999997</v>
      </c>
      <c r="GC35" s="40">
        <v>0.81290000000000007</v>
      </c>
      <c r="GD35" s="40">
        <f t="shared" si="38"/>
        <v>2.1754678187543917</v>
      </c>
      <c r="GE35" s="40">
        <f t="shared" si="39"/>
        <v>0.28313872804708812</v>
      </c>
      <c r="GF35" s="40">
        <f t="shared" si="40"/>
        <v>0.61595919110949171</v>
      </c>
      <c r="GG35" s="124">
        <v>2.0430504540921977</v>
      </c>
      <c r="GH35" s="124">
        <v>1.7486242507568783</v>
      </c>
      <c r="GI35" s="124">
        <f t="shared" si="41"/>
        <v>3.791674704849076</v>
      </c>
      <c r="GJ35" s="124">
        <f t="shared" si="42"/>
        <v>0.46117464890134363</v>
      </c>
      <c r="GK35" s="124">
        <v>0.54162282516373594</v>
      </c>
      <c r="GL35" s="124">
        <v>1.9778410734474348</v>
      </c>
      <c r="GM35" s="124">
        <v>1.4362182482836987</v>
      </c>
      <c r="GN35" s="124"/>
    </row>
    <row r="36" spans="1:196">
      <c r="A36" s="29">
        <v>2006</v>
      </c>
      <c r="B36" s="40">
        <v>6.1044009887141266</v>
      </c>
      <c r="C36" s="40">
        <v>5.923858189707679</v>
      </c>
      <c r="D36" s="40">
        <v>0.60409975058280441</v>
      </c>
      <c r="E36" s="40">
        <v>2.3462395100646032</v>
      </c>
      <c r="F36" s="40">
        <v>2.9735189290602713</v>
      </c>
      <c r="G36" s="98">
        <v>0.18054279900644754</v>
      </c>
      <c r="H36" s="89">
        <v>4.2088177157188502</v>
      </c>
      <c r="I36" s="90">
        <v>0.35157919928212356</v>
      </c>
      <c r="J36" s="90">
        <v>2.2605414609781112</v>
      </c>
      <c r="K36" s="90">
        <v>0.12618437739666222</v>
      </c>
      <c r="L36" s="90">
        <v>1.6616693040256916</v>
      </c>
      <c r="M36" s="90">
        <v>0.46397934157780979</v>
      </c>
      <c r="N36" s="91">
        <v>0.19115662596373767</v>
      </c>
      <c r="O36" s="89">
        <v>1.8955832729952762</v>
      </c>
      <c r="P36" s="90">
        <v>0.25252055130068085</v>
      </c>
      <c r="Q36" s="90">
        <v>8.5698049086491909E-2</v>
      </c>
      <c r="R36" s="90">
        <v>0.53647972987519887</v>
      </c>
      <c r="S36" s="90">
        <v>2.1056463921727055</v>
      </c>
      <c r="T36" s="90">
        <v>1.0697418271392636</v>
      </c>
      <c r="U36" s="91">
        <v>1.084761449439801</v>
      </c>
      <c r="V36" s="40">
        <v>0.68947268102147152</v>
      </c>
      <c r="W36" s="40">
        <v>0.31052731897852848</v>
      </c>
      <c r="X36" s="98">
        <v>0.58198865161413826</v>
      </c>
      <c r="Y36" s="40">
        <v>0.96347429632871018</v>
      </c>
      <c r="Z36" s="40">
        <v>0.50623519547834317</v>
      </c>
      <c r="AA36" s="40">
        <v>0.30251870486075322</v>
      </c>
      <c r="AB36" s="40">
        <v>0.95756895138354403</v>
      </c>
      <c r="AC36" s="110">
        <v>0.6</v>
      </c>
      <c r="AD36" s="110">
        <v>1</v>
      </c>
      <c r="AE36" s="40">
        <v>0.13917508847226284</v>
      </c>
      <c r="AF36" s="98">
        <v>0.27213106465511738</v>
      </c>
      <c r="AG36" s="98">
        <v>0.40398633593546651</v>
      </c>
      <c r="AH36" s="89">
        <v>1.9340033695877514</v>
      </c>
      <c r="AI36" s="90">
        <v>8.5698049086491687E-2</v>
      </c>
      <c r="AJ36" s="91">
        <v>0.32653809139035977</v>
      </c>
      <c r="AK36" s="40">
        <v>0.58596533213687263</v>
      </c>
      <c r="AL36" s="90">
        <v>1.8134418445931777E-2</v>
      </c>
      <c r="AM36" s="90">
        <v>0.11014950538890671</v>
      </c>
      <c r="AN36" s="91">
        <v>0.42633022448629215</v>
      </c>
      <c r="AO36" s="40">
        <v>2.1799662560108297</v>
      </c>
      <c r="AP36" s="41">
        <v>9.1994885875553972E-3</v>
      </c>
      <c r="AQ36" s="41">
        <v>7.5566409068901066E-2</v>
      </c>
      <c r="AR36" s="41">
        <v>2.0952003583543735</v>
      </c>
      <c r="AS36" s="40">
        <v>2.2321567028807139</v>
      </c>
      <c r="AT36" s="40">
        <v>2.7018277951800185</v>
      </c>
      <c r="AU36" s="40">
        <v>1.7102951637115256</v>
      </c>
      <c r="AV36" s="40">
        <v>1.8411837294891065</v>
      </c>
      <c r="AW36" s="40">
        <v>-0.1308885657775809</v>
      </c>
      <c r="AX36" s="40">
        <v>1.0765298110845023</v>
      </c>
      <c r="AY36" s="40">
        <v>2.3108548217884106</v>
      </c>
      <c r="AZ36" s="89">
        <v>5.9735124229365457</v>
      </c>
      <c r="BA36" s="90">
        <v>5.7929696239300981</v>
      </c>
      <c r="BB36" s="90">
        <v>2.7383050376568971</v>
      </c>
      <c r="BC36" s="90">
        <v>0.87469833026237165</v>
      </c>
      <c r="BD36" s="90">
        <v>2.1799662560108297</v>
      </c>
      <c r="BE36" s="90">
        <v>0.61329923917035978</v>
      </c>
      <c r="BF36" s="90">
        <v>2.4218059191335044</v>
      </c>
      <c r="BG36" s="91">
        <v>2.7578644656262346</v>
      </c>
      <c r="BH36" s="40">
        <v>5.999472399079111</v>
      </c>
      <c r="BI36" s="40">
        <v>5.8189296000726634</v>
      </c>
      <c r="BJ36" s="40">
        <v>0.18054279900644765</v>
      </c>
      <c r="BK36" s="40">
        <v>0.61767193284232047</v>
      </c>
      <c r="BL36" s="40">
        <v>0.43712913383587293</v>
      </c>
      <c r="BM36" s="40">
        <v>0.30746256077203316</v>
      </c>
      <c r="BN36" s="40">
        <v>0.18054279900644754</v>
      </c>
      <c r="BO36" s="89">
        <v>0</v>
      </c>
      <c r="BP36" s="90">
        <v>6.1044009887141275</v>
      </c>
      <c r="BQ36" s="104">
        <v>0</v>
      </c>
      <c r="BR36" s="40">
        <v>1.0044812898785671</v>
      </c>
      <c r="BS36" s="40">
        <v>7.5121914832998543E-2</v>
      </c>
      <c r="BT36" s="40">
        <v>7.5458557909598239E-2</v>
      </c>
      <c r="BU36" s="40">
        <v>0.16699178677694929</v>
      </c>
      <c r="BV36" s="40">
        <v>0.25200056580260743</v>
      </c>
      <c r="BW36" s="40">
        <v>0.58100764742044331</v>
      </c>
      <c r="BX36" s="40">
        <v>0.46397934157780979</v>
      </c>
      <c r="BY36" s="40">
        <v>1.0697418271392636</v>
      </c>
      <c r="BZ36" s="40">
        <v>0.30746256077203316</v>
      </c>
      <c r="CA36" s="40">
        <v>1.8411837294891065</v>
      </c>
      <c r="CB36" s="40">
        <v>0</v>
      </c>
      <c r="CC36" s="89">
        <v>5.3188217592925007</v>
      </c>
      <c r="CD36" s="90">
        <f t="shared" si="0"/>
        <v>7.0451817108016651E-2</v>
      </c>
      <c r="CE36" s="40">
        <f t="shared" si="7"/>
        <v>4.9441011014766865</v>
      </c>
      <c r="CF36" s="40">
        <f t="shared" si="1"/>
        <v>2.9749412734906038</v>
      </c>
      <c r="CG36" s="40">
        <f t="shared" si="2"/>
        <v>3.2207856359962119</v>
      </c>
      <c r="CH36" s="40">
        <f t="shared" si="3"/>
        <v>0.89774294569642499</v>
      </c>
      <c r="CI36" s="40">
        <f t="shared" si="4"/>
        <v>0.84451347247702335</v>
      </c>
      <c r="CJ36" s="40">
        <f t="shared" si="5"/>
        <v>1.4785292178227638</v>
      </c>
      <c r="CK36" s="40">
        <f t="shared" si="6"/>
        <v>1.2516258080101295</v>
      </c>
      <c r="CL36" s="40">
        <v>4.5495297304578939</v>
      </c>
      <c r="CM36" s="40">
        <f t="shared" si="8"/>
        <v>2.7651666833266693</v>
      </c>
      <c r="CN36" s="40">
        <f t="shared" si="9"/>
        <v>2.986009680144686</v>
      </c>
      <c r="CO36" s="40">
        <v>0.82055564471773168</v>
      </c>
      <c r="CP36" s="40">
        <v>0.78538997771670505</v>
      </c>
      <c r="CQ36" s="40">
        <v>1.3800640577102494</v>
      </c>
      <c r="CR36" s="40">
        <v>1.2016466330134614</v>
      </c>
      <c r="CS36" s="40">
        <v>0.39457137101879247</v>
      </c>
      <c r="CT36" s="40">
        <f t="shared" si="10"/>
        <v>0.20977459016393454</v>
      </c>
      <c r="CU36" s="40">
        <f t="shared" si="11"/>
        <v>0.23477595585152594</v>
      </c>
      <c r="CV36" s="40">
        <v>7.7187300978693349E-2</v>
      </c>
      <c r="CW36" s="40">
        <v>5.9123494760318272E-2</v>
      </c>
      <c r="CX36" s="40">
        <v>9.8465160112514327E-2</v>
      </c>
      <c r="CY36" s="40">
        <v>4.9979174996668006E-2</v>
      </c>
      <c r="CZ36" s="40">
        <v>0.3747206578158146</v>
      </c>
      <c r="DA36" s="40">
        <f t="shared" si="12"/>
        <v>1.0373631424886123</v>
      </c>
      <c r="DB36" s="40">
        <f t="shared" si="13"/>
        <v>0.25694692956150872</v>
      </c>
      <c r="DC36" s="40">
        <v>2.6012345061975212E-2</v>
      </c>
      <c r="DD36" s="40">
        <v>0.23093458449953352</v>
      </c>
      <c r="DE36" s="40">
        <v>0.9195894142343064</v>
      </c>
      <c r="DF36" s="40">
        <v>6.6518267692922434E-2</v>
      </c>
      <c r="DG36" s="40">
        <f t="shared" si="14"/>
        <v>1.3563650789684125</v>
      </c>
      <c r="DH36" s="40">
        <f t="shared" si="15"/>
        <v>6.0288098927095835</v>
      </c>
      <c r="DI36" s="40">
        <v>0.28947108656537385</v>
      </c>
      <c r="DJ36" s="40">
        <v>5.7393388061442092</v>
      </c>
      <c r="DK36" s="40">
        <v>7.3186567039850736</v>
      </c>
      <c r="DL36" s="40">
        <v>2.7010931877249105</v>
      </c>
      <c r="DM36" s="40">
        <f t="shared" si="16"/>
        <v>9.5065424582673046</v>
      </c>
      <c r="DN36" s="40">
        <f t="shared" si="17"/>
        <v>9.4898719262295099</v>
      </c>
      <c r="DO36" s="40">
        <f t="shared" si="18"/>
        <v>-0.14148511428761823</v>
      </c>
      <c r="DP36" s="40">
        <v>0.83651122884179674</v>
      </c>
      <c r="DQ36" s="40">
        <v>0.97799634312941497</v>
      </c>
      <c r="DR36" s="40">
        <f t="shared" si="19"/>
        <v>5.3686694949476284</v>
      </c>
      <c r="DS36" s="40">
        <f t="shared" si="20"/>
        <v>1.7676394375105939</v>
      </c>
      <c r="DT36" s="40">
        <f t="shared" si="21"/>
        <v>0.10305685374175433</v>
      </c>
      <c r="DU36" s="40">
        <f t="shared" si="22"/>
        <v>0.18216735897968617</v>
      </c>
      <c r="DV36" s="40">
        <f t="shared" si="23"/>
        <v>5.9471310521370881</v>
      </c>
      <c r="DW36" s="40">
        <f t="shared" si="24"/>
        <v>9.4490862863382347E-2</v>
      </c>
      <c r="DX36" s="40">
        <v>5.3851815074590395</v>
      </c>
      <c r="DY36" s="40">
        <v>5.3317686457670721</v>
      </c>
      <c r="DZ36" s="40">
        <v>3.7984628230774957</v>
      </c>
      <c r="EA36" s="40">
        <v>0.62580657711553944</v>
      </c>
      <c r="EB36" s="40">
        <v>2.1591123998051156</v>
      </c>
      <c r="EC36" s="40">
        <v>5.3412861691967087E-2</v>
      </c>
      <c r="ED36" s="40">
        <v>3.0255552836676615E-2</v>
      </c>
      <c r="EE36" s="40">
        <v>1.0398548712895786E-2</v>
      </c>
      <c r="EF36" s="40">
        <v>3.3555857568186256E-2</v>
      </c>
      <c r="EG36" s="40">
        <v>0.56194954467804836</v>
      </c>
      <c r="EH36" s="40">
        <v>0.99839667719857927</v>
      </c>
      <c r="EI36" s="40">
        <v>1.0002927216997224</v>
      </c>
      <c r="EJ36" s="40">
        <v>0.56384558917919136</v>
      </c>
      <c r="EK36" s="40">
        <f t="shared" si="25"/>
        <v>-2.0673522845804371E-3</v>
      </c>
      <c r="EL36" s="40">
        <v>2.7535966037892261</v>
      </c>
      <c r="EM36" s="40">
        <v>0.87989167563283255</v>
      </c>
      <c r="EN36" s="40">
        <v>2.7556639560738065</v>
      </c>
      <c r="EO36" s="40">
        <v>0.78618179311933423</v>
      </c>
      <c r="EP36" s="40">
        <v>1.0528936760190439</v>
      </c>
      <c r="EQ36" s="40">
        <v>2.1749757663628579</v>
      </c>
      <c r="ER36" s="40">
        <v>9.813889633744477</v>
      </c>
      <c r="ES36" s="40">
        <v>8.6918075434006639</v>
      </c>
      <c r="ET36" s="40">
        <f t="shared" si="26"/>
        <v>7.00209081947561</v>
      </c>
      <c r="EU36" s="40">
        <f t="shared" si="27"/>
        <v>11.448321389953158</v>
      </c>
      <c r="EV36" s="40">
        <f t="shared" si="28"/>
        <v>11.450387481272635</v>
      </c>
      <c r="EW36" s="40">
        <f t="shared" si="29"/>
        <v>1.6352812004986477</v>
      </c>
      <c r="EX36" s="40">
        <f t="shared" si="30"/>
        <v>0.24066119688794432</v>
      </c>
      <c r="EY36" s="40">
        <f t="shared" si="31"/>
        <v>0.39354873096035903</v>
      </c>
      <c r="FA36" s="40">
        <v>5.3662000000000001</v>
      </c>
      <c r="FB36" s="40">
        <v>0.36119999999999997</v>
      </c>
      <c r="FC36" s="40">
        <v>5.7273000000000005</v>
      </c>
      <c r="FD36" s="40">
        <f t="shared" si="32"/>
        <v>6.3066366350636408E-2</v>
      </c>
      <c r="FE36" s="40">
        <v>-0.1176</v>
      </c>
      <c r="FF36" s="40">
        <v>5.1189999999999998</v>
      </c>
      <c r="FG36" s="40">
        <v>5.8350999999999997</v>
      </c>
      <c r="FH36" s="40">
        <v>0.36149999999999999</v>
      </c>
      <c r="FI36" s="40">
        <v>6.1966000000000001</v>
      </c>
      <c r="FJ36" s="40">
        <f t="shared" si="33"/>
        <v>5.8338443662653713E-2</v>
      </c>
      <c r="FK36" s="40">
        <v>0.47539999999999999</v>
      </c>
      <c r="FL36" s="40">
        <v>0.92590000000000006</v>
      </c>
      <c r="FM36" s="40">
        <v>14.383699999999999</v>
      </c>
      <c r="FN36" s="40">
        <v>0.97750000000000004</v>
      </c>
      <c r="FO36" s="40">
        <v>11.1456</v>
      </c>
      <c r="FP36" s="40">
        <v>2.2606000000000002</v>
      </c>
      <c r="FQ36" s="40">
        <f t="shared" si="34"/>
        <v>2.5141054324267631</v>
      </c>
      <c r="FR36" s="40">
        <f t="shared" si="35"/>
        <v>6.4371476045801859E-2</v>
      </c>
      <c r="FS36" s="40">
        <f t="shared" si="36"/>
        <v>0.16183667762007969</v>
      </c>
      <c r="FT36" s="40">
        <v>3.7398000000000002</v>
      </c>
      <c r="FU36" s="40">
        <v>7.4499999999999997E-2</v>
      </c>
      <c r="FV36" s="40">
        <v>3.8143000000000002</v>
      </c>
      <c r="FW36" s="40">
        <f t="shared" si="37"/>
        <v>1.953176205332564E-2</v>
      </c>
      <c r="FX36" s="40">
        <v>3.15E-2</v>
      </c>
      <c r="FY36" s="40">
        <v>2.5706000000000002</v>
      </c>
      <c r="FZ36" s="40">
        <v>8.3648000000000007</v>
      </c>
      <c r="GA36" s="40">
        <v>0.77190000000000003</v>
      </c>
      <c r="GB36" s="40">
        <v>6.7976000000000001</v>
      </c>
      <c r="GC36" s="40">
        <v>0.79530000000000001</v>
      </c>
      <c r="GD36" s="40">
        <f t="shared" si="38"/>
        <v>2.2112720735962776</v>
      </c>
      <c r="GE36" s="40">
        <f t="shared" si="39"/>
        <v>0.30731159143075748</v>
      </c>
      <c r="GF36" s="40">
        <f t="shared" si="40"/>
        <v>0.67954954002326318</v>
      </c>
      <c r="GG36" s="124">
        <v>2.0745250385626957</v>
      </c>
      <c r="GH36" s="124">
        <v>1.9142241053583384</v>
      </c>
      <c r="GI36" s="124">
        <f t="shared" si="41"/>
        <v>3.9887491439210341</v>
      </c>
      <c r="GJ36" s="124">
        <f t="shared" si="42"/>
        <v>0.47990586429223553</v>
      </c>
      <c r="GK36" s="124">
        <v>0.62486782000067742</v>
      </c>
      <c r="GL36" s="124">
        <v>2.2994616384847699</v>
      </c>
      <c r="GM36" s="124">
        <v>1.6745938184840927</v>
      </c>
      <c r="GN36" s="124"/>
    </row>
    <row r="37" spans="1:196">
      <c r="A37" s="29">
        <v>2007</v>
      </c>
      <c r="B37" s="40">
        <v>6.4455043712602222</v>
      </c>
      <c r="C37" s="40">
        <v>6.2251278047328178</v>
      </c>
      <c r="D37" s="40">
        <v>0.55539452957430768</v>
      </c>
      <c r="E37" s="40">
        <v>2.3783462343536499</v>
      </c>
      <c r="F37" s="40">
        <v>3.2913870408048598</v>
      </c>
      <c r="G37" s="98">
        <v>0.22037656652740495</v>
      </c>
      <c r="H37" s="89">
        <v>4.2564943601701843</v>
      </c>
      <c r="I37" s="90">
        <v>0.32302432300367939</v>
      </c>
      <c r="J37" s="90">
        <v>2.3036290482976112</v>
      </c>
      <c r="K37" s="90">
        <v>0.11976182290678422</v>
      </c>
      <c r="L37" s="90">
        <v>1.7040410107495549</v>
      </c>
      <c r="M37" s="90">
        <v>0.57990088929902828</v>
      </c>
      <c r="N37" s="91">
        <v>0.19396184478744527</v>
      </c>
      <c r="O37" s="89">
        <v>2.1890100110900379</v>
      </c>
      <c r="P37" s="90">
        <v>0.23237020657062823</v>
      </c>
      <c r="Q37" s="90">
        <v>7.4717186056038692E-2</v>
      </c>
      <c r="R37" s="90">
        <v>0.51815113985764927</v>
      </c>
      <c r="S37" s="90">
        <v>2.4819783852673796</v>
      </c>
      <c r="T37" s="90">
        <v>1.4273337002002902</v>
      </c>
      <c r="U37" s="91">
        <v>1.118206906661658</v>
      </c>
      <c r="V37" s="40">
        <v>0.66038189022870164</v>
      </c>
      <c r="W37" s="40">
        <v>0.33961810977129842</v>
      </c>
      <c r="X37" s="98">
        <v>0.58161235986833959</v>
      </c>
      <c r="Y37" s="40">
        <v>0.96858439491408022</v>
      </c>
      <c r="Z37" s="40">
        <v>0.4641089694835735</v>
      </c>
      <c r="AA37" s="40">
        <v>0.28890538870380761</v>
      </c>
      <c r="AB37" s="40">
        <v>0.96418966260491235</v>
      </c>
      <c r="AC37" s="110">
        <v>0.6</v>
      </c>
      <c r="AD37" s="110">
        <v>1</v>
      </c>
      <c r="AE37" s="40">
        <v>0.12272244912639986</v>
      </c>
      <c r="AF37" s="98">
        <v>0.30620729561851634</v>
      </c>
      <c r="AG37" s="98">
        <v>0.41501706042927222</v>
      </c>
      <c r="AH37" s="89">
        <v>2.0117525735471808</v>
      </c>
      <c r="AI37" s="90">
        <v>7.4717186056038498E-2</v>
      </c>
      <c r="AJ37" s="91">
        <v>0.29187647475043049</v>
      </c>
      <c r="AK37" s="40">
        <v>0.53837387167279904</v>
      </c>
      <c r="AL37" s="90">
        <v>1.7020657901508616E-2</v>
      </c>
      <c r="AM37" s="90">
        <v>0.13040251812725254</v>
      </c>
      <c r="AN37" s="91">
        <v>0.3877486217303967</v>
      </c>
      <c r="AO37" s="40">
        <v>2.0203857015993201</v>
      </c>
      <c r="AP37" s="41">
        <v>8.4577847143295568E-3</v>
      </c>
      <c r="AQ37" s="41">
        <v>7.1668618204397516E-2</v>
      </c>
      <c r="AR37" s="41">
        <v>1.9402592986805931</v>
      </c>
      <c r="AS37" s="40">
        <v>2.396017458702564</v>
      </c>
      <c r="AT37" s="40">
        <v>2.7018277951800185</v>
      </c>
      <c r="AU37" s="40">
        <v>1.714575365121866</v>
      </c>
      <c r="AV37" s="40">
        <v>2.3476637415629726</v>
      </c>
      <c r="AW37" s="40">
        <v>-0.6330883764411066</v>
      </c>
      <c r="AX37" s="40">
        <v>1.3692391651714353</v>
      </c>
      <c r="AY37" s="40">
        <v>2.6534740780404267</v>
      </c>
      <c r="AZ37" s="89">
        <v>5.8124159948191156</v>
      </c>
      <c r="BA37" s="90">
        <v>5.5920394282917112</v>
      </c>
      <c r="BB37" s="90">
        <v>2.7464151942080748</v>
      </c>
      <c r="BC37" s="90">
        <v>0.82523853248431622</v>
      </c>
      <c r="BD37" s="90">
        <v>2.0203857015993201</v>
      </c>
      <c r="BE37" s="90">
        <v>0.56385231428863725</v>
      </c>
      <c r="BF37" s="90">
        <v>2.4500148525580476</v>
      </c>
      <c r="BG37" s="91">
        <v>2.5781722614450269</v>
      </c>
      <c r="BH37" s="40">
        <v>6.5820368547194992</v>
      </c>
      <c r="BI37" s="40">
        <v>6.3616602881920938</v>
      </c>
      <c r="BJ37" s="40">
        <v>0.22037656652740534</v>
      </c>
      <c r="BK37" s="40">
        <v>0.68204531916154165</v>
      </c>
      <c r="BL37" s="40">
        <v>0.4616687526341367</v>
      </c>
      <c r="BM37" s="40">
        <v>0.34042915206365448</v>
      </c>
      <c r="BN37" s="40">
        <v>0.22037656652740495</v>
      </c>
      <c r="BO37" s="89">
        <v>0</v>
      </c>
      <c r="BP37" s="90">
        <v>6.4455043712602222</v>
      </c>
      <c r="BQ37" s="104">
        <v>0</v>
      </c>
      <c r="BR37" s="40">
        <v>1.1376279387456842</v>
      </c>
      <c r="BS37" s="40">
        <v>7.2570481874211695E-2</v>
      </c>
      <c r="BT37" s="40">
        <v>8.2558207708340492E-2</v>
      </c>
      <c r="BU37" s="40">
        <v>0.14500762866363967</v>
      </c>
      <c r="BV37" s="40">
        <v>0.24701190337972143</v>
      </c>
      <c r="BW37" s="40">
        <v>0.60798046795663907</v>
      </c>
      <c r="BX37" s="40">
        <v>0.57990088929902828</v>
      </c>
      <c r="BY37" s="40">
        <v>1.4273337002002902</v>
      </c>
      <c r="BZ37" s="40">
        <v>0.34042915206365448</v>
      </c>
      <c r="CA37" s="40">
        <v>2.3476637415629726</v>
      </c>
      <c r="CB37" s="40">
        <v>0</v>
      </c>
      <c r="CC37" s="89">
        <v>5.4072557744268828</v>
      </c>
      <c r="CD37" s="90">
        <f t="shared" si="0"/>
        <v>7.7349422616957403E-2</v>
      </c>
      <c r="CE37" s="40">
        <f t="shared" si="7"/>
        <v>4.9890076623327539</v>
      </c>
      <c r="CF37" s="40">
        <f t="shared" si="1"/>
        <v>2.9019471407469943</v>
      </c>
      <c r="CG37" s="40">
        <f t="shared" si="2"/>
        <v>3.420869585490836</v>
      </c>
      <c r="CH37" s="40">
        <f t="shared" si="3"/>
        <v>0.96348079317461233</v>
      </c>
      <c r="CI37" s="40">
        <f t="shared" si="4"/>
        <v>0.89106034816123114</v>
      </c>
      <c r="CJ37" s="40">
        <f t="shared" si="5"/>
        <v>1.5663284441549925</v>
      </c>
      <c r="CK37" s="40">
        <f t="shared" si="6"/>
        <v>1.3338090639050759</v>
      </c>
      <c r="CL37" s="40">
        <v>4.5660012168320794</v>
      </c>
      <c r="CM37" s="40">
        <f t="shared" si="8"/>
        <v>2.6727048468518197</v>
      </c>
      <c r="CN37" s="40">
        <f t="shared" si="9"/>
        <v>3.1744201870789661</v>
      </c>
      <c r="CO37" s="40">
        <v>0.87952228107889419</v>
      </c>
      <c r="CP37" s="40">
        <v>0.82842887650667041</v>
      </c>
      <c r="CQ37" s="40">
        <v>1.4664690294934017</v>
      </c>
      <c r="CR37" s="40">
        <v>1.2811238170987065</v>
      </c>
      <c r="CS37" s="40">
        <v>0.42300644550067468</v>
      </c>
      <c r="CT37" s="40">
        <f t="shared" si="10"/>
        <v>0.22924229389517439</v>
      </c>
      <c r="CU37" s="40">
        <f t="shared" si="11"/>
        <v>0.24644939841186969</v>
      </c>
      <c r="CV37" s="40">
        <v>8.3958512095718196E-2</v>
      </c>
      <c r="CW37" s="40">
        <v>6.2631471654560789E-2</v>
      </c>
      <c r="CX37" s="40">
        <v>9.985941466159072E-2</v>
      </c>
      <c r="CY37" s="40">
        <v>5.2685246806369407E-2</v>
      </c>
      <c r="CZ37" s="40">
        <v>0.41824811209412827</v>
      </c>
      <c r="DA37" s="40">
        <f t="shared" si="12"/>
        <v>1.0819619351986458</v>
      </c>
      <c r="DB37" s="40">
        <f t="shared" si="13"/>
        <v>0.27178973168633436</v>
      </c>
      <c r="DC37" s="40">
        <v>2.8471237034752548E-2</v>
      </c>
      <c r="DD37" s="40">
        <v>0.24331849465158181</v>
      </c>
      <c r="DE37" s="40">
        <v>0.9355035547908519</v>
      </c>
      <c r="DF37" s="40">
        <v>0.1209511094518501</v>
      </c>
      <c r="DG37" s="40">
        <f t="shared" si="14"/>
        <v>1.460741108964891</v>
      </c>
      <c r="DH37" s="40">
        <f t="shared" si="15"/>
        <v>6.4440901602090683</v>
      </c>
      <c r="DI37" s="40">
        <v>0.34205719317610012</v>
      </c>
      <c r="DJ37" s="40">
        <v>6.1020329670329678</v>
      </c>
      <c r="DK37" s="40">
        <v>7.7838801597221092</v>
      </c>
      <c r="DL37" s="40">
        <v>2.9052652296005324</v>
      </c>
      <c r="DM37" s="40">
        <f t="shared" si="16"/>
        <v>10.136749477386239</v>
      </c>
      <c r="DN37" s="40">
        <f t="shared" si="17"/>
        <v>10.053192778418037</v>
      </c>
      <c r="DO37" s="40">
        <f t="shared" si="18"/>
        <v>-0.11812663333712092</v>
      </c>
      <c r="DP37" s="40">
        <v>0.9927508643498304</v>
      </c>
      <c r="DQ37" s="40">
        <v>1.1108774976869513</v>
      </c>
      <c r="DR37" s="40">
        <f t="shared" si="19"/>
        <v>5.4446501849105307</v>
      </c>
      <c r="DS37" s="40">
        <f t="shared" si="20"/>
        <v>1.8464350209825713</v>
      </c>
      <c r="DT37" s="40">
        <f t="shared" si="21"/>
        <v>0.11049996972819993</v>
      </c>
      <c r="DU37" s="40">
        <f t="shared" si="22"/>
        <v>0.20403101392366232</v>
      </c>
      <c r="DV37" s="40">
        <f t="shared" si="23"/>
        <v>6.2044503587457065</v>
      </c>
      <c r="DW37" s="40">
        <f t="shared" si="24"/>
        <v>0.10268770435682203</v>
      </c>
      <c r="DX37" s="40">
        <v>5.567329594610249</v>
      </c>
      <c r="DY37" s="40">
        <v>5.5106848655394929</v>
      </c>
      <c r="DZ37" s="40">
        <v>3.9345026746368914</v>
      </c>
      <c r="EA37" s="40">
        <v>0.65318612365810735</v>
      </c>
      <c r="EB37" s="40">
        <v>2.2293683145607082</v>
      </c>
      <c r="EC37" s="40">
        <v>5.6644729070755996E-2</v>
      </c>
      <c r="ED37" s="40">
        <v>3.1130481713496701E-2</v>
      </c>
      <c r="EE37" s="40">
        <v>1.0830553595396305E-2</v>
      </c>
      <c r="EF37" s="40">
        <v>3.6344800952655604E-2</v>
      </c>
      <c r="EG37" s="40">
        <v>0.63712076413545748</v>
      </c>
      <c r="EH37" s="40">
        <v>1.023251676541395</v>
      </c>
      <c r="EI37" s="40">
        <v>0.96965045921565263</v>
      </c>
      <c r="EJ37" s="40">
        <v>0.58351954680971507</v>
      </c>
      <c r="EK37" s="40">
        <f t="shared" si="25"/>
        <v>-2.1000440116636376E-2</v>
      </c>
      <c r="EL37" s="40">
        <v>2.9685048510923528</v>
      </c>
      <c r="EM37" s="40">
        <v>0.91709963614062839</v>
      </c>
      <c r="EN37" s="40">
        <v>2.9895052912089892</v>
      </c>
      <c r="EO37" s="40">
        <v>0.80123894106259985</v>
      </c>
      <c r="EP37" s="40">
        <v>0.99727720561605859</v>
      </c>
      <c r="EQ37" s="40">
        <v>2.2338407680683825</v>
      </c>
      <c r="ER37" s="40">
        <v>10.621828466809189</v>
      </c>
      <c r="ES37" s="40">
        <v>9.3852649043568661</v>
      </c>
      <c r="ET37" s="40">
        <f t="shared" si="26"/>
        <v>7.2227256009601657</v>
      </c>
      <c r="EU37" s="40">
        <f t="shared" si="27"/>
        <v>12.234497566679945</v>
      </c>
      <c r="EV37" s="40">
        <f t="shared" si="28"/>
        <v>12.255495603278344</v>
      </c>
      <c r="EW37" s="40">
        <f t="shared" si="29"/>
        <v>1.6967965115065617</v>
      </c>
      <c r="EX37" s="40">
        <f t="shared" si="30"/>
        <v>0.2439318154060858</v>
      </c>
      <c r="EY37" s="40">
        <f t="shared" si="31"/>
        <v>0.41390265342650895</v>
      </c>
      <c r="FA37" s="40">
        <v>5.4066000000000001</v>
      </c>
      <c r="FB37" s="40">
        <v>0.36460000000000004</v>
      </c>
      <c r="FC37" s="40">
        <v>5.7712000000000003</v>
      </c>
      <c r="FD37" s="40">
        <f t="shared" si="32"/>
        <v>6.3175769337399504E-2</v>
      </c>
      <c r="FE37" s="40">
        <v>-0.13570000000000002</v>
      </c>
      <c r="FF37" s="40">
        <v>5.6701999999999995</v>
      </c>
      <c r="FG37" s="40">
        <v>5.7844000000000007</v>
      </c>
      <c r="FH37" s="40">
        <v>0.38650000000000001</v>
      </c>
      <c r="FI37" s="40">
        <v>6.1709000000000005</v>
      </c>
      <c r="FJ37" s="40">
        <f t="shared" si="33"/>
        <v>6.2632679187800799E-2</v>
      </c>
      <c r="FK37" s="40">
        <v>0.55030000000000001</v>
      </c>
      <c r="FL37" s="40">
        <v>0.93319999999999992</v>
      </c>
      <c r="FM37" s="40">
        <v>13.847099999999998</v>
      </c>
      <c r="FN37" s="40">
        <v>0.9486</v>
      </c>
      <c r="FO37" s="40">
        <v>10.673499999999999</v>
      </c>
      <c r="FP37" s="40">
        <v>2.2250000000000001</v>
      </c>
      <c r="FQ37" s="40">
        <f t="shared" si="34"/>
        <v>2.4636337757534776</v>
      </c>
      <c r="FR37" s="40">
        <f t="shared" si="35"/>
        <v>6.739317257765165E-2</v>
      </c>
      <c r="FS37" s="40">
        <f t="shared" si="36"/>
        <v>0.16603209621748566</v>
      </c>
      <c r="FT37" s="40">
        <v>3.7250000000000001</v>
      </c>
      <c r="FU37" s="40">
        <v>0.10859999999999999</v>
      </c>
      <c r="FV37" s="40">
        <v>3.8336999999999999</v>
      </c>
      <c r="FW37" s="40">
        <f t="shared" si="37"/>
        <v>2.8327725174113777E-2</v>
      </c>
      <c r="FX37" s="40">
        <v>-2.2599999999999999E-2</v>
      </c>
      <c r="FY37" s="40">
        <v>2.786</v>
      </c>
      <c r="FZ37" s="40">
        <v>8.4497999999999998</v>
      </c>
      <c r="GA37" s="40">
        <v>0.73159999999999992</v>
      </c>
      <c r="GB37" s="40">
        <v>6.9589999999999996</v>
      </c>
      <c r="GC37" s="40">
        <v>0.75919999999999999</v>
      </c>
      <c r="GD37" s="40">
        <f t="shared" si="38"/>
        <v>2.1911676996084331</v>
      </c>
      <c r="GE37" s="40">
        <f t="shared" si="39"/>
        <v>0.32971194584487207</v>
      </c>
      <c r="GF37" s="40">
        <f t="shared" si="40"/>
        <v>0.72245416591032863</v>
      </c>
      <c r="GG37" s="124">
        <v>2.2103092624031215</v>
      </c>
      <c r="GH37" s="124">
        <v>2.0808968334741196</v>
      </c>
      <c r="GI37" s="124">
        <f t="shared" si="41"/>
        <v>4.2912060958772411</v>
      </c>
      <c r="GJ37" s="124">
        <f t="shared" si="42"/>
        <v>0.48492120559609869</v>
      </c>
      <c r="GK37" s="124">
        <v>0.62118602649701338</v>
      </c>
      <c r="GL37" s="124">
        <v>2.5989272721758487</v>
      </c>
      <c r="GM37" s="124">
        <v>1.9777412456788352</v>
      </c>
      <c r="GN37" s="124"/>
    </row>
    <row r="38" spans="1:196">
      <c r="A38" s="29">
        <v>2008</v>
      </c>
      <c r="B38" s="40">
        <v>6.3527994303263684</v>
      </c>
      <c r="C38" s="40">
        <v>6.0527726418384677</v>
      </c>
      <c r="D38" s="40">
        <v>0.53683616244982413</v>
      </c>
      <c r="E38" s="40">
        <v>2.332194469064337</v>
      </c>
      <c r="F38" s="40">
        <v>3.1837420103243059</v>
      </c>
      <c r="G38" s="98">
        <v>0.30002678848790115</v>
      </c>
      <c r="H38" s="89">
        <v>4.2699576295960604</v>
      </c>
      <c r="I38" s="90">
        <v>0.31254858978136962</v>
      </c>
      <c r="J38" s="90">
        <v>2.2651067048463323</v>
      </c>
      <c r="K38" s="90">
        <v>0.12601583486017892</v>
      </c>
      <c r="L38" s="90">
        <v>1.7630997137351676</v>
      </c>
      <c r="M38" s="90">
        <v>0.63341376165784313</v>
      </c>
      <c r="N38" s="91">
        <v>0.1968132136269882</v>
      </c>
      <c r="O38" s="89">
        <v>2.082841800730308</v>
      </c>
      <c r="P38" s="90">
        <v>0.2242875726684545</v>
      </c>
      <c r="Q38" s="90">
        <v>6.7087764218004553E-2</v>
      </c>
      <c r="R38" s="90">
        <v>0.4739062021619333</v>
      </c>
      <c r="S38" s="90">
        <v>2.5055966157882064</v>
      </c>
      <c r="T38" s="90">
        <v>1.4023000405077903</v>
      </c>
      <c r="U38" s="91">
        <v>1.1880363541062908</v>
      </c>
      <c r="V38" s="40">
        <v>0.67213795688441813</v>
      </c>
      <c r="W38" s="40">
        <v>0.32786204311558192</v>
      </c>
      <c r="X38" s="98">
        <v>0.58220479849023254</v>
      </c>
      <c r="Y38" s="40">
        <v>0.97123406083502128</v>
      </c>
      <c r="Z38" s="40">
        <v>0.48576769375319906</v>
      </c>
      <c r="AA38" s="40">
        <v>0.31115069367020298</v>
      </c>
      <c r="AB38" s="40">
        <v>0.96749268695241442</v>
      </c>
      <c r="AC38" s="110">
        <v>0.6</v>
      </c>
      <c r="AD38" s="110">
        <v>1</v>
      </c>
      <c r="AE38" s="40">
        <v>0.11509329845656838</v>
      </c>
      <c r="AF38" s="98">
        <v>0.29506300250267703</v>
      </c>
      <c r="AG38" s="98">
        <v>0.39052905106189184</v>
      </c>
      <c r="AH38" s="89">
        <v>1.9966867507595525</v>
      </c>
      <c r="AI38" s="90">
        <v>6.708776421800472E-2</v>
      </c>
      <c r="AJ38" s="91">
        <v>0.26841995408677977</v>
      </c>
      <c r="AK38" s="40">
        <v>0.52091431630228269</v>
      </c>
      <c r="AL38" s="90">
        <v>1.5921846147541413E-2</v>
      </c>
      <c r="AM38" s="90">
        <v>0.12389034390224457</v>
      </c>
      <c r="AN38" s="91">
        <v>0.35001585825968873</v>
      </c>
      <c r="AO38" s="40">
        <v>2.0761985396226614</v>
      </c>
      <c r="AP38" s="41">
        <v>8.1751699865455444E-3</v>
      </c>
      <c r="AQ38" s="41">
        <v>6.5601236388723755E-2</v>
      </c>
      <c r="AR38" s="41">
        <v>2.0024221332473919</v>
      </c>
      <c r="AS38" s="40">
        <v>2.4621955557781305</v>
      </c>
      <c r="AT38" s="40">
        <v>2.7018277951800185</v>
      </c>
      <c r="AU38" s="40">
        <v>1.8365663002207731</v>
      </c>
      <c r="AV38" s="40">
        <v>2.3441877339003061</v>
      </c>
      <c r="AW38" s="40">
        <v>-0.50762143367953305</v>
      </c>
      <c r="AX38" s="40">
        <v>1.2763970097994894</v>
      </c>
      <c r="AY38" s="40">
        <v>2.5838199733021945</v>
      </c>
      <c r="AZ38" s="89">
        <v>5.8451779966468358</v>
      </c>
      <c r="BA38" s="90">
        <v>5.5451512081589343</v>
      </c>
      <c r="BB38" s="90">
        <v>2.7036711294878808</v>
      </c>
      <c r="BC38" s="90">
        <v>0.76528153904839236</v>
      </c>
      <c r="BD38" s="90">
        <v>2.0761985396226614</v>
      </c>
      <c r="BE38" s="90">
        <v>0.54501133243636968</v>
      </c>
      <c r="BF38" s="90">
        <v>2.3977957054530608</v>
      </c>
      <c r="BG38" s="91">
        <v>2.6023441702695043</v>
      </c>
      <c r="BH38" s="40">
        <v>6.7308918853015047</v>
      </c>
      <c r="BI38" s="40">
        <v>6.4308650968136032</v>
      </c>
      <c r="BJ38" s="40">
        <v>0.30002678848790154</v>
      </c>
      <c r="BK38" s="40">
        <v>0.71420694015985953</v>
      </c>
      <c r="BL38" s="40">
        <v>0.41418015167195837</v>
      </c>
      <c r="BM38" s="40">
        <v>0.30847393173467258</v>
      </c>
      <c r="BN38" s="40">
        <v>0.30002678848790115</v>
      </c>
      <c r="BO38" s="89">
        <v>0</v>
      </c>
      <c r="BP38" s="90">
        <v>6.3527994303263684</v>
      </c>
      <c r="BQ38" s="104">
        <v>0</v>
      </c>
      <c r="BR38" s="40">
        <v>1.1597276350826036</v>
      </c>
      <c r="BS38" s="40">
        <v>6.440504433488714E-2</v>
      </c>
      <c r="BT38" s="40">
        <v>7.4692309753888894E-2</v>
      </c>
      <c r="BU38" s="40">
        <v>0.13159096742709575</v>
      </c>
      <c r="BV38" s="40">
        <v>0.27020607287452902</v>
      </c>
      <c r="BW38" s="40">
        <v>0.59820295969837523</v>
      </c>
      <c r="BX38" s="40">
        <v>0.63341376165784313</v>
      </c>
      <c r="BY38" s="40">
        <v>1.4023000405077903</v>
      </c>
      <c r="BZ38" s="40">
        <v>0.30847393173467258</v>
      </c>
      <c r="CA38" s="40">
        <v>2.3441877339003061</v>
      </c>
      <c r="CB38" s="40">
        <v>0</v>
      </c>
      <c r="CC38" s="89">
        <v>4.7634828864526586</v>
      </c>
      <c r="CD38" s="90">
        <f t="shared" si="0"/>
        <v>6.8755248179269146E-2</v>
      </c>
      <c r="CE38" s="40">
        <f t="shared" si="7"/>
        <v>4.4359684383969045</v>
      </c>
      <c r="CF38" s="40">
        <f t="shared" si="1"/>
        <v>2.6189356523278451</v>
      </c>
      <c r="CG38" s="40">
        <f t="shared" si="2"/>
        <v>3.1920898758194576</v>
      </c>
      <c r="CH38" s="40">
        <f t="shared" si="3"/>
        <v>0.78049766844202806</v>
      </c>
      <c r="CI38" s="40">
        <f t="shared" si="4"/>
        <v>0.96618655133376308</v>
      </c>
      <c r="CJ38" s="40">
        <f t="shared" si="5"/>
        <v>1.4454056560436666</v>
      </c>
      <c r="CK38" s="40">
        <f t="shared" si="6"/>
        <v>1.3750570897503982</v>
      </c>
      <c r="CL38" s="40">
        <v>4.0262821073277983</v>
      </c>
      <c r="CM38" s="40">
        <f t="shared" si="8"/>
        <v>2.3876026328070932</v>
      </c>
      <c r="CN38" s="40">
        <f t="shared" si="9"/>
        <v>2.958285720195724</v>
      </c>
      <c r="CO38" s="40">
        <v>0.71209350543708316</v>
      </c>
      <c r="CP38" s="40">
        <v>0.89519195727139433</v>
      </c>
      <c r="CQ38" s="40">
        <v>1.3510002574872466</v>
      </c>
      <c r="CR38" s="40">
        <v>1.3196062456750188</v>
      </c>
      <c r="CS38" s="40">
        <v>0.4096863310691059</v>
      </c>
      <c r="CT38" s="40">
        <f t="shared" si="10"/>
        <v>0.23133301952075183</v>
      </c>
      <c r="CU38" s="40">
        <f t="shared" si="11"/>
        <v>0.23380415562373347</v>
      </c>
      <c r="CV38" s="40">
        <v>6.8404163004944896E-2</v>
      </c>
      <c r="CW38" s="40">
        <v>7.0994594062368702E-2</v>
      </c>
      <c r="CX38" s="40">
        <v>9.440539855641987E-2</v>
      </c>
      <c r="CY38" s="40">
        <v>5.5450844075379389E-2</v>
      </c>
      <c r="CZ38" s="40">
        <v>0.32751444805575392</v>
      </c>
      <c r="DA38" s="40">
        <f t="shared" si="12"/>
        <v>1.0815077131549669</v>
      </c>
      <c r="DB38" s="40">
        <f t="shared" si="13"/>
        <v>0.29792131350681539</v>
      </c>
      <c r="DC38" s="40">
        <v>3.4530246704967897E-2</v>
      </c>
      <c r="DD38" s="40">
        <v>0.26339106680184748</v>
      </c>
      <c r="DE38" s="40">
        <v>1.0519145786060284</v>
      </c>
      <c r="DF38" s="40">
        <v>0.4235501858736076</v>
      </c>
      <c r="DG38" s="40">
        <f t="shared" si="14"/>
        <v>1.4971553291813526</v>
      </c>
      <c r="DH38" s="40">
        <f t="shared" si="15"/>
        <v>6.5965507169410529</v>
      </c>
      <c r="DI38" s="40">
        <v>0.38224001834596633</v>
      </c>
      <c r="DJ38" s="40">
        <v>6.2143106985950869</v>
      </c>
      <c r="DK38" s="40">
        <v>7.6701558602487978</v>
      </c>
      <c r="DL38" s="40">
        <v>2.582575636878611</v>
      </c>
      <c r="DM38" s="40">
        <f t="shared" si="16"/>
        <v>10.086561906267326</v>
      </c>
      <c r="DN38" s="40">
        <f t="shared" si="17"/>
        <v>10.097127528605224</v>
      </c>
      <c r="DO38" s="40">
        <f t="shared" si="18"/>
        <v>-0.17058843882263963</v>
      </c>
      <c r="DP38" s="40">
        <v>0.96683443570060679</v>
      </c>
      <c r="DQ38" s="40">
        <v>1.1374228745232464</v>
      </c>
      <c r="DR38" s="40">
        <f t="shared" si="19"/>
        <v>5.1975986946641646</v>
      </c>
      <c r="DS38" s="40">
        <f t="shared" si="20"/>
        <v>1.9426523904146153</v>
      </c>
      <c r="DT38" s="40">
        <f t="shared" si="21"/>
        <v>0.11264816367832539</v>
      </c>
      <c r="DU38" s="40">
        <f t="shared" si="22"/>
        <v>0.21883622444551568</v>
      </c>
      <c r="DV38" s="40">
        <f t="shared" si="23"/>
        <v>6.0248239956567025</v>
      </c>
      <c r="DW38" s="40">
        <f t="shared" si="24"/>
        <v>9.7063689143022519E-2</v>
      </c>
      <c r="DX38" s="40">
        <v>5.4400323522008573</v>
      </c>
      <c r="DY38" s="40">
        <v>5.3825835171040906</v>
      </c>
      <c r="DZ38" s="40">
        <v>3.9016370225423493</v>
      </c>
      <c r="EA38" s="40">
        <v>0.68407198272584346</v>
      </c>
      <c r="EB38" s="40">
        <v>2.1650184772875845</v>
      </c>
      <c r="EC38" s="40">
        <v>5.7448835096766279E-2</v>
      </c>
      <c r="ED38" s="40">
        <v>3.0593840982735866E-2</v>
      </c>
      <c r="EE38" s="40">
        <v>1.1280606599713392E-2</v>
      </c>
      <c r="EF38" s="40">
        <v>3.8135600713743813E-2</v>
      </c>
      <c r="EG38" s="40">
        <v>0.584791643455845</v>
      </c>
      <c r="EH38" s="40">
        <v>1.0204176459422767</v>
      </c>
      <c r="EI38" s="40">
        <v>1.0203291427116252</v>
      </c>
      <c r="EJ38" s="40">
        <v>0.58470314022519354</v>
      </c>
      <c r="EK38" s="40">
        <f t="shared" si="25"/>
        <v>-6.9526357766738656E-2</v>
      </c>
      <c r="EL38" s="40">
        <v>2.9462015895949496</v>
      </c>
      <c r="EM38" s="40">
        <v>0.72873490854494227</v>
      </c>
      <c r="EN38" s="40">
        <v>3.0157279473616883</v>
      </c>
      <c r="EO38" s="40">
        <v>0.62304505935191257</v>
      </c>
      <c r="EP38" s="40">
        <v>1.1130818571250871</v>
      </c>
      <c r="EQ38" s="40">
        <v>2.2547831115999877</v>
      </c>
      <c r="ER38" s="40">
        <v>10.559400250057918</v>
      </c>
      <c r="ES38" s="40">
        <v>9.4176989955830166</v>
      </c>
      <c r="ET38" s="40">
        <f t="shared" si="26"/>
        <v>7.2074316210673501</v>
      </c>
      <c r="EU38" s="40">
        <f t="shared" si="27"/>
        <v>12.205556213809539</v>
      </c>
      <c r="EV38" s="40">
        <f t="shared" si="28"/>
        <v>12.2750819820951</v>
      </c>
      <c r="EW38" s="40">
        <f t="shared" si="29"/>
        <v>1.7031145944159898</v>
      </c>
      <c r="EX38" s="40">
        <f t="shared" si="30"/>
        <v>0.24567884367375659</v>
      </c>
      <c r="EY38" s="40">
        <f t="shared" si="31"/>
        <v>0.41841922420001931</v>
      </c>
      <c r="FA38" s="40">
        <v>5.2128999999999994</v>
      </c>
      <c r="FB38" s="40">
        <v>0.31940000000000002</v>
      </c>
      <c r="FC38" s="40">
        <v>5.5323000000000002</v>
      </c>
      <c r="FD38" s="40">
        <f t="shared" si="32"/>
        <v>5.7733673155830306E-2</v>
      </c>
      <c r="FE38" s="40">
        <v>-2.9600000000000001E-2</v>
      </c>
      <c r="FF38" s="40">
        <v>7.3274999999999997</v>
      </c>
      <c r="FG38" s="40">
        <v>5.8652999999999995</v>
      </c>
      <c r="FH38" s="40">
        <v>0.34509999999999996</v>
      </c>
      <c r="FI38" s="40">
        <v>6.2103999999999999</v>
      </c>
      <c r="FJ38" s="40">
        <f t="shared" si="33"/>
        <v>5.556807935076645E-2</v>
      </c>
      <c r="FK38" s="40">
        <v>0.58479999999999999</v>
      </c>
      <c r="FL38" s="40">
        <v>0.89959999999999996</v>
      </c>
      <c r="FM38" s="40">
        <v>13.657800000000002</v>
      </c>
      <c r="FN38" s="40">
        <v>0.95930000000000004</v>
      </c>
      <c r="FO38" s="40">
        <v>10.364600000000001</v>
      </c>
      <c r="FP38" s="40">
        <v>2.3338999999999999</v>
      </c>
      <c r="FQ38" s="40">
        <f t="shared" si="34"/>
        <v>2.4277943686006829</v>
      </c>
      <c r="FR38" s="40">
        <f t="shared" si="35"/>
        <v>6.5867123548448495E-2</v>
      </c>
      <c r="FS38" s="40">
        <f t="shared" si="36"/>
        <v>0.15991183162684869</v>
      </c>
      <c r="FT38" s="40">
        <v>3.8001</v>
      </c>
      <c r="FU38" s="40">
        <v>0.13339999999999999</v>
      </c>
      <c r="FV38" s="40">
        <v>3.9335000000000004</v>
      </c>
      <c r="FW38" s="40">
        <f t="shared" si="37"/>
        <v>3.3913817211135115E-2</v>
      </c>
      <c r="FX38" s="40">
        <v>0.1014</v>
      </c>
      <c r="FY38" s="40">
        <v>2.8632</v>
      </c>
      <c r="FZ38" s="40">
        <v>8.6413999999999991</v>
      </c>
      <c r="GA38" s="40">
        <v>0.71650000000000003</v>
      </c>
      <c r="GB38" s="40">
        <v>7.1475</v>
      </c>
      <c r="GC38" s="40">
        <v>0.77739999999999998</v>
      </c>
      <c r="GD38" s="40">
        <f t="shared" si="38"/>
        <v>2.2550037838260999</v>
      </c>
      <c r="GE38" s="40">
        <f t="shared" si="39"/>
        <v>0.33133520031476382</v>
      </c>
      <c r="GF38" s="40">
        <f t="shared" si="40"/>
        <v>0.74716213042457114</v>
      </c>
      <c r="GG38" s="124">
        <v>2.0124702220301027</v>
      </c>
      <c r="GH38" s="124">
        <v>1.9766692815200213</v>
      </c>
      <c r="GI38" s="124">
        <f t="shared" si="41"/>
        <v>3.989139503550124</v>
      </c>
      <c r="GJ38" s="124">
        <f t="shared" si="42"/>
        <v>0.49551269885670574</v>
      </c>
      <c r="GK38" s="124">
        <v>0.61926941865388774</v>
      </c>
      <c r="GL38" s="124">
        <v>2.6706964146274328</v>
      </c>
      <c r="GM38" s="124">
        <v>2.0514269959735447</v>
      </c>
      <c r="GN38" s="124"/>
    </row>
    <row r="39" spans="1:196">
      <c r="A39" s="29">
        <v>2009</v>
      </c>
      <c r="B39" s="40">
        <v>6.3191052976768711</v>
      </c>
      <c r="C39" s="40">
        <v>6.015375603238704</v>
      </c>
      <c r="D39" s="40">
        <v>0.52096480871169859</v>
      </c>
      <c r="E39" s="40">
        <v>2.396227011902528</v>
      </c>
      <c r="F39" s="40">
        <v>3.0981837826244778</v>
      </c>
      <c r="G39" s="98">
        <v>0.30372969443816666</v>
      </c>
      <c r="H39" s="89">
        <v>4.426477622002662</v>
      </c>
      <c r="I39" s="90">
        <v>0.30298799665432691</v>
      </c>
      <c r="J39" s="90">
        <v>2.326394026622931</v>
      </c>
      <c r="K39" s="90">
        <v>0.14024836212385344</v>
      </c>
      <c r="L39" s="90">
        <v>1.8807033141735117</v>
      </c>
      <c r="M39" s="90">
        <v>0.66807928830945096</v>
      </c>
      <c r="N39" s="91">
        <v>0.22385607757196108</v>
      </c>
      <c r="O39" s="89">
        <v>1.8926276756742091</v>
      </c>
      <c r="P39" s="90">
        <v>0.21797681205737165</v>
      </c>
      <c r="Q39" s="90">
        <v>6.9832985279596929E-2</v>
      </c>
      <c r="R39" s="90">
        <v>0.46609746310295896</v>
      </c>
      <c r="S39" s="90">
        <v>2.3833086304782127</v>
      </c>
      <c r="T39" s="90">
        <v>1.2248635411241222</v>
      </c>
      <c r="U39" s="91">
        <v>1.2445882152439314</v>
      </c>
      <c r="V39" s="40">
        <v>0.70049119511111702</v>
      </c>
      <c r="W39" s="40">
        <v>0.29950880488888304</v>
      </c>
      <c r="X39" s="98">
        <v>0.58159014119128372</v>
      </c>
      <c r="Y39" s="40">
        <v>0.97085710788972712</v>
      </c>
      <c r="Z39" s="40">
        <v>0.52826023085016616</v>
      </c>
      <c r="AA39" s="40">
        <v>0.35293157190033092</v>
      </c>
      <c r="AB39" s="40">
        <v>0.96736570359720009</v>
      </c>
      <c r="AC39" s="110">
        <v>0.6</v>
      </c>
      <c r="AD39" s="110">
        <v>1</v>
      </c>
      <c r="AE39" s="40">
        <v>0.10698573823787232</v>
      </c>
      <c r="AF39" s="98">
        <v>0.26754352052436858</v>
      </c>
      <c r="AG39" s="98">
        <v>0.35712617722285955</v>
      </c>
      <c r="AH39" s="89">
        <v>2.0700319107690084</v>
      </c>
      <c r="AI39" s="90">
        <v>6.9832985279596874E-2</v>
      </c>
      <c r="AJ39" s="91">
        <v>0.25636211585392282</v>
      </c>
      <c r="AK39" s="40">
        <v>0.5049799944238782</v>
      </c>
      <c r="AL39" s="90">
        <v>1.5984814287820361E-2</v>
      </c>
      <c r="AM39" s="90">
        <v>0.13278976895081107</v>
      </c>
      <c r="AN39" s="91">
        <v>0.33330769415214789</v>
      </c>
      <c r="AO39" s="40">
        <v>2.2709958767021035</v>
      </c>
      <c r="AP39" s="41">
        <v>7.9334742443405871E-3</v>
      </c>
      <c r="AQ39" s="41">
        <v>6.6540112683415378E-2</v>
      </c>
      <c r="AR39" s="41">
        <v>2.1965222897743475</v>
      </c>
      <c r="AS39" s="40">
        <v>2.4229419153117471</v>
      </c>
      <c r="AT39" s="40">
        <v>2.7018277951800185</v>
      </c>
      <c r="AU39" s="40">
        <v>1.9921099968338316</v>
      </c>
      <c r="AV39" s="40">
        <v>2.212952077529394</v>
      </c>
      <c r="AW39" s="40">
        <v>-0.22084208069556244</v>
      </c>
      <c r="AX39" s="40">
        <v>1.1108583768198337</v>
      </c>
      <c r="AY39" s="40">
        <v>2.4918379573976659</v>
      </c>
      <c r="AZ39" s="89">
        <v>6.0982632169813087</v>
      </c>
      <c r="BA39" s="90">
        <v>5.7945335225431425</v>
      </c>
      <c r="BB39" s="90">
        <v>2.7696303854011113</v>
      </c>
      <c r="BC39" s="90">
        <v>0.75390726043992751</v>
      </c>
      <c r="BD39" s="90">
        <v>2.2709958767021035</v>
      </c>
      <c r="BE39" s="90">
        <v>0.52889828295603913</v>
      </c>
      <c r="BF39" s="90">
        <v>2.4627671245859433</v>
      </c>
      <c r="BG39" s="91">
        <v>2.8028681150011598</v>
      </c>
      <c r="BH39" s="40">
        <v>6.686953859963471</v>
      </c>
      <c r="BI39" s="40">
        <v>6.3832241655253048</v>
      </c>
      <c r="BJ39" s="40">
        <v>0.30372969443816622</v>
      </c>
      <c r="BK39" s="40">
        <v>0.71840834778580187</v>
      </c>
      <c r="BL39" s="40">
        <v>0.41467865334763521</v>
      </c>
      <c r="BM39" s="40">
        <v>0.32000924809582071</v>
      </c>
      <c r="BN39" s="40">
        <v>0.30372969443816666</v>
      </c>
      <c r="BO39" s="89">
        <v>0</v>
      </c>
      <c r="BP39" s="90">
        <v>6.3191052976768711</v>
      </c>
      <c r="BQ39" s="104">
        <v>0</v>
      </c>
      <c r="BR39" s="40">
        <v>1.1015941388020125</v>
      </c>
      <c r="BS39" s="40">
        <v>6.4963824329912032E-2</v>
      </c>
      <c r="BT39" s="40">
        <v>7.1563768115994672E-2</v>
      </c>
      <c r="BU39" s="40">
        <v>0.14460740083133142</v>
      </c>
      <c r="BV39" s="40">
        <v>0.30189505461650784</v>
      </c>
      <c r="BW39" s="40">
        <v>0.5534975445521606</v>
      </c>
      <c r="BX39" s="40">
        <v>0.66807928830945096</v>
      </c>
      <c r="BY39" s="40">
        <v>1.2248635411241222</v>
      </c>
      <c r="BZ39" s="40">
        <v>0.32000924809582071</v>
      </c>
      <c r="CA39" s="40">
        <v>2.212952077529394</v>
      </c>
      <c r="CB39" s="40">
        <v>0</v>
      </c>
      <c r="CC39" s="89">
        <v>4.2591521817241595</v>
      </c>
      <c r="CD39" s="90">
        <f t="shared" si="0"/>
        <v>3.4236265349848277E-2</v>
      </c>
      <c r="CE39" s="40">
        <f t="shared" si="7"/>
        <v>4.1133347174652659</v>
      </c>
      <c r="CF39" s="40">
        <f t="shared" si="1"/>
        <v>2.3831254071795547</v>
      </c>
      <c r="CG39" s="40">
        <f t="shared" si="2"/>
        <v>3.1339267874630394</v>
      </c>
      <c r="CH39" s="40">
        <f t="shared" si="3"/>
        <v>0.68250737893335012</v>
      </c>
      <c r="CI39" s="40">
        <f t="shared" si="4"/>
        <v>1.040873663555143</v>
      </c>
      <c r="CJ39" s="40">
        <f t="shared" si="5"/>
        <v>1.410545744974546</v>
      </c>
      <c r="CK39" s="40">
        <f t="shared" si="6"/>
        <v>1.4037174771773282</v>
      </c>
      <c r="CL39" s="40">
        <v>3.7431652776099731</v>
      </c>
      <c r="CM39" s="40">
        <f t="shared" si="8"/>
        <v>2.1819426691186776</v>
      </c>
      <c r="CN39" s="40">
        <f t="shared" si="9"/>
        <v>2.9047627821662609</v>
      </c>
      <c r="CO39" s="40">
        <v>0.62250923088662113</v>
      </c>
      <c r="CP39" s="40">
        <v>0.96072276232028764</v>
      </c>
      <c r="CQ39" s="40">
        <v>1.3215307889593522</v>
      </c>
      <c r="CR39" s="40">
        <v>1.3435401736749655</v>
      </c>
      <c r="CS39" s="40">
        <v>0.3701694398552926</v>
      </c>
      <c r="CT39" s="40">
        <f t="shared" si="10"/>
        <v>0.201182738060877</v>
      </c>
      <c r="CU39" s="40">
        <f t="shared" si="11"/>
        <v>0.22916400529677827</v>
      </c>
      <c r="CV39" s="40">
        <v>5.9998148046729011E-2</v>
      </c>
      <c r="CW39" s="40">
        <v>8.0150901234855451E-2</v>
      </c>
      <c r="CX39" s="40">
        <v>8.9014956015193811E-2</v>
      </c>
      <c r="CY39" s="40">
        <v>6.0177303502362674E-2</v>
      </c>
      <c r="CZ39" s="40">
        <v>0.14581746425889353</v>
      </c>
      <c r="DA39" s="40">
        <f t="shared" si="12"/>
        <v>1.0646606619894086</v>
      </c>
      <c r="DB39" s="40">
        <f t="shared" si="13"/>
        <v>0.32944075176685006</v>
      </c>
      <c r="DC39" s="40">
        <v>3.7401926423169855E-2</v>
      </c>
      <c r="DD39" s="40">
        <v>0.2920388253436802</v>
      </c>
      <c r="DE39" s="40">
        <v>1.2482839494973652</v>
      </c>
      <c r="DF39" s="40">
        <v>0.46025267810755488</v>
      </c>
      <c r="DG39" s="40">
        <f t="shared" si="14"/>
        <v>1.3887453509372349</v>
      </c>
      <c r="DH39" s="40">
        <f t="shared" si="15"/>
        <v>6.7494523383445628</v>
      </c>
      <c r="DI39" s="40">
        <v>0.36657462003447111</v>
      </c>
      <c r="DJ39" s="40">
        <v>6.382877718310092</v>
      </c>
      <c r="DK39" s="40">
        <v>7.6779450111742431</v>
      </c>
      <c r="DL39" s="40">
        <v>2.4698685067746426</v>
      </c>
      <c r="DM39" s="40">
        <f t="shared" si="16"/>
        <v>10.212819877574452</v>
      </c>
      <c r="DN39" s="40">
        <f t="shared" si="17"/>
        <v>10.329946437848935</v>
      </c>
      <c r="DO39" s="40">
        <f t="shared" si="18"/>
        <v>-0.21824387065915662</v>
      </c>
      <c r="DP39" s="40">
        <v>0.93883301308747258</v>
      </c>
      <c r="DQ39" s="40">
        <v>1.1570768837466292</v>
      </c>
      <c r="DR39" s="40">
        <f t="shared" si="19"/>
        <v>4.8365314201061977</v>
      </c>
      <c r="DS39" s="40">
        <f t="shared" si="20"/>
        <v>2.1358170847202138</v>
      </c>
      <c r="DT39" s="40">
        <f t="shared" si="21"/>
        <v>0.11201189577393143</v>
      </c>
      <c r="DU39" s="40">
        <f t="shared" si="22"/>
        <v>0.23923692068586266</v>
      </c>
      <c r="DV39" s="40">
        <f t="shared" si="23"/>
        <v>6.0267547672802078</v>
      </c>
      <c r="DW39" s="40">
        <f t="shared" si="24"/>
        <v>8.3357660691486188E-2</v>
      </c>
      <c r="DX39" s="40">
        <v>5.5243785883184673</v>
      </c>
      <c r="DY39" s="40">
        <v>5.4644667317322515</v>
      </c>
      <c r="DZ39" s="40">
        <v>3.960782083920781</v>
      </c>
      <c r="EA39" s="40">
        <v>0.75201234735806688</v>
      </c>
      <c r="EB39" s="40">
        <v>2.2556969951695369</v>
      </c>
      <c r="EC39" s="40">
        <v>5.9911856586216297E-2</v>
      </c>
      <c r="ED39" s="40">
        <v>3.1501505982345059E-2</v>
      </c>
      <c r="EE39" s="40">
        <v>1.2472379828399187E-2</v>
      </c>
      <c r="EF39" s="40">
        <v>4.0882730432270427E-2</v>
      </c>
      <c r="EG39" s="40">
        <v>0.50237617896174036</v>
      </c>
      <c r="EH39" s="40">
        <v>1.0628914344964684</v>
      </c>
      <c r="EI39" s="40">
        <v>1.1625060965387635</v>
      </c>
      <c r="EJ39" s="40">
        <v>0.60199084100403544</v>
      </c>
      <c r="EK39" s="40">
        <f t="shared" si="25"/>
        <v>-9.9125669371350256E-2</v>
      </c>
      <c r="EL39" s="40">
        <v>3.0193938087964183</v>
      </c>
      <c r="EM39" s="40">
        <v>0.68165182007648306</v>
      </c>
      <c r="EN39" s="40">
        <v>3.1185194781677685</v>
      </c>
      <c r="EO39" s="40">
        <v>0.56075731240995352</v>
      </c>
      <c r="EP39" s="40">
        <v>1.281359614730234</v>
      </c>
      <c r="EQ39" s="40">
        <v>2.3520656413397516</v>
      </c>
      <c r="ER39" s="40">
        <v>10.709622137084216</v>
      </c>
      <c r="ES39" s="40">
        <v>9.6389161104746979</v>
      </c>
      <c r="ET39" s="40">
        <f t="shared" si="26"/>
        <v>7.4072406657393461</v>
      </c>
      <c r="EU39" s="40">
        <f t="shared" si="27"/>
        <v>12.53748667708054</v>
      </c>
      <c r="EV39" s="40">
        <f t="shared" si="28"/>
        <v>12.636612960809444</v>
      </c>
      <c r="EW39" s="40">
        <f t="shared" si="29"/>
        <v>1.7059811515585654</v>
      </c>
      <c r="EX39" s="40">
        <f t="shared" si="30"/>
        <v>0.2467844419892726</v>
      </c>
      <c r="EY39" s="40">
        <f t="shared" si="31"/>
        <v>0.42100960653159725</v>
      </c>
      <c r="FA39" s="40">
        <v>5.2848000000000006</v>
      </c>
      <c r="FB39" s="40">
        <v>0.2162</v>
      </c>
      <c r="FC39" s="40">
        <v>5.5010000000000003</v>
      </c>
      <c r="FD39" s="40">
        <f t="shared" si="32"/>
        <v>3.9301945100890745E-2</v>
      </c>
      <c r="FE39" s="40">
        <v>-4.2900000000000001E-2</v>
      </c>
      <c r="FF39" s="40">
        <v>7.9157000000000002</v>
      </c>
      <c r="FG39" s="40">
        <v>6.1848000000000001</v>
      </c>
      <c r="FH39" s="40">
        <v>0.2465</v>
      </c>
      <c r="FI39" s="40">
        <v>6.4313000000000002</v>
      </c>
      <c r="FJ39" s="40">
        <f t="shared" si="33"/>
        <v>3.8328176262963941E-2</v>
      </c>
      <c r="FK39" s="40">
        <v>0.6583</v>
      </c>
      <c r="FL39" s="40">
        <v>0.8851</v>
      </c>
      <c r="FM39" s="40">
        <v>14.316500000000001</v>
      </c>
      <c r="FN39" s="40">
        <v>1.0275000000000001</v>
      </c>
      <c r="FO39" s="40">
        <v>10.688800000000001</v>
      </c>
      <c r="FP39" s="40">
        <v>2.6001999999999996</v>
      </c>
      <c r="FQ39" s="40">
        <f t="shared" si="34"/>
        <v>2.4799064611120736</v>
      </c>
      <c r="FR39" s="40">
        <f t="shared" si="35"/>
        <v>6.182376977613243E-2</v>
      </c>
      <c r="FS39" s="40">
        <f t="shared" si="36"/>
        <v>0.15331716611813614</v>
      </c>
      <c r="FT39" s="40">
        <v>4.0103</v>
      </c>
      <c r="FU39" s="40">
        <v>0.1226</v>
      </c>
      <c r="FV39" s="40">
        <v>4.1329000000000002</v>
      </c>
      <c r="FW39" s="40">
        <f t="shared" si="37"/>
        <v>2.9664400300031455E-2</v>
      </c>
      <c r="FX39" s="40">
        <v>0.22500000000000001</v>
      </c>
      <c r="FY39" s="40">
        <v>2.8207999999999998</v>
      </c>
      <c r="FZ39" s="40">
        <v>8.9151000000000007</v>
      </c>
      <c r="GA39" s="40">
        <v>0.74159999999999993</v>
      </c>
      <c r="GB39" s="40">
        <v>7.3053999999999997</v>
      </c>
      <c r="GC39" s="40">
        <v>0.86809999999999998</v>
      </c>
      <c r="GD39" s="40">
        <f t="shared" si="38"/>
        <v>2.2813019780444743</v>
      </c>
      <c r="GE39" s="40">
        <f t="shared" si="39"/>
        <v>0.31640699487386564</v>
      </c>
      <c r="GF39" s="40">
        <f t="shared" si="40"/>
        <v>0.7218199032728575</v>
      </c>
      <c r="GG39" s="124">
        <v>2.2630434381323998</v>
      </c>
      <c r="GH39" s="124">
        <v>2.3086935561626221</v>
      </c>
      <c r="GI39" s="124">
        <f t="shared" si="41"/>
        <v>4.5717369942950219</v>
      </c>
      <c r="GJ39" s="124">
        <f t="shared" si="42"/>
        <v>0.5049926448182811</v>
      </c>
      <c r="GK39" s="124">
        <v>0.83517683932582687</v>
      </c>
      <c r="GL39" s="124">
        <v>3.0466105979045279</v>
      </c>
      <c r="GM39" s="124">
        <v>2.2114337585787016</v>
      </c>
      <c r="GN39" s="124"/>
    </row>
    <row r="40" spans="1:196">
      <c r="A40" s="29">
        <v>2010</v>
      </c>
      <c r="B40" s="40">
        <v>6.7921768985379929</v>
      </c>
      <c r="C40" s="40">
        <v>6.5219510501569546</v>
      </c>
      <c r="D40" s="40">
        <v>0.51777336638121385</v>
      </c>
      <c r="E40" s="40">
        <v>2.538769197993028</v>
      </c>
      <c r="F40" s="40">
        <v>3.4654084857827128</v>
      </c>
      <c r="G40" s="98">
        <v>0.27022584838103764</v>
      </c>
      <c r="H40" s="89">
        <v>4.6743430342190528</v>
      </c>
      <c r="I40" s="90">
        <v>0.30033799264717409</v>
      </c>
      <c r="J40" s="90">
        <v>2.4675467451091673</v>
      </c>
      <c r="K40" s="90">
        <v>0.1582270841255351</v>
      </c>
      <c r="L40" s="90">
        <v>2.025056737142799</v>
      </c>
      <c r="M40" s="90">
        <v>0.74793855544002252</v>
      </c>
      <c r="N40" s="91">
        <v>0.27682552480562306</v>
      </c>
      <c r="O40" s="89">
        <v>2.1178338643189401</v>
      </c>
      <c r="P40" s="90">
        <v>0.21743537373403979</v>
      </c>
      <c r="Q40" s="90">
        <v>7.1222452883860768E-2</v>
      </c>
      <c r="R40" s="90">
        <v>0.52305442685383463</v>
      </c>
      <c r="S40" s="90">
        <v>2.5769909333648799</v>
      </c>
      <c r="T40" s="90">
        <v>1.3497397865560574</v>
      </c>
      <c r="U40" s="91">
        <v>1.2708693225176748</v>
      </c>
      <c r="V40" s="40">
        <v>0.68819512566364383</v>
      </c>
      <c r="W40" s="40">
        <v>0.31180487433635612</v>
      </c>
      <c r="X40" s="98">
        <v>0.58005685913564042</v>
      </c>
      <c r="Y40" s="40">
        <v>0.97194607019016765</v>
      </c>
      <c r="Z40" s="40">
        <v>0.51034392714175703</v>
      </c>
      <c r="AA40" s="40">
        <v>0.35655540721668005</v>
      </c>
      <c r="AB40" s="40">
        <v>0.96891858865237346</v>
      </c>
      <c r="AC40" s="110">
        <v>0.59999999999999987</v>
      </c>
      <c r="AD40" s="110">
        <v>1</v>
      </c>
      <c r="AE40" s="40">
        <v>9.7404892716539071E-2</v>
      </c>
      <c r="AF40" s="98">
        <v>0.28232605901360641</v>
      </c>
      <c r="AG40" s="98">
        <v>0.36725736386659902</v>
      </c>
      <c r="AH40" s="89">
        <v>2.2202582037466025</v>
      </c>
      <c r="AI40" s="90">
        <v>7.1222452883860934E-2</v>
      </c>
      <c r="AJ40" s="91">
        <v>0.24728854136256484</v>
      </c>
      <c r="AK40" s="40">
        <v>0.50056332107862356</v>
      </c>
      <c r="AL40" s="90">
        <v>1.721004530259029E-2</v>
      </c>
      <c r="AM40" s="90">
        <v>0.19032584299629446</v>
      </c>
      <c r="AN40" s="91">
        <v>0.33272858385754017</v>
      </c>
      <c r="AO40" s="40">
        <v>2.4489553686079266</v>
      </c>
      <c r="AP40" s="41">
        <v>7.8848735997139163E-3</v>
      </c>
      <c r="AQ40" s="41">
        <v>6.9832687858660217E-2</v>
      </c>
      <c r="AR40" s="41">
        <v>2.3712378071495523</v>
      </c>
      <c r="AS40" s="40">
        <v>2.3814228877802361</v>
      </c>
      <c r="AT40" s="40">
        <v>2.7018277951800185</v>
      </c>
      <c r="AU40" s="40">
        <v>2.1285504612081443</v>
      </c>
      <c r="AV40" s="40">
        <v>2.4637220674035616</v>
      </c>
      <c r="AW40" s="40">
        <v>-0.3351716061954173</v>
      </c>
      <c r="AX40" s="40">
        <v>1.1574647217924903</v>
      </c>
      <c r="AY40" s="40">
        <v>2.7841269748033439</v>
      </c>
      <c r="AZ40" s="89">
        <v>6.4570052923425756</v>
      </c>
      <c r="BA40" s="90">
        <v>6.1867794439615382</v>
      </c>
      <c r="BB40" s="90">
        <v>2.9261118218818765</v>
      </c>
      <c r="BC40" s="90">
        <v>0.81171225347173515</v>
      </c>
      <c r="BD40" s="90">
        <v>2.4489553686079266</v>
      </c>
      <c r="BE40" s="90">
        <v>0.52565823998092776</v>
      </c>
      <c r="BF40" s="90">
        <v>2.6086018858516882</v>
      </c>
      <c r="BG40" s="91">
        <v>3.0525193181289221</v>
      </c>
      <c r="BH40" s="40">
        <v>6.9834705582879142</v>
      </c>
      <c r="BI40" s="40">
        <v>6.7132447099068777</v>
      </c>
      <c r="BJ40" s="40">
        <v>0.27022584838103647</v>
      </c>
      <c r="BK40" s="40">
        <v>0.74384125784840871</v>
      </c>
      <c r="BL40" s="40">
        <v>0.47361540946737107</v>
      </c>
      <c r="BM40" s="40">
        <v>0.36604372540748181</v>
      </c>
      <c r="BN40" s="40">
        <v>0.27022584838103764</v>
      </c>
      <c r="BO40" s="89">
        <v>0</v>
      </c>
      <c r="BP40" s="90">
        <v>6.792176898537992</v>
      </c>
      <c r="BQ40" s="104">
        <v>0</v>
      </c>
      <c r="BR40" s="40">
        <v>1.0850952051408886</v>
      </c>
      <c r="BS40" s="40">
        <v>7.0549403445467548E-2</v>
      </c>
      <c r="BT40" s="40">
        <v>7.6552819404226924E-2</v>
      </c>
      <c r="BU40" s="40">
        <v>0.1485734654287704</v>
      </c>
      <c r="BV40" s="40">
        <v>0.3035807347491315</v>
      </c>
      <c r="BW40" s="40">
        <v>0.54784579982209813</v>
      </c>
      <c r="BX40" s="40">
        <v>0.74793855544002252</v>
      </c>
      <c r="BY40" s="40">
        <v>1.3497397865560574</v>
      </c>
      <c r="BZ40" s="40">
        <v>0.36604372540748181</v>
      </c>
      <c r="CA40" s="40">
        <v>2.4637220674035616</v>
      </c>
      <c r="CB40" s="40">
        <v>0</v>
      </c>
      <c r="CC40" s="89">
        <v>4.1583102435813917</v>
      </c>
      <c r="CD40" s="90">
        <f t="shared" si="0"/>
        <v>-4.3848016931997833E-4</v>
      </c>
      <c r="CE40" s="40">
        <f t="shared" si="7"/>
        <v>4.1601335801610828</v>
      </c>
      <c r="CF40" s="40">
        <f t="shared" si="1"/>
        <v>2.1926140350877192</v>
      </c>
      <c r="CG40" s="40">
        <f t="shared" si="2"/>
        <v>3.2840722355243228</v>
      </c>
      <c r="CH40" s="40">
        <f t="shared" si="3"/>
        <v>0.76675001758432237</v>
      </c>
      <c r="CI40" s="40">
        <f t="shared" si="4"/>
        <v>1.0135570889606083</v>
      </c>
      <c r="CJ40" s="40">
        <f t="shared" si="5"/>
        <v>1.5037651289793923</v>
      </c>
      <c r="CK40" s="40">
        <f t="shared" si="6"/>
        <v>1.3165526904509595</v>
      </c>
      <c r="CL40" s="40">
        <v>3.8078112614852158</v>
      </c>
      <c r="CM40" s="40">
        <f t="shared" si="8"/>
        <v>2.0167889242120962</v>
      </c>
      <c r="CN40" s="40">
        <f t="shared" si="9"/>
        <v>3.0493772177629346</v>
      </c>
      <c r="CO40" s="40">
        <v>0.69895115808778296</v>
      </c>
      <c r="CP40" s="40">
        <v>0.93278105790899124</v>
      </c>
      <c r="CQ40" s="40">
        <v>1.4176450017661606</v>
      </c>
      <c r="CR40" s="40">
        <v>1.258354880489815</v>
      </c>
      <c r="CS40" s="40">
        <v>0.35232231867586689</v>
      </c>
      <c r="CT40" s="40">
        <f t="shared" si="10"/>
        <v>0.17582511087562303</v>
      </c>
      <c r="CU40" s="40">
        <f t="shared" si="11"/>
        <v>0.23469501776138835</v>
      </c>
      <c r="CV40" s="40">
        <v>6.7798859496539451E-2</v>
      </c>
      <c r="CW40" s="40">
        <v>8.0776031051617084E-2</v>
      </c>
      <c r="CX40" s="40">
        <v>8.6120127213231798E-2</v>
      </c>
      <c r="CY40" s="40">
        <v>5.819780996114448E-2</v>
      </c>
      <c r="CZ40" s="40">
        <v>-1.823336579690569E-3</v>
      </c>
      <c r="DA40" s="40">
        <f t="shared" si="12"/>
        <v>1.0023223912746206</v>
      </c>
      <c r="DB40" s="40">
        <f t="shared" si="13"/>
        <v>0.33260806939047849</v>
      </c>
      <c r="DC40" s="40">
        <v>3.3759566701989874E-2</v>
      </c>
      <c r="DD40" s="40">
        <v>0.29884850268848862</v>
      </c>
      <c r="DE40" s="40">
        <v>1.3367537972447896</v>
      </c>
      <c r="DF40" s="40">
        <v>0.21150877192982481</v>
      </c>
      <c r="DG40" s="40">
        <f t="shared" si="14"/>
        <v>1.25441740256682</v>
      </c>
      <c r="DH40" s="40">
        <f t="shared" si="15"/>
        <v>6.5811795203893402</v>
      </c>
      <c r="DI40" s="40">
        <v>0.32571297931629972</v>
      </c>
      <c r="DJ40" s="40">
        <v>6.2554665410730408</v>
      </c>
      <c r="DK40" s="40">
        <v>7.624088151026335</v>
      </c>
      <c r="DL40" s="40">
        <v>2.696415322422387</v>
      </c>
      <c r="DM40" s="40">
        <f t="shared" si="16"/>
        <v>10.197859825304143</v>
      </c>
      <c r="DN40" s="40">
        <f t="shared" si="17"/>
        <v>10.277394638722084</v>
      </c>
      <c r="DO40" s="40">
        <f t="shared" si="18"/>
        <v>-0.17696220416813824</v>
      </c>
      <c r="DP40" s="40">
        <v>1.0168176537540721</v>
      </c>
      <c r="DQ40" s="40">
        <v>1.1937798579222103</v>
      </c>
      <c r="DR40" s="40">
        <f t="shared" si="19"/>
        <v>4.4493538289291603</v>
      </c>
      <c r="DS40" s="40">
        <f t="shared" si="20"/>
        <v>2.3098622932390112</v>
      </c>
      <c r="DT40" s="40">
        <f t="shared" si="21"/>
        <v>0.11615588384865677</v>
      </c>
      <c r="DU40" s="40">
        <f t="shared" si="22"/>
        <v>0.26830409623986257</v>
      </c>
      <c r="DV40" s="40">
        <f t="shared" si="23"/>
        <v>6.0612245197100982</v>
      </c>
      <c r="DW40" s="40">
        <f t="shared" si="24"/>
        <v>7.7537375064394676E-2</v>
      </c>
      <c r="DX40" s="40">
        <v>5.5912530807758305</v>
      </c>
      <c r="DY40" s="40">
        <v>5.5315388294196399</v>
      </c>
      <c r="DZ40" s="40">
        <v>3.9706803768364107</v>
      </c>
      <c r="EA40" s="40">
        <v>0.76819399350961004</v>
      </c>
      <c r="EB40" s="40">
        <v>2.3290524460928399</v>
      </c>
      <c r="EC40" s="40">
        <v>5.9714251356190469E-2</v>
      </c>
      <c r="ED40" s="40">
        <v>3.2505063867167387E-2</v>
      </c>
      <c r="EE40" s="40">
        <v>1.3129248942358706E-2</v>
      </c>
      <c r="EF40" s="40">
        <v>4.033843643138179E-2</v>
      </c>
      <c r="EG40" s="40">
        <v>0.46997143893426735</v>
      </c>
      <c r="EH40" s="40">
        <v>1.0825137473069713</v>
      </c>
      <c r="EI40" s="40">
        <v>1.2234051837989754</v>
      </c>
      <c r="EJ40" s="40">
        <v>0.61086287542627138</v>
      </c>
      <c r="EK40" s="40">
        <f t="shared" si="25"/>
        <v>-8.9529798903358326E-2</v>
      </c>
      <c r="EL40" s="40">
        <v>3.0635064536768577</v>
      </c>
      <c r="EM40" s="40">
        <v>0.78686833837121473</v>
      </c>
      <c r="EN40" s="40">
        <v>3.153036252580216</v>
      </c>
      <c r="EO40" s="40">
        <v>0.62568936049117341</v>
      </c>
      <c r="EP40" s="40">
        <v>1.3004641035206943</v>
      </c>
      <c r="EQ40" s="40">
        <v>2.3655180472451929</v>
      </c>
      <c r="ER40" s="40">
        <v>10.71433741555691</v>
      </c>
      <c r="ES40" s="40">
        <v>9.6492834718324101</v>
      </c>
      <c r="ET40" s="40">
        <f t="shared" si="26"/>
        <v>7.4512172352557418</v>
      </c>
      <c r="EU40" s="40">
        <f t="shared" si="27"/>
        <v>12.629537229782903</v>
      </c>
      <c r="EV40" s="40">
        <f t="shared" si="28"/>
        <v>12.719065841807856</v>
      </c>
      <c r="EW40" s="40">
        <f t="shared" si="29"/>
        <v>1.7069782614345306</v>
      </c>
      <c r="EX40" s="40">
        <f t="shared" si="30"/>
        <v>0.24789841422285233</v>
      </c>
      <c r="EY40" s="40">
        <f t="shared" si="31"/>
        <v>0.42315720412250157</v>
      </c>
      <c r="FA40" s="40">
        <v>5.2942</v>
      </c>
      <c r="FB40" s="40">
        <v>0.1215</v>
      </c>
      <c r="FC40" s="40">
        <v>5.4157000000000002</v>
      </c>
      <c r="FD40" s="40">
        <f t="shared" si="32"/>
        <v>2.2434772974869361E-2</v>
      </c>
      <c r="FE40" s="40">
        <v>-0.10710000000000001</v>
      </c>
      <c r="FF40" s="40">
        <v>7.0774999999999997</v>
      </c>
      <c r="FG40" s="40">
        <v>5.9080999999999992</v>
      </c>
      <c r="FH40" s="40">
        <v>0.13669999999999999</v>
      </c>
      <c r="FI40" s="40">
        <v>6.0448000000000004</v>
      </c>
      <c r="FJ40" s="40">
        <f t="shared" si="33"/>
        <v>2.2614478560084698E-2</v>
      </c>
      <c r="FK40" s="40">
        <v>0.67159999999999997</v>
      </c>
      <c r="FL40" s="40">
        <v>0.85309999999999997</v>
      </c>
      <c r="FM40" s="40">
        <v>13.903899999999998</v>
      </c>
      <c r="FN40" s="40">
        <v>0.98299999999999998</v>
      </c>
      <c r="FO40" s="40">
        <v>10.3169</v>
      </c>
      <c r="FP40" s="40">
        <v>2.6039999999999996</v>
      </c>
      <c r="FQ40" s="40">
        <f t="shared" si="34"/>
        <v>2.5876386510831528</v>
      </c>
      <c r="FR40" s="40">
        <f t="shared" si="35"/>
        <v>6.1356885478175194E-2</v>
      </c>
      <c r="FS40" s="40">
        <f t="shared" si="36"/>
        <v>0.15876944837340876</v>
      </c>
      <c r="FT40" s="40">
        <v>3.9382000000000001</v>
      </c>
      <c r="FU40" s="40">
        <v>9.4399999999999998E-2</v>
      </c>
      <c r="FV40" s="40">
        <v>4.0324999999999998</v>
      </c>
      <c r="FW40" s="40">
        <f t="shared" si="37"/>
        <v>2.3409795412275263E-2</v>
      </c>
      <c r="FX40" s="40">
        <v>0.22450000000000001</v>
      </c>
      <c r="FY40" s="40">
        <v>2.6536</v>
      </c>
      <c r="FZ40" s="40">
        <v>8.5059999999999985</v>
      </c>
      <c r="GA40" s="40">
        <v>0.70569999999999988</v>
      </c>
      <c r="GB40" s="40">
        <v>6.8772000000000002</v>
      </c>
      <c r="GC40" s="40">
        <v>0.92310000000000003</v>
      </c>
      <c r="GD40" s="40">
        <f t="shared" si="38"/>
        <v>2.2337184873949578</v>
      </c>
      <c r="GE40" s="40">
        <f t="shared" si="39"/>
        <v>0.31196802257230194</v>
      </c>
      <c r="GF40" s="40">
        <f t="shared" si="40"/>
        <v>0.6968487394957984</v>
      </c>
      <c r="GG40" s="124">
        <v>2.3225928186743041</v>
      </c>
      <c r="GH40" s="124">
        <v>2.406799912016345</v>
      </c>
      <c r="GI40" s="124">
        <f t="shared" si="41"/>
        <v>4.7293927306906491</v>
      </c>
      <c r="GJ40" s="124">
        <f t="shared" si="42"/>
        <v>0.50890252704069094</v>
      </c>
      <c r="GK40" s="124">
        <v>0.94174756400924309</v>
      </c>
      <c r="GL40" s="124">
        <v>2.9376350084242082</v>
      </c>
      <c r="GM40" s="124">
        <v>1.9958874444149652</v>
      </c>
      <c r="GN40" s="124"/>
    </row>
    <row r="41" spans="1:196">
      <c r="A41" s="29">
        <v>2011</v>
      </c>
      <c r="B41" s="40">
        <v>6.7154446981205496</v>
      </c>
      <c r="C41" s="40">
        <v>6.4700803042547079</v>
      </c>
      <c r="D41" s="40">
        <v>0.52263291466141437</v>
      </c>
      <c r="E41" s="40">
        <v>2.4687416667195667</v>
      </c>
      <c r="F41" s="40">
        <v>3.4787057228737268</v>
      </c>
      <c r="G41" s="98">
        <v>0.24536439386584141</v>
      </c>
      <c r="H41" s="89">
        <v>4.5964710893225016</v>
      </c>
      <c r="I41" s="90">
        <v>0.30270671817804573</v>
      </c>
      <c r="J41" s="90">
        <v>2.4106571529789469</v>
      </c>
      <c r="K41" s="90">
        <v>0.18786568013100602</v>
      </c>
      <c r="L41" s="90">
        <v>1.999163546934045</v>
      </c>
      <c r="M41" s="90">
        <v>0.72378101751887314</v>
      </c>
      <c r="N41" s="91">
        <v>0.30392200889954135</v>
      </c>
      <c r="O41" s="89">
        <v>2.118973608798048</v>
      </c>
      <c r="P41" s="90">
        <v>0.2199261964833687</v>
      </c>
      <c r="Q41" s="90">
        <v>5.8084513740619945E-2</v>
      </c>
      <c r="R41" s="90">
        <v>0.52857109173932804</v>
      </c>
      <c r="S41" s="90">
        <v>2.5485306485649755</v>
      </c>
      <c r="T41" s="90">
        <v>1.297072412332434</v>
      </c>
      <c r="U41" s="91">
        <v>1.2361388417302441</v>
      </c>
      <c r="V41" s="40">
        <v>0.68446265228107905</v>
      </c>
      <c r="W41" s="40">
        <v>0.31553734771892095</v>
      </c>
      <c r="X41" s="98">
        <v>0.57919566427260527</v>
      </c>
      <c r="Y41" s="40">
        <v>0.97647201628115188</v>
      </c>
      <c r="Z41" s="40">
        <v>0.50565836816578902</v>
      </c>
      <c r="AA41" s="40">
        <v>0.35815611702830341</v>
      </c>
      <c r="AB41" s="40">
        <v>0.97324508927622466</v>
      </c>
      <c r="AC41" s="110">
        <v>0.59999999999999987</v>
      </c>
      <c r="AD41" s="110">
        <v>1</v>
      </c>
      <c r="AE41" s="40">
        <v>0.12061064371482484</v>
      </c>
      <c r="AF41" s="98">
        <v>0.28548654872390533</v>
      </c>
      <c r="AG41" s="98">
        <v>0.38238666884427464</v>
      </c>
      <c r="AH41" s="89">
        <v>2.1129006313902905</v>
      </c>
      <c r="AI41" s="90">
        <v>5.8084513740619653E-2</v>
      </c>
      <c r="AJ41" s="91">
        <v>0.29775652158865651</v>
      </c>
      <c r="AK41" s="40">
        <v>0.50451119696340962</v>
      </c>
      <c r="AL41" s="90">
        <v>1.8121717698004768E-2</v>
      </c>
      <c r="AM41" s="90">
        <v>0.21873191188227142</v>
      </c>
      <c r="AN41" s="91">
        <v>0.30983917985705661</v>
      </c>
      <c r="AO41" s="40">
        <v>2.5763058342066607</v>
      </c>
      <c r="AP41" s="41">
        <v>7.9588768730164614E-3</v>
      </c>
      <c r="AQ41" s="41">
        <v>6.1536200539023596E-2</v>
      </c>
      <c r="AR41" s="41">
        <v>2.5068107567946205</v>
      </c>
      <c r="AS41" s="40">
        <v>2.3096858327213114</v>
      </c>
      <c r="AT41" s="40">
        <v>2.7018277951800185</v>
      </c>
      <c r="AU41" s="40">
        <v>2.1841638717479537</v>
      </c>
      <c r="AV41" s="40">
        <v>2.3701269885446861</v>
      </c>
      <c r="AW41" s="40">
        <v>-0.18596311679673239</v>
      </c>
      <c r="AX41" s="40">
        <v>1.0851415588372995</v>
      </c>
      <c r="AY41" s="40">
        <v>2.7622689510033931</v>
      </c>
      <c r="AZ41" s="89">
        <v>6.5294815813238172</v>
      </c>
      <c r="BA41" s="90">
        <v>6.2841171874579764</v>
      </c>
      <c r="BB41" s="90">
        <v>2.9012295512879986</v>
      </c>
      <c r="BC41" s="90">
        <v>0.80658180196331664</v>
      </c>
      <c r="BD41" s="90">
        <v>2.5763058342066607</v>
      </c>
      <c r="BE41" s="90">
        <v>0.53059179153443081</v>
      </c>
      <c r="BF41" s="90">
        <v>2.5302778672585902</v>
      </c>
      <c r="BG41" s="91">
        <v>3.2232475286649547</v>
      </c>
      <c r="BH41" s="40">
        <v>6.8573800282203319</v>
      </c>
      <c r="BI41" s="40">
        <v>6.6120156343544902</v>
      </c>
      <c r="BJ41" s="40">
        <v>0.24536439386584163</v>
      </c>
      <c r="BK41" s="40">
        <v>0.7218596740083516</v>
      </c>
      <c r="BL41" s="40">
        <v>0.47649528014251019</v>
      </c>
      <c r="BM41" s="40">
        <v>0.34927355869337878</v>
      </c>
      <c r="BN41" s="40">
        <v>0.24536439386584141</v>
      </c>
      <c r="BO41" s="89">
        <v>0</v>
      </c>
      <c r="BP41" s="90">
        <v>6.7154446981205496</v>
      </c>
      <c r="BQ41" s="104">
        <v>0</v>
      </c>
      <c r="BR41" s="40">
        <v>1.0521789198251972</v>
      </c>
      <c r="BS41" s="40">
        <v>7.2065056480924206E-2</v>
      </c>
      <c r="BT41" s="40">
        <v>7.5825333285240659E-2</v>
      </c>
      <c r="BU41" s="40">
        <v>0.14736491351792125</v>
      </c>
      <c r="BV41" s="40">
        <v>0.30537647181651301</v>
      </c>
      <c r="BW41" s="40">
        <v>0.54725861466556569</v>
      </c>
      <c r="BX41" s="40">
        <v>0.72378101751887314</v>
      </c>
      <c r="BY41" s="40">
        <v>1.297072412332434</v>
      </c>
      <c r="BZ41" s="40">
        <v>0.34927355869337878</v>
      </c>
      <c r="CA41" s="40">
        <v>2.3701269885446861</v>
      </c>
      <c r="CB41" s="40">
        <v>0</v>
      </c>
      <c r="CC41" s="89">
        <v>4.0642660370036303</v>
      </c>
      <c r="CD41" s="90">
        <f t="shared" si="0"/>
        <v>-2.3485848551488064E-2</v>
      </c>
      <c r="CE41" s="40">
        <f t="shared" si="7"/>
        <v>4.1597187736216554</v>
      </c>
      <c r="CF41" s="40">
        <f t="shared" si="1"/>
        <v>2.1287772518592303</v>
      </c>
      <c r="CG41" s="40">
        <f t="shared" si="2"/>
        <v>3.2667723898525667</v>
      </c>
      <c r="CH41" s="40">
        <f t="shared" si="3"/>
        <v>0.75907756687182093</v>
      </c>
      <c r="CI41" s="40">
        <f t="shared" si="4"/>
        <v>0.98871956911331738</v>
      </c>
      <c r="CJ41" s="40">
        <f t="shared" si="5"/>
        <v>1.5189752538674279</v>
      </c>
      <c r="CK41" s="40">
        <f t="shared" si="6"/>
        <v>1.235830868090142</v>
      </c>
      <c r="CL41" s="40">
        <v>3.7943414828788837</v>
      </c>
      <c r="CM41" s="40">
        <f t="shared" si="8"/>
        <v>1.9450588662627415</v>
      </c>
      <c r="CN41" s="40">
        <f t="shared" si="9"/>
        <v>3.0311065345928205</v>
      </c>
      <c r="CO41" s="40">
        <v>0.69153904526327936</v>
      </c>
      <c r="CP41" s="40">
        <v>0.91174100999639229</v>
      </c>
      <c r="CQ41" s="40">
        <v>1.4278264793331488</v>
      </c>
      <c r="CR41" s="40">
        <v>1.1818239179766783</v>
      </c>
      <c r="CS41" s="40">
        <v>0.36537729074277137</v>
      </c>
      <c r="CT41" s="40">
        <f t="shared" si="10"/>
        <v>0.18371838559648898</v>
      </c>
      <c r="CU41" s="40">
        <f t="shared" si="11"/>
        <v>0.23566585525974598</v>
      </c>
      <c r="CV41" s="40">
        <v>6.7538521608541582E-2</v>
      </c>
      <c r="CW41" s="40">
        <v>7.6978559116925124E-2</v>
      </c>
      <c r="CX41" s="40">
        <v>9.1148774534279262E-2</v>
      </c>
      <c r="CY41" s="40">
        <v>5.4006950113463598E-2</v>
      </c>
      <c r="CZ41" s="40">
        <v>-9.5452736618023851E-2</v>
      </c>
      <c r="DA41" s="40">
        <f t="shared" si="12"/>
        <v>0.9949201579394682</v>
      </c>
      <c r="DB41" s="40">
        <f t="shared" si="13"/>
        <v>0.32085603229406168</v>
      </c>
      <c r="DC41" s="40">
        <v>3.3688802678190272E-2</v>
      </c>
      <c r="DD41" s="40">
        <v>0.28716722961587138</v>
      </c>
      <c r="DE41" s="40">
        <v>1.4112289268515537</v>
      </c>
      <c r="DF41" s="40">
        <v>0.22411333627914362</v>
      </c>
      <c r="DG41" s="40">
        <f t="shared" si="14"/>
        <v>1.2780186934086268</v>
      </c>
      <c r="DH41" s="40">
        <f t="shared" si="15"/>
        <v>6.4306938879443987</v>
      </c>
      <c r="DI41" s="40">
        <v>0.31775870074818569</v>
      </c>
      <c r="DJ41" s="40">
        <v>6.1129351871962134</v>
      </c>
      <c r="DK41" s="40">
        <v>7.4845992450738823</v>
      </c>
      <c r="DL41" s="40">
        <v>2.6870114512106529</v>
      </c>
      <c r="DM41" s="40">
        <f t="shared" si="16"/>
        <v>10.018322310091026</v>
      </c>
      <c r="DN41" s="40">
        <f t="shared" si="17"/>
        <v>10.131659040015577</v>
      </c>
      <c r="DO41" s="40">
        <f t="shared" si="18"/>
        <v>-0.21986511687125065</v>
      </c>
      <c r="DP41" s="40">
        <v>1.0371099735626073</v>
      </c>
      <c r="DQ41" s="40">
        <v>1.2569750904338579</v>
      </c>
      <c r="DR41" s="40">
        <f t="shared" si="19"/>
        <v>4.4017161032073258</v>
      </c>
      <c r="DS41" s="40">
        <f t="shared" si="20"/>
        <v>2.3017520445339739</v>
      </c>
      <c r="DT41" s="40">
        <f t="shared" si="21"/>
        <v>0.1240640931035442</v>
      </c>
      <c r="DU41" s="40">
        <f t="shared" si="22"/>
        <v>0.28556477995433616</v>
      </c>
      <c r="DV41" s="40">
        <f t="shared" si="23"/>
        <v>6.1484857526203749</v>
      </c>
      <c r="DW41" s="40">
        <f t="shared" si="24"/>
        <v>7.273857779579801E-2</v>
      </c>
      <c r="DX41" s="40">
        <v>5.7012536433770418</v>
      </c>
      <c r="DY41" s="40">
        <v>5.6399211208348143</v>
      </c>
      <c r="DZ41" s="40">
        <v>4.0779503786304581</v>
      </c>
      <c r="EA41" s="40">
        <v>0.76999401833324066</v>
      </c>
      <c r="EB41" s="40">
        <v>2.3319647605375962</v>
      </c>
      <c r="EC41" s="40">
        <v>6.1332522542227437E-2</v>
      </c>
      <c r="ED41" s="40">
        <v>3.4047591648010966E-2</v>
      </c>
      <c r="EE41" s="40">
        <v>1.3708290536916447E-2</v>
      </c>
      <c r="EF41" s="40">
        <v>4.0993221431132917E-2</v>
      </c>
      <c r="EG41" s="40">
        <v>0.44723210924333284</v>
      </c>
      <c r="EH41" s="40">
        <v>1.1131465999865369</v>
      </c>
      <c r="EI41" s="40">
        <v>1.2663402032724076</v>
      </c>
      <c r="EJ41" s="40">
        <v>0.60042571252920363</v>
      </c>
      <c r="EK41" s="40">
        <f t="shared" si="25"/>
        <v>-0.10935415814890526</v>
      </c>
      <c r="EL41" s="40">
        <v>3.0760642233451896</v>
      </c>
      <c r="EM41" s="40">
        <v>0.72960069630136437</v>
      </c>
      <c r="EN41" s="40">
        <v>3.1854183814940948</v>
      </c>
      <c r="EO41" s="40">
        <v>0.58821846399656008</v>
      </c>
      <c r="EP41" s="40">
        <v>1.3946417660006292</v>
      </c>
      <c r="EQ41" s="40">
        <v>2.4273359567216719</v>
      </c>
      <c r="ER41" s="40">
        <v>10.797486381619635</v>
      </c>
      <c r="ES41" s="40">
        <v>9.7647921908985928</v>
      </c>
      <c r="ET41" s="40">
        <f t="shared" si="26"/>
        <v>7.6524805269866771</v>
      </c>
      <c r="EU41" s="40">
        <f t="shared" si="27"/>
        <v>12.738175885396526</v>
      </c>
      <c r="EV41" s="40">
        <f t="shared" si="28"/>
        <v>12.847528893762201</v>
      </c>
      <c r="EW41" s="40">
        <f t="shared" si="29"/>
        <v>1.6788711645139176</v>
      </c>
      <c r="EX41" s="40">
        <f t="shared" si="30"/>
        <v>0.24794016093170226</v>
      </c>
      <c r="EY41" s="40">
        <f t="shared" si="31"/>
        <v>0.41625958671317509</v>
      </c>
      <c r="FA41" s="40">
        <v>5.4177</v>
      </c>
      <c r="FB41" s="40">
        <v>1.66E-2</v>
      </c>
      <c r="FC41" s="40">
        <v>5.4344000000000001</v>
      </c>
      <c r="FD41" s="40">
        <f t="shared" si="32"/>
        <v>3.0546150448991609E-3</v>
      </c>
      <c r="FE41" s="40">
        <v>-5.8200000000000002E-2</v>
      </c>
      <c r="FF41" s="40">
        <v>7.5888</v>
      </c>
      <c r="FG41" s="40">
        <v>5.9212999999999996</v>
      </c>
      <c r="FH41" s="40">
        <v>1.7899999999999999E-2</v>
      </c>
      <c r="FI41" s="40">
        <v>5.9390999999999998</v>
      </c>
      <c r="FJ41" s="40">
        <f t="shared" si="33"/>
        <v>3.0139246687208498E-3</v>
      </c>
      <c r="FK41" s="40">
        <v>0.6774</v>
      </c>
      <c r="FL41" s="40">
        <v>0.91069999999999995</v>
      </c>
      <c r="FM41" s="40">
        <v>14.186299999999999</v>
      </c>
      <c r="FN41" s="40">
        <v>0.99829999999999997</v>
      </c>
      <c r="FO41" s="40">
        <v>10.414999999999999</v>
      </c>
      <c r="FP41" s="40">
        <v>2.7730000000000001</v>
      </c>
      <c r="FQ41" s="40">
        <f t="shared" si="34"/>
        <v>2.6961438318414204</v>
      </c>
      <c r="FR41" s="40">
        <f t="shared" si="35"/>
        <v>6.4195738141728284E-2</v>
      </c>
      <c r="FS41" s="40">
        <f t="shared" si="36"/>
        <v>0.17308094342132771</v>
      </c>
      <c r="FT41" s="40">
        <v>3.8433999999999999</v>
      </c>
      <c r="FU41" s="40">
        <v>6.7799999999999999E-2</v>
      </c>
      <c r="FV41" s="40">
        <v>3.9111000000000002</v>
      </c>
      <c r="FW41" s="40">
        <f t="shared" si="37"/>
        <v>1.7335276520671933E-2</v>
      </c>
      <c r="FX41" s="40">
        <v>0.2397</v>
      </c>
      <c r="FY41" s="40">
        <v>2.6425999999999998</v>
      </c>
      <c r="FZ41" s="40">
        <v>8.2075999999999993</v>
      </c>
      <c r="GA41" s="40">
        <v>0.67280000000000006</v>
      </c>
      <c r="GB41" s="40">
        <v>6.5745000000000005</v>
      </c>
      <c r="GC41" s="40">
        <v>0.96030000000000004</v>
      </c>
      <c r="GD41" s="40">
        <f t="shared" si="38"/>
        <v>2.2355504712098924</v>
      </c>
      <c r="GE41" s="40">
        <f t="shared" si="39"/>
        <v>0.32196988157317608</v>
      </c>
      <c r="GF41" s="40">
        <f t="shared" si="40"/>
        <v>0.71977992046630701</v>
      </c>
      <c r="GG41" s="124">
        <v>2.3105333582928371</v>
      </c>
      <c r="GH41" s="124">
        <v>2.4125713633345454</v>
      </c>
      <c r="GI41" s="124">
        <f t="shared" si="41"/>
        <v>4.7231047216273829</v>
      </c>
      <c r="GJ41" s="124">
        <f t="shared" si="42"/>
        <v>0.51080200536042208</v>
      </c>
      <c r="GK41" s="124">
        <v>1.0155689801496399</v>
      </c>
      <c r="GL41" s="124">
        <v>2.9781912138629343</v>
      </c>
      <c r="GM41" s="124">
        <v>1.9626222337132941</v>
      </c>
      <c r="GN41" s="124"/>
    </row>
    <row r="42" spans="1:196">
      <c r="A42" s="29">
        <v>2012</v>
      </c>
      <c r="B42" s="40">
        <v>6.726338377282735</v>
      </c>
      <c r="C42" s="40">
        <v>6.4985664794531477</v>
      </c>
      <c r="D42" s="40">
        <v>0.52200035835090242</v>
      </c>
      <c r="E42" s="40">
        <v>2.4682975148086133</v>
      </c>
      <c r="F42" s="40">
        <v>3.5082686062936315</v>
      </c>
      <c r="G42" s="98">
        <v>0.22777189782958795</v>
      </c>
      <c r="H42" s="89">
        <v>4.6274316691625392</v>
      </c>
      <c r="I42" s="90">
        <v>0.30220581837073784</v>
      </c>
      <c r="J42" s="90">
        <v>2.417002207491</v>
      </c>
      <c r="K42" s="90">
        <v>0.21236676863685594</v>
      </c>
      <c r="L42" s="90">
        <v>2.0141022369367891</v>
      </c>
      <c r="M42" s="90">
        <v>0.72429269853242406</v>
      </c>
      <c r="N42" s="91">
        <v>0.31824536227284267</v>
      </c>
      <c r="O42" s="89">
        <v>2.0989067081201958</v>
      </c>
      <c r="P42" s="90">
        <v>0.21979453998016465</v>
      </c>
      <c r="Q42" s="90">
        <v>5.1295307317613087E-2</v>
      </c>
      <c r="R42" s="90">
        <v>0.48921280695081359</v>
      </c>
      <c r="S42" s="90">
        <v>2.5539911374553128</v>
      </c>
      <c r="T42" s="90">
        <v>1.3000130151043501</v>
      </c>
      <c r="U42" s="91">
        <v>1.2153870835837086</v>
      </c>
      <c r="V42" s="40">
        <v>0.68795701459073799</v>
      </c>
      <c r="W42" s="40">
        <v>0.31204298540926206</v>
      </c>
      <c r="X42" s="98">
        <v>0.57893795193065201</v>
      </c>
      <c r="Y42" s="40">
        <v>0.97921834502937122</v>
      </c>
      <c r="Z42" s="40">
        <v>0.51076096235970203</v>
      </c>
      <c r="AA42" s="40">
        <v>0.35779808042491429</v>
      </c>
      <c r="AB42" s="40">
        <v>0.97589318523259005</v>
      </c>
      <c r="AC42" s="110">
        <v>0.6</v>
      </c>
      <c r="AD42" s="110">
        <v>1</v>
      </c>
      <c r="AE42" s="40">
        <v>0.13793443177223116</v>
      </c>
      <c r="AF42" s="98">
        <v>0.28209050096974408</v>
      </c>
      <c r="AG42" s="98">
        <v>0.38682436376688689</v>
      </c>
      <c r="AH42" s="89">
        <v>2.0765389923410638</v>
      </c>
      <c r="AI42" s="90">
        <v>5.1295307317613358E-2</v>
      </c>
      <c r="AJ42" s="91">
        <v>0.34046321514993644</v>
      </c>
      <c r="AK42" s="40">
        <v>0.50367636395122972</v>
      </c>
      <c r="AL42" s="90">
        <v>1.8323994399672739E-2</v>
      </c>
      <c r="AM42" s="90">
        <v>0.19338074688401638</v>
      </c>
      <c r="AN42" s="91">
        <v>0.29583206006679719</v>
      </c>
      <c r="AO42" s="40">
        <v>2.7447918414279346</v>
      </c>
      <c r="AP42" s="41">
        <v>7.949244035800546E-3</v>
      </c>
      <c r="AQ42" s="41">
        <v>5.897365325416614E-2</v>
      </c>
      <c r="AR42" s="41">
        <v>2.6778689441379679</v>
      </c>
      <c r="AS42" s="40">
        <v>2.2262635178838375</v>
      </c>
      <c r="AT42" s="40">
        <v>2.7018277951800185</v>
      </c>
      <c r="AU42" s="40">
        <v>2.2692275641317536</v>
      </c>
      <c r="AV42" s="40">
        <v>2.3311247534097812</v>
      </c>
      <c r="AW42" s="40">
        <v>-6.1897189278027565E-2</v>
      </c>
      <c r="AX42" s="40">
        <v>1.0272767660046076</v>
      </c>
      <c r="AY42" s="40">
        <v>2.8066890307059622</v>
      </c>
      <c r="AZ42" s="89">
        <v>6.664441188004707</v>
      </c>
      <c r="BA42" s="90">
        <v>6.4366692901751197</v>
      </c>
      <c r="BB42" s="90">
        <v>2.9315747944985935</v>
      </c>
      <c r="BC42" s="90">
        <v>0.76030265424859134</v>
      </c>
      <c r="BD42" s="90">
        <v>2.7447918414279346</v>
      </c>
      <c r="BE42" s="90">
        <v>0.52994960238670308</v>
      </c>
      <c r="BF42" s="90">
        <v>2.5272711680627795</v>
      </c>
      <c r="BG42" s="91">
        <v>3.3794485197256376</v>
      </c>
      <c r="BH42" s="40">
        <v>6.7943568922759399</v>
      </c>
      <c r="BI42" s="40">
        <v>6.5665849944463517</v>
      </c>
      <c r="BJ42" s="40">
        <v>0.22777189782958818</v>
      </c>
      <c r="BK42" s="40">
        <v>0.67586966110597579</v>
      </c>
      <c r="BL42" s="40">
        <v>0.44809776327638784</v>
      </c>
      <c r="BM42" s="40">
        <v>0.30681903977300717</v>
      </c>
      <c r="BN42" s="40">
        <v>0.22777189782958795</v>
      </c>
      <c r="BO42" s="89">
        <v>0</v>
      </c>
      <c r="BP42" s="90">
        <v>6.7263383772827359</v>
      </c>
      <c r="BQ42" s="104">
        <v>0</v>
      </c>
      <c r="BR42" s="40">
        <v>1.0201836848243135</v>
      </c>
      <c r="BS42" s="40">
        <v>6.8239086778799599E-2</v>
      </c>
      <c r="BT42" s="40">
        <v>6.9616402999041871E-2</v>
      </c>
      <c r="BU42" s="40">
        <v>0.13161845556494436</v>
      </c>
      <c r="BV42" s="40">
        <v>0.31070524967528534</v>
      </c>
      <c r="BW42" s="40">
        <v>0.55767629475977032</v>
      </c>
      <c r="BX42" s="40">
        <v>0.72429269853242406</v>
      </c>
      <c r="BY42" s="40">
        <v>1.3000130151043501</v>
      </c>
      <c r="BZ42" s="40">
        <v>0.30681903977300717</v>
      </c>
      <c r="CA42" s="40">
        <v>2.3311247534097812</v>
      </c>
      <c r="CB42" s="40">
        <v>0</v>
      </c>
      <c r="CC42" s="89">
        <v>4.0480409258212413</v>
      </c>
      <c r="CD42" s="90">
        <f t="shared" si="0"/>
        <v>-3.7101200505045111E-2</v>
      </c>
      <c r="CE42" s="40">
        <f t="shared" si="7"/>
        <v>4.1982281038627631</v>
      </c>
      <c r="CF42" s="40">
        <f t="shared" si="1"/>
        <v>2.1291946678613836</v>
      </c>
      <c r="CG42" s="40">
        <f t="shared" si="2"/>
        <v>3.2391196974596457</v>
      </c>
      <c r="CH42" s="40">
        <f t="shared" si="3"/>
        <v>0.75131685933926884</v>
      </c>
      <c r="CI42" s="40">
        <f t="shared" si="4"/>
        <v>0.970187245683097</v>
      </c>
      <c r="CJ42" s="40">
        <f t="shared" si="5"/>
        <v>1.5176155924372801</v>
      </c>
      <c r="CK42" s="40">
        <f t="shared" si="6"/>
        <v>1.1700862614582668</v>
      </c>
      <c r="CL42" s="40">
        <v>3.8260790197557988</v>
      </c>
      <c r="CM42" s="40">
        <f t="shared" si="8"/>
        <v>1.941692516658488</v>
      </c>
      <c r="CN42" s="40">
        <f t="shared" si="9"/>
        <v>3.0040601247273893</v>
      </c>
      <c r="CO42" s="40">
        <v>0.68397773769659576</v>
      </c>
      <c r="CP42" s="40">
        <v>0.89747086227240391</v>
      </c>
      <c r="CQ42" s="40">
        <v>1.4226115247583897</v>
      </c>
      <c r="CR42" s="40">
        <v>1.1196736216300784</v>
      </c>
      <c r="CS42" s="40">
        <v>0.37214908410696396</v>
      </c>
      <c r="CT42" s="40">
        <f t="shared" si="10"/>
        <v>0.18750215120289571</v>
      </c>
      <c r="CU42" s="40">
        <f t="shared" si="11"/>
        <v>0.23505957273225647</v>
      </c>
      <c r="CV42" s="40">
        <v>6.7339121642673042E-2</v>
      </c>
      <c r="CW42" s="40">
        <v>7.27163834106931E-2</v>
      </c>
      <c r="CX42" s="40">
        <v>9.5004067678890317E-2</v>
      </c>
      <c r="CY42" s="40">
        <v>5.0412639828188228E-2</v>
      </c>
      <c r="CZ42" s="40">
        <v>-0.15018717804152232</v>
      </c>
      <c r="DA42" s="40">
        <f t="shared" si="12"/>
        <v>0.98570566005290283</v>
      </c>
      <c r="DB42" s="40">
        <f t="shared" si="13"/>
        <v>0.30367574794302332</v>
      </c>
      <c r="DC42" s="40">
        <v>3.2672220681415738E-2</v>
      </c>
      <c r="DD42" s="40">
        <v>0.27100352726160759</v>
      </c>
      <c r="DE42" s="40">
        <v>1.4395685860374485</v>
      </c>
      <c r="DF42" s="40">
        <v>0.21251441839296215</v>
      </c>
      <c r="DG42" s="40">
        <f t="shared" si="14"/>
        <v>1.2843862138117892</v>
      </c>
      <c r="DH42" s="40">
        <f t="shared" si="15"/>
        <v>6.3423537359816233</v>
      </c>
      <c r="DI42" s="40">
        <v>0.33140368655729308</v>
      </c>
      <c r="DJ42" s="40">
        <v>6.0109500494243306</v>
      </c>
      <c r="DK42" s="40">
        <v>7.4142255314004508</v>
      </c>
      <c r="DL42" s="40">
        <v>2.7091645865779164</v>
      </c>
      <c r="DM42" s="40">
        <f t="shared" si="16"/>
        <v>9.8851491813842927</v>
      </c>
      <c r="DN42" s="40">
        <f t="shared" si="17"/>
        <v>10.023880378896166</v>
      </c>
      <c r="DO42" s="40">
        <f t="shared" si="18"/>
        <v>-0.25781238666183093</v>
      </c>
      <c r="DP42" s="40">
        <v>1.0384630455343873</v>
      </c>
      <c r="DQ42" s="40">
        <v>1.2962754321962182</v>
      </c>
      <c r="DR42" s="40">
        <f t="shared" si="19"/>
        <v>4.3992865417260756</v>
      </c>
      <c r="DS42" s="40">
        <f t="shared" si="20"/>
        <v>2.2785240933552062</v>
      </c>
      <c r="DT42" s="40">
        <f t="shared" si="21"/>
        <v>0.12931872520399776</v>
      </c>
      <c r="DU42" s="40">
        <f t="shared" si="22"/>
        <v>0.29465583109929006</v>
      </c>
      <c r="DV42" s="40">
        <f t="shared" si="23"/>
        <v>6.200194478725316</v>
      </c>
      <c r="DW42" s="40">
        <f t="shared" si="24"/>
        <v>6.1171367012605428E-2</v>
      </c>
      <c r="DX42" s="40">
        <v>5.8209201067176801</v>
      </c>
      <c r="DY42" s="40">
        <v>5.7563500610112781</v>
      </c>
      <c r="DZ42" s="40">
        <v>4.135856860668583</v>
      </c>
      <c r="EA42" s="40">
        <v>0.76373994841907134</v>
      </c>
      <c r="EB42" s="40">
        <v>2.3842331487617656</v>
      </c>
      <c r="EC42" s="40">
        <v>6.4570045706402096E-2</v>
      </c>
      <c r="ED42" s="40">
        <v>3.5045479553765788E-2</v>
      </c>
      <c r="EE42" s="40">
        <v>1.460135493688389E-2</v>
      </c>
      <c r="EF42" s="40">
        <v>4.4125921089520202E-2</v>
      </c>
      <c r="EG42" s="40">
        <v>0.37927437200763608</v>
      </c>
      <c r="EH42" s="40">
        <v>1.1360837776789641</v>
      </c>
      <c r="EI42" s="40">
        <v>1.3720678567546649</v>
      </c>
      <c r="EJ42" s="40">
        <v>0.61525845108333699</v>
      </c>
      <c r="EK42" s="40">
        <f t="shared" si="25"/>
        <v>-0.11897762194388228</v>
      </c>
      <c r="EL42" s="40">
        <v>3.1711993382763652</v>
      </c>
      <c r="EM42" s="40">
        <v>0.75076569192053899</v>
      </c>
      <c r="EN42" s="40">
        <v>3.2901769602202475</v>
      </c>
      <c r="EO42" s="40">
        <v>0.58443755129322217</v>
      </c>
      <c r="EP42" s="40">
        <v>1.4803207518865213</v>
      </c>
      <c r="EQ42" s="40">
        <v>2.4925058725393741</v>
      </c>
      <c r="ER42" s="40">
        <v>11.1655204808033</v>
      </c>
      <c r="ES42" s="40">
        <v>10.153335360150448</v>
      </c>
      <c r="ET42" s="40">
        <f t="shared" si="26"/>
        <v>7.7994919904406874</v>
      </c>
      <c r="EU42" s="40">
        <f t="shared" si="27"/>
        <v>13.196952881085071</v>
      </c>
      <c r="EV42" s="40">
        <f t="shared" si="28"/>
        <v>13.31592964091392</v>
      </c>
      <c r="EW42" s="40">
        <f t="shared" si="29"/>
        <v>1.7072816610664334</v>
      </c>
      <c r="EX42" s="40">
        <f t="shared" si="30"/>
        <v>0.24708578739489576</v>
      </c>
      <c r="EY42" s="40">
        <f t="shared" si="31"/>
        <v>0.42184503352946523</v>
      </c>
      <c r="FA42" s="40">
        <v>5.64</v>
      </c>
      <c r="FB42" s="40">
        <v>-7.400000000000001E-2</v>
      </c>
      <c r="FC42" s="40">
        <v>5.5659999999999998</v>
      </c>
      <c r="FD42" s="40">
        <f t="shared" si="32"/>
        <v>-1.3295005389867052E-2</v>
      </c>
      <c r="FE42" s="40">
        <v>-0.11130000000000001</v>
      </c>
      <c r="FF42" s="40">
        <v>7.7275999999999998</v>
      </c>
      <c r="FG42" s="40">
        <v>5.8382000000000005</v>
      </c>
      <c r="FH42" s="40">
        <v>-7.6299999999999993E-2</v>
      </c>
      <c r="FI42" s="40">
        <v>5.7620000000000005</v>
      </c>
      <c r="FJ42" s="40">
        <f t="shared" si="33"/>
        <v>-1.3241929885456437E-2</v>
      </c>
      <c r="FK42" s="40">
        <v>0.71989999999999998</v>
      </c>
      <c r="FL42" s="40">
        <v>1.0058</v>
      </c>
      <c r="FM42" s="40">
        <v>14.263799999999998</v>
      </c>
      <c r="FN42" s="40">
        <v>0.98129999999999995</v>
      </c>
      <c r="FO42" s="40">
        <v>10.435499999999999</v>
      </c>
      <c r="FP42" s="40">
        <v>2.847</v>
      </c>
      <c r="FQ42" s="40">
        <f t="shared" si="34"/>
        <v>2.8289403224846783</v>
      </c>
      <c r="FR42" s="40">
        <f t="shared" si="35"/>
        <v>7.0514168734839261E-2</v>
      </c>
      <c r="FS42" s="40">
        <f t="shared" si="36"/>
        <v>0.19948037524047521</v>
      </c>
      <c r="FT42" s="40">
        <v>3.9182999999999999</v>
      </c>
      <c r="FU42" s="40">
        <v>6.0299999999999999E-2</v>
      </c>
      <c r="FV42" s="40">
        <v>3.9786000000000001</v>
      </c>
      <c r="FW42" s="40">
        <f t="shared" si="37"/>
        <v>1.5156085055044488E-2</v>
      </c>
      <c r="FX42" s="40">
        <v>0.3054</v>
      </c>
      <c r="FY42" s="40">
        <v>2.7148000000000003</v>
      </c>
      <c r="FZ42" s="40">
        <v>8.3145000000000007</v>
      </c>
      <c r="GA42" s="40">
        <v>0.66930000000000012</v>
      </c>
      <c r="GB42" s="40">
        <v>6.6551</v>
      </c>
      <c r="GC42" s="40">
        <v>0.99010000000000009</v>
      </c>
      <c r="GD42" s="40">
        <f t="shared" si="38"/>
        <v>2.2635576608951324</v>
      </c>
      <c r="GE42" s="40">
        <f t="shared" si="39"/>
        <v>0.3265139214625053</v>
      </c>
      <c r="GF42" s="40">
        <f t="shared" si="40"/>
        <v>0.73908308831536551</v>
      </c>
      <c r="GG42" s="124">
        <v>2.3662204055116201</v>
      </c>
      <c r="GH42" s="124">
        <v>2.4575741697262408</v>
      </c>
      <c r="GI42" s="124">
        <f t="shared" si="41"/>
        <v>4.8237945752378604</v>
      </c>
      <c r="GJ42" s="124">
        <f t="shared" si="42"/>
        <v>0.50946907696728738</v>
      </c>
      <c r="GK42" s="124">
        <v>1.081993226061525</v>
      </c>
      <c r="GL42" s="124">
        <v>2.9920561720806407</v>
      </c>
      <c r="GM42" s="124">
        <v>1.9100629460191154</v>
      </c>
      <c r="GN42" s="124"/>
    </row>
    <row r="43" spans="1:196">
      <c r="A43" s="29">
        <v>2013</v>
      </c>
      <c r="B43" s="40">
        <v>6.9173763431856168</v>
      </c>
      <c r="C43" s="40">
        <v>6.6940472587246811</v>
      </c>
      <c r="D43" s="40">
        <v>0.51298692572933013</v>
      </c>
      <c r="E43" s="40">
        <v>2.4585615869890005</v>
      </c>
      <c r="F43" s="40">
        <v>3.7224987460063503</v>
      </c>
      <c r="G43" s="98">
        <v>0.22332908446093558</v>
      </c>
      <c r="H43" s="89">
        <v>4.7117358713526665</v>
      </c>
      <c r="I43" s="90">
        <v>0.29697097293798441</v>
      </c>
      <c r="J43" s="90">
        <v>2.4120775947747632</v>
      </c>
      <c r="K43" s="90">
        <v>0.23471432733961523</v>
      </c>
      <c r="L43" s="90">
        <v>2.1113251093416121</v>
      </c>
      <c r="M43" s="90">
        <v>0.78401125409176364</v>
      </c>
      <c r="N43" s="91">
        <v>0.34335213304130774</v>
      </c>
      <c r="O43" s="89">
        <v>2.2056404718329503</v>
      </c>
      <c r="P43" s="90">
        <v>0.21601595279134569</v>
      </c>
      <c r="Q43" s="90">
        <v>4.6483992214237241E-2</v>
      </c>
      <c r="R43" s="90">
        <v>0.50377311256557045</v>
      </c>
      <c r="S43" s="90">
        <v>2.6504456048732288</v>
      </c>
      <c r="T43" s="90">
        <v>1.3926911310161785</v>
      </c>
      <c r="U43" s="91">
        <v>1.2110781906114321</v>
      </c>
      <c r="V43" s="40">
        <v>0.68114493669182086</v>
      </c>
      <c r="W43" s="40">
        <v>0.31885506330817909</v>
      </c>
      <c r="X43" s="98">
        <v>0.57890553938732681</v>
      </c>
      <c r="Y43" s="40">
        <v>0.98109301289817752</v>
      </c>
      <c r="Z43" s="40">
        <v>0.50754553662387003</v>
      </c>
      <c r="AA43" s="40">
        <v>0.36018302706682831</v>
      </c>
      <c r="AB43" s="40">
        <v>0.97827741683211122</v>
      </c>
      <c r="AC43" s="110">
        <v>0.6</v>
      </c>
      <c r="AD43" s="110">
        <v>1</v>
      </c>
      <c r="AE43" s="40">
        <v>0.12961607946463674</v>
      </c>
      <c r="AF43" s="98">
        <v>0.29023429167409609</v>
      </c>
      <c r="AG43" s="98">
        <v>0.38809876505604746</v>
      </c>
      <c r="AH43" s="89">
        <v>2.0934084807468936</v>
      </c>
      <c r="AI43" s="90">
        <v>4.6483992214237095E-2</v>
      </c>
      <c r="AJ43" s="91">
        <v>0.31866911402786968</v>
      </c>
      <c r="AK43" s="40">
        <v>0.49495162156330735</v>
      </c>
      <c r="AL43" s="90">
        <v>1.8035304166022743E-2</v>
      </c>
      <c r="AM43" s="90">
        <v>0.20518539054178836</v>
      </c>
      <c r="AN43" s="91">
        <v>0.29858772202378209</v>
      </c>
      <c r="AO43" s="40">
        <v>2.9690180697007453</v>
      </c>
      <c r="AP43" s="41">
        <v>7.8119836405481733E-3</v>
      </c>
      <c r="AQ43" s="41">
        <v>5.6864752560243974E-2</v>
      </c>
      <c r="AR43" s="41">
        <v>2.904341333499953</v>
      </c>
      <c r="AS43" s="40">
        <v>2.1757869889540156</v>
      </c>
      <c r="AT43" s="40">
        <v>2.7018277951800185</v>
      </c>
      <c r="AU43" s="40">
        <v>2.4429772634747424</v>
      </c>
      <c r="AV43" s="40">
        <v>2.4579704998751635</v>
      </c>
      <c r="AW43" s="40">
        <v>-1.4993236400421051E-2</v>
      </c>
      <c r="AX43" s="40">
        <v>1.0061372803687478</v>
      </c>
      <c r="AY43" s="40">
        <v>2.9840113061011664</v>
      </c>
      <c r="AZ43" s="89">
        <v>6.9023831067851962</v>
      </c>
      <c r="BA43" s="90">
        <v>6.6790540223242623</v>
      </c>
      <c r="BB43" s="90">
        <v>2.9437628950523629</v>
      </c>
      <c r="BC43" s="90">
        <v>0.76627305757115338</v>
      </c>
      <c r="BD43" s="90">
        <v>2.9690180697007453</v>
      </c>
      <c r="BE43" s="90">
        <v>0.52079890936987827</v>
      </c>
      <c r="BF43" s="90">
        <v>2.5154263395492444</v>
      </c>
      <c r="BG43" s="91">
        <v>3.6428287734051388</v>
      </c>
      <c r="BH43" s="40">
        <v>6.9375577031688564</v>
      </c>
      <c r="BI43" s="40">
        <v>6.7142286187079208</v>
      </c>
      <c r="BJ43" s="40">
        <v>0.22332908446093569</v>
      </c>
      <c r="BK43" s="40">
        <v>0.66063343202206526</v>
      </c>
      <c r="BL43" s="40">
        <v>0.43730434756112968</v>
      </c>
      <c r="BM43" s="40">
        <v>0.28126811476722141</v>
      </c>
      <c r="BN43" s="40">
        <v>0.22332908446093558</v>
      </c>
      <c r="BO43" s="89">
        <v>0</v>
      </c>
      <c r="BP43" s="90">
        <v>6.9173763431856177</v>
      </c>
      <c r="BQ43" s="104">
        <v>0</v>
      </c>
      <c r="BR43" s="40">
        <v>1.0052664039347623</v>
      </c>
      <c r="BS43" s="40">
        <v>6.5130988590806141E-2</v>
      </c>
      <c r="BT43" s="40">
        <v>6.547399468539572E-2</v>
      </c>
      <c r="BU43" s="40">
        <v>0.1144310376310483</v>
      </c>
      <c r="BV43" s="40">
        <v>0.31896690954247919</v>
      </c>
      <c r="BW43" s="40">
        <v>0.56660205282647258</v>
      </c>
      <c r="BX43" s="40">
        <v>0.78401125409176364</v>
      </c>
      <c r="BY43" s="40">
        <v>1.3926911310161785</v>
      </c>
      <c r="BZ43" s="40">
        <v>0.28126811476722141</v>
      </c>
      <c r="CA43" s="40">
        <v>2.4579704998751635</v>
      </c>
      <c r="CB43" s="40">
        <v>0</v>
      </c>
      <c r="CC43" s="89">
        <v>4.4787906860950519</v>
      </c>
      <c r="CD43" s="90">
        <f t="shared" si="0"/>
        <v>-3.6235402922512094E-2</v>
      </c>
      <c r="CE43" s="40">
        <f t="shared" si="7"/>
        <v>4.6410814712112991</v>
      </c>
      <c r="CF43" s="40">
        <f t="shared" si="1"/>
        <v>2.2738639510412053</v>
      </c>
      <c r="CG43" s="40">
        <f t="shared" si="2"/>
        <v>3.5188066733601691</v>
      </c>
      <c r="CH43" s="40">
        <f t="shared" si="3"/>
        <v>0.89157508206070613</v>
      </c>
      <c r="CI43" s="40">
        <f t="shared" si="4"/>
        <v>0.97646770084353041</v>
      </c>
      <c r="CJ43" s="40">
        <f t="shared" si="5"/>
        <v>1.650763890455933</v>
      </c>
      <c r="CK43" s="40">
        <f t="shared" si="6"/>
        <v>1.1515891531900755</v>
      </c>
      <c r="CL43" s="40">
        <v>4.2357297532684886</v>
      </c>
      <c r="CM43" s="40">
        <f t="shared" si="8"/>
        <v>2.0728107692733717</v>
      </c>
      <c r="CN43" s="40">
        <f t="shared" si="9"/>
        <v>3.2661810229295432</v>
      </c>
      <c r="CO43" s="40">
        <v>0.81132232254103143</v>
      </c>
      <c r="CP43" s="40">
        <v>0.90471003097114366</v>
      </c>
      <c r="CQ43" s="40">
        <v>1.5501486694173683</v>
      </c>
      <c r="CR43" s="40">
        <v>1.1032620389344263</v>
      </c>
      <c r="CS43" s="40">
        <v>0.4053517179428105</v>
      </c>
      <c r="CT43" s="40">
        <f t="shared" si="10"/>
        <v>0.20105318176783346</v>
      </c>
      <c r="CU43" s="40">
        <f t="shared" si="11"/>
        <v>0.25262565043062613</v>
      </c>
      <c r="CV43" s="40">
        <v>8.0252759519674671E-2</v>
      </c>
      <c r="CW43" s="40">
        <v>7.1757669872386715E-2</v>
      </c>
      <c r="CX43" s="40">
        <v>0.10061522103856475</v>
      </c>
      <c r="CY43" s="40">
        <v>4.832711425564909E-2</v>
      </c>
      <c r="CZ43" s="40">
        <v>-0.16229078511624859</v>
      </c>
      <c r="DA43" s="40">
        <f t="shared" si="12"/>
        <v>0.99229456739815103</v>
      </c>
      <c r="DB43" s="40">
        <f t="shared" si="13"/>
        <v>0.30970743797075767</v>
      </c>
      <c r="DC43" s="40">
        <v>3.3148191736818787E-2</v>
      </c>
      <c r="DD43" s="40">
        <v>0.2765592462339389</v>
      </c>
      <c r="DE43" s="40">
        <v>1.4642927904851573</v>
      </c>
      <c r="DF43" s="40">
        <v>2.8058609326539117E-2</v>
      </c>
      <c r="DG43" s="40">
        <f t="shared" si="14"/>
        <v>1.3426349966770053</v>
      </c>
      <c r="DH43" s="40">
        <f t="shared" si="15"/>
        <v>6.5715721920691186</v>
      </c>
      <c r="DI43" s="40">
        <v>0.36000297684980059</v>
      </c>
      <c r="DJ43" s="40">
        <v>6.2115692152193178</v>
      </c>
      <c r="DK43" s="40">
        <v>7.8861485794195847</v>
      </c>
      <c r="DL43" s="40">
        <v>3.1037272928666373</v>
      </c>
      <c r="DM43" s="40">
        <f t="shared" si="16"/>
        <v>10.400086303400045</v>
      </c>
      <c r="DN43" s="40">
        <f t="shared" si="17"/>
        <v>10.502030523094817</v>
      </c>
      <c r="DO43" s="40">
        <f t="shared" si="18"/>
        <v>-0.28150147457908714</v>
      </c>
      <c r="DP43" s="40">
        <v>1.1044892625719982</v>
      </c>
      <c r="DQ43" s="40">
        <v>1.3859907371510853</v>
      </c>
      <c r="DR43" s="40">
        <f t="shared" si="19"/>
        <v>4.6087935151163615</v>
      </c>
      <c r="DS43" s="40">
        <f t="shared" si="20"/>
        <v>2.2786940852631505</v>
      </c>
      <c r="DT43" s="40">
        <f t="shared" si="21"/>
        <v>0.13197359635388406</v>
      </c>
      <c r="DU43" s="40">
        <f t="shared" si="22"/>
        <v>0.30072745342250212</v>
      </c>
      <c r="DV43" s="40">
        <f t="shared" si="23"/>
        <v>6.121682448791038</v>
      </c>
      <c r="DW43" s="40">
        <f t="shared" si="24"/>
        <v>5.2404369460791883E-2</v>
      </c>
      <c r="DX43" s="40">
        <v>5.8008795400229474</v>
      </c>
      <c r="DY43" s="40">
        <v>5.7361365380464555</v>
      </c>
      <c r="DZ43" s="40">
        <v>4.0381945478461345</v>
      </c>
      <c r="EA43" s="40">
        <v>0.74494787614226499</v>
      </c>
      <c r="EB43" s="40">
        <v>2.4428898663425871</v>
      </c>
      <c r="EC43" s="40">
        <v>6.4743001976491715E-2</v>
      </c>
      <c r="ED43" s="40">
        <v>3.4635471870694177E-2</v>
      </c>
      <c r="EE43" s="40">
        <v>1.4907947040651726E-2</v>
      </c>
      <c r="EF43" s="40">
        <v>4.5015477146449261E-2</v>
      </c>
      <c r="EG43" s="40">
        <v>0.32080290876809076</v>
      </c>
      <c r="EH43" s="40">
        <v>1.1144845506523189</v>
      </c>
      <c r="EI43" s="40">
        <v>1.4380459220946264</v>
      </c>
      <c r="EJ43" s="40">
        <v>0.64436428021039815</v>
      </c>
      <c r="EK43" s="40">
        <f t="shared" si="25"/>
        <v>-0.11701251960074766</v>
      </c>
      <c r="EL43" s="40">
        <v>3.2386435100497248</v>
      </c>
      <c r="EM43" s="40">
        <v>0.89828279984896575</v>
      </c>
      <c r="EN43" s="40">
        <v>3.3556560296504725</v>
      </c>
      <c r="EO43" s="40">
        <v>0.66980591679143331</v>
      </c>
      <c r="EP43" s="40">
        <v>1.4189566015470205</v>
      </c>
      <c r="EQ43" s="40">
        <v>2.4703372824368031</v>
      </c>
      <c r="ER43" s="40">
        <v>11.323300158344781</v>
      </c>
      <c r="ES43" s="40">
        <v>10.271919477454999</v>
      </c>
      <c r="ET43" s="40">
        <f t="shared" si="26"/>
        <v>7.6576518528059516</v>
      </c>
      <c r="EU43" s="40">
        <f t="shared" si="27"/>
        <v>13.404189101154433</v>
      </c>
      <c r="EV43" s="40">
        <f t="shared" si="28"/>
        <v>13.521201903622323</v>
      </c>
      <c r="EW43" s="40">
        <f t="shared" si="29"/>
        <v>1.7657112341386769</v>
      </c>
      <c r="EX43" s="40">
        <f t="shared" si="30"/>
        <v>0.24817734795835672</v>
      </c>
      <c r="EY43" s="40">
        <f t="shared" si="31"/>
        <v>0.43820953134881391</v>
      </c>
      <c r="FA43" s="40">
        <v>5.6700999999999997</v>
      </c>
      <c r="FB43" s="40">
        <v>-7.9000000000000001E-2</v>
      </c>
      <c r="FC43" s="40">
        <v>5.5911999999999997</v>
      </c>
      <c r="FD43" s="40">
        <f t="shared" si="32"/>
        <v>-1.4129346115324081E-2</v>
      </c>
      <c r="FE43" s="40">
        <v>-0.1744</v>
      </c>
      <c r="FF43" s="40">
        <v>7.0702999999999996</v>
      </c>
      <c r="FG43" s="40">
        <v>5.9330999999999996</v>
      </c>
      <c r="FH43" s="40">
        <v>-5.2499999999999998E-2</v>
      </c>
      <c r="FI43" s="40">
        <v>5.8805999999999994</v>
      </c>
      <c r="FJ43" s="40">
        <f t="shared" si="33"/>
        <v>-8.9276604428119594E-3</v>
      </c>
      <c r="FK43" s="40">
        <v>0.78459999999999996</v>
      </c>
      <c r="FL43" s="40">
        <v>1.2297</v>
      </c>
      <c r="FM43" s="40">
        <v>15.061199999999999</v>
      </c>
      <c r="FN43" s="40">
        <v>0.96849999999999992</v>
      </c>
      <c r="FO43" s="40">
        <v>11.1929</v>
      </c>
      <c r="FP43" s="40">
        <v>2.8998000000000004</v>
      </c>
      <c r="FQ43" s="40">
        <f t="shared" si="34"/>
        <v>2.9554945054945057</v>
      </c>
      <c r="FR43" s="40">
        <f t="shared" si="35"/>
        <v>8.1646880726635326E-2</v>
      </c>
      <c r="FS43" s="40">
        <f t="shared" si="36"/>
        <v>0.24130690737833596</v>
      </c>
      <c r="FT43" s="40">
        <v>4.0102000000000002</v>
      </c>
      <c r="FU43" s="40">
        <v>8.6800000000000002E-2</v>
      </c>
      <c r="FV43" s="40">
        <v>4.0969999999999995</v>
      </c>
      <c r="FW43" s="40">
        <f t="shared" si="37"/>
        <v>2.1186233829631442E-2</v>
      </c>
      <c r="FX43" s="40">
        <v>0.35470000000000002</v>
      </c>
      <c r="FY43" s="40">
        <v>2.6208</v>
      </c>
      <c r="FZ43" s="40">
        <v>8.2423999999999999</v>
      </c>
      <c r="GA43" s="40">
        <v>0.66139999999999999</v>
      </c>
      <c r="GB43" s="40">
        <v>6.6020000000000003</v>
      </c>
      <c r="GC43" s="40">
        <v>0.97900000000000009</v>
      </c>
      <c r="GD43" s="40">
        <f t="shared" si="38"/>
        <v>2.2024957913582561</v>
      </c>
      <c r="GE43" s="40">
        <f t="shared" si="39"/>
        <v>0.31796564107541492</v>
      </c>
      <c r="GF43" s="40">
        <f t="shared" si="40"/>
        <v>0.7003179862651312</v>
      </c>
      <c r="GG43" s="124">
        <v>2.4670168866198265</v>
      </c>
      <c r="GH43" s="124">
        <v>2.7801251018960973</v>
      </c>
      <c r="GI43" s="124">
        <f t="shared" si="41"/>
        <v>5.2471419885159243</v>
      </c>
      <c r="GJ43" s="124">
        <f t="shared" si="42"/>
        <v>0.52983607228101981</v>
      </c>
      <c r="GK43" s="124">
        <v>1.2977910337537852</v>
      </c>
      <c r="GL43" s="124">
        <v>3.3475630573292143</v>
      </c>
      <c r="GM43" s="124">
        <v>2.0497720235754286</v>
      </c>
      <c r="GN43" s="124"/>
    </row>
    <row r="44" spans="1:196" ht="15" thickBot="1">
      <c r="A44" s="30">
        <v>2014</v>
      </c>
      <c r="B44" s="40">
        <v>6.9405713381658884</v>
      </c>
      <c r="C44" s="40">
        <v>6.755367245756343</v>
      </c>
      <c r="D44" s="41">
        <v>0.51298692572933013</v>
      </c>
      <c r="E44" s="41">
        <v>2.392913795275152</v>
      </c>
      <c r="F44" s="40">
        <v>3.8494665247518607</v>
      </c>
      <c r="G44" s="98">
        <v>0.18520409240954594</v>
      </c>
      <c r="H44" s="89">
        <v>4.7026019648030584</v>
      </c>
      <c r="I44" s="90">
        <v>0.29115685060997121</v>
      </c>
      <c r="J44" s="90">
        <v>2.3533906139199856</v>
      </c>
      <c r="K44" s="92">
        <v>0.2575484994175895</v>
      </c>
      <c r="L44" s="92">
        <v>2.1694976838757531</v>
      </c>
      <c r="M44" s="92">
        <v>0.82102766385916148</v>
      </c>
      <c r="N44" s="93">
        <v>0.36899168302024093</v>
      </c>
      <c r="O44" s="89">
        <v>2.2379693733628301</v>
      </c>
      <c r="P44" s="90">
        <v>0.21144467698637345</v>
      </c>
      <c r="Q44" s="90">
        <v>3.9523181355166394E-2</v>
      </c>
      <c r="R44" s="90">
        <v>0.52197455837342477</v>
      </c>
      <c r="S44" s="92">
        <v>2.6860751870931621</v>
      </c>
      <c r="T44" s="92">
        <v>1.4046197762735195</v>
      </c>
      <c r="U44" s="93">
        <v>1.2210482304452963</v>
      </c>
      <c r="V44" s="40">
        <v>0.67755257250129575</v>
      </c>
      <c r="W44" s="40">
        <v>0.32244742749870425</v>
      </c>
      <c r="X44" s="98">
        <v>0.56757167874410075</v>
      </c>
      <c r="Y44" s="40">
        <v>0.98348324062772108</v>
      </c>
      <c r="Z44" s="40">
        <v>0.51009232117219183</v>
      </c>
      <c r="AA44" s="40">
        <v>0.36889385490912086</v>
      </c>
      <c r="AB44" s="40">
        <v>0.98109092053930902</v>
      </c>
      <c r="AC44" s="110">
        <v>0.6</v>
      </c>
      <c r="AD44" s="110">
        <v>1</v>
      </c>
      <c r="AE44" s="40">
        <v>0.12651700435155197</v>
      </c>
      <c r="AF44" s="98">
        <v>0.29448077207281131</v>
      </c>
      <c r="AG44" s="98">
        <v>0.39178719976705645</v>
      </c>
      <c r="AH44" s="96">
        <v>2.0506463288702705</v>
      </c>
      <c r="AI44" s="92">
        <v>3.952318135516629E-2</v>
      </c>
      <c r="AJ44" s="93">
        <v>0.30274428504971518</v>
      </c>
      <c r="AK44" s="41">
        <v>0.4852614176832854</v>
      </c>
      <c r="AL44" s="92">
        <v>1.7340109913059277E-2</v>
      </c>
      <c r="AM44" s="92">
        <v>0.22573225247981962</v>
      </c>
      <c r="AN44" s="93">
        <v>0.29624230589360512</v>
      </c>
      <c r="AO44" s="92">
        <v>2.9779617644825644</v>
      </c>
      <c r="AP44" s="92">
        <v>7.6538303694874844E-3</v>
      </c>
      <c r="AQ44" s="92">
        <v>5.0810108477253813E-2</v>
      </c>
      <c r="AR44" s="92">
        <v>2.9194978256358231</v>
      </c>
      <c r="AS44" s="40">
        <v>2.1418318528762561</v>
      </c>
      <c r="AT44" s="92">
        <v>2.7018277951800185</v>
      </c>
      <c r="AU44" s="40">
        <v>2.4179658221788021</v>
      </c>
      <c r="AV44" s="92">
        <v>2.5203329227900699</v>
      </c>
      <c r="AW44" s="40">
        <v>-0.10236710061126786</v>
      </c>
      <c r="AX44" s="40">
        <v>1.0423360411765563</v>
      </c>
      <c r="AY44" s="40">
        <v>3.0803288650938323</v>
      </c>
      <c r="AZ44" s="89">
        <v>6.8382042375546206</v>
      </c>
      <c r="BA44" s="90">
        <v>6.6530001451450751</v>
      </c>
      <c r="BB44" s="90">
        <v>2.9020959639475463</v>
      </c>
      <c r="BC44" s="90">
        <v>0.77294241671496455</v>
      </c>
      <c r="BD44" s="90">
        <v>2.9779617644825644</v>
      </c>
      <c r="BE44" s="90">
        <v>0.51025535796583221</v>
      </c>
      <c r="BF44" s="90">
        <v>2.4437239037524057</v>
      </c>
      <c r="BG44" s="91">
        <v>3.6990208834268374</v>
      </c>
      <c r="BH44" s="40">
        <v>6.9974047238451718</v>
      </c>
      <c r="BI44" s="40">
        <v>6.8122006314356254</v>
      </c>
      <c r="BJ44" s="40">
        <v>0.18520409240954638</v>
      </c>
      <c r="BK44" s="92">
        <v>0.65201559267273002</v>
      </c>
      <c r="BL44" s="92">
        <v>0.46681150026318408</v>
      </c>
      <c r="BM44" s="92">
        <v>0.29468548265738914</v>
      </c>
      <c r="BN44" s="40">
        <v>0.18520409240954594</v>
      </c>
      <c r="BO44" s="89">
        <v>0</v>
      </c>
      <c r="BP44" s="92">
        <v>6.9405713381658884</v>
      </c>
      <c r="BQ44" s="104">
        <v>0</v>
      </c>
      <c r="BR44" s="40">
        <v>1.0239291271332265</v>
      </c>
      <c r="BS44" s="40">
        <v>6.852580032787535E-2</v>
      </c>
      <c r="BT44" s="40">
        <v>7.0165562915827165E-2</v>
      </c>
      <c r="BU44" s="40">
        <v>0.11692323660604534</v>
      </c>
      <c r="BV44" s="40">
        <v>0.32576159142906558</v>
      </c>
      <c r="BW44" s="40">
        <v>0.55731517196488911</v>
      </c>
      <c r="BX44" s="40">
        <v>0.82102766385916148</v>
      </c>
      <c r="BY44" s="40">
        <v>1.4046197762735195</v>
      </c>
      <c r="BZ44" s="40">
        <v>0.29468548265738914</v>
      </c>
      <c r="CA44" s="40">
        <v>2.5203329227900699</v>
      </c>
      <c r="CB44" s="40">
        <v>0</v>
      </c>
      <c r="CC44" s="89">
        <v>4.7641459431763709</v>
      </c>
      <c r="CD44" s="90">
        <f t="shared" si="0"/>
        <v>-3.2221145845416486E-2</v>
      </c>
      <c r="CE44" s="40">
        <f t="shared" si="7"/>
        <v>4.9176521844403069</v>
      </c>
      <c r="CF44" s="40">
        <f t="shared" si="1"/>
        <v>2.3532900111522448</v>
      </c>
      <c r="CG44" s="40">
        <f t="shared" si="2"/>
        <v>3.6856435266030503</v>
      </c>
      <c r="CH44" s="40">
        <f t="shared" si="3"/>
        <v>1.0043169331967123</v>
      </c>
      <c r="CI44" s="40">
        <f t="shared" si="4"/>
        <v>0.96058427256220491</v>
      </c>
      <c r="CJ44" s="40">
        <f t="shared" si="5"/>
        <v>1.720742320844133</v>
      </c>
      <c r="CK44" s="40">
        <f t="shared" si="6"/>
        <v>1.1212813533149881</v>
      </c>
      <c r="CL44" s="40">
        <v>4.4875009667985681</v>
      </c>
      <c r="CM44" s="40">
        <f t="shared" si="8"/>
        <v>2.1398955384422491</v>
      </c>
      <c r="CN44" s="40">
        <f t="shared" si="9"/>
        <v>3.423005160438489</v>
      </c>
      <c r="CO44" s="40">
        <v>0.9138724571611323</v>
      </c>
      <c r="CP44" s="40">
        <v>0.89277542891234185</v>
      </c>
      <c r="CQ44" s="40">
        <v>1.616357274365015</v>
      </c>
      <c r="CR44" s="40">
        <v>1.0753997320821702</v>
      </c>
      <c r="CS44" s="40">
        <v>0.43015121764173869</v>
      </c>
      <c r="CT44" s="40">
        <f t="shared" si="10"/>
        <v>0.21339447270999548</v>
      </c>
      <c r="CU44" s="40">
        <f t="shared" si="11"/>
        <v>0.26263836616456115</v>
      </c>
      <c r="CV44" s="40">
        <v>9.0444476035579965E-2</v>
      </c>
      <c r="CW44" s="40">
        <v>6.7808843649863115E-2</v>
      </c>
      <c r="CX44" s="40">
        <v>0.10438504647911807</v>
      </c>
      <c r="CY44" s="40">
        <v>4.588162123281795E-2</v>
      </c>
      <c r="CZ44" s="40">
        <v>-0.15350624126393514</v>
      </c>
      <c r="DA44" s="40">
        <f t="shared" si="12"/>
        <v>0.97480897792056542</v>
      </c>
      <c r="DB44" s="40">
        <f t="shared" si="13"/>
        <v>0.31155392341245486</v>
      </c>
      <c r="DC44" s="40">
        <v>3.3474320142009642E-2</v>
      </c>
      <c r="DD44" s="40">
        <v>0.27807960327044523</v>
      </c>
      <c r="DE44" s="40">
        <v>1.4398691425969554</v>
      </c>
      <c r="DF44" s="40">
        <v>-0.14158926085034282</v>
      </c>
      <c r="DG44" s="40">
        <f t="shared" si="14"/>
        <v>1.3883490388612838</v>
      </c>
      <c r="DH44" s="40">
        <f t="shared" si="15"/>
        <v>6.6373621312005495</v>
      </c>
      <c r="DI44" s="40">
        <v>0.36960353440368482</v>
      </c>
      <c r="DJ44" s="40">
        <v>6.267758596796865</v>
      </c>
      <c r="DK44" s="40">
        <v>8.1673004309121762</v>
      </c>
      <c r="DL44" s="40">
        <v>3.3837193725707575</v>
      </c>
      <c r="DM44" s="40">
        <f t="shared" si="16"/>
        <v>10.634559581216054</v>
      </c>
      <c r="DN44" s="40">
        <f t="shared" si="17"/>
        <v>10.72845092682412</v>
      </c>
      <c r="DO44" s="40">
        <f t="shared" si="18"/>
        <v>-0.33488705877694858</v>
      </c>
      <c r="DP44" s="40">
        <v>1.1192388428061424</v>
      </c>
      <c r="DQ44" s="40">
        <v>1.454125901583091</v>
      </c>
      <c r="DR44" s="40">
        <f t="shared" si="19"/>
        <v>4.7164480279340939</v>
      </c>
      <c r="DS44" s="40">
        <f t="shared" si="20"/>
        <v>2.2746886774290216</v>
      </c>
      <c r="DT44" s="40">
        <f t="shared" si="21"/>
        <v>0.13553922290378106</v>
      </c>
      <c r="DU44" s="40">
        <f t="shared" si="22"/>
        <v>0.30830953568675912</v>
      </c>
      <c r="DV44" s="40">
        <f t="shared" si="23"/>
        <v>6.0291552198981551</v>
      </c>
      <c r="DW44" s="40">
        <f t="shared" si="24"/>
        <v>4.2711290639881452E-2</v>
      </c>
      <c r="DX44" s="40">
        <v>5.7716422189881262</v>
      </c>
      <c r="DY44" s="40">
        <v>5.7081653804809624</v>
      </c>
      <c r="DZ44" s="40">
        <v>3.9527042295555961</v>
      </c>
      <c r="EA44" s="40">
        <v>0.74837894655223325</v>
      </c>
      <c r="EB44" s="40">
        <v>2.5038400974776001</v>
      </c>
      <c r="EC44" s="40">
        <v>6.3476838507163458E-2</v>
      </c>
      <c r="ED44" s="40">
        <v>3.4346749688369413E-2</v>
      </c>
      <c r="EE44" s="40">
        <v>1.4943166633375323E-2</v>
      </c>
      <c r="EF44" s="40">
        <v>4.4073255452169363E-2</v>
      </c>
      <c r="EG44" s="40">
        <v>0.25751300091002849</v>
      </c>
      <c r="EH44" s="40">
        <v>1.0875557240748379</v>
      </c>
      <c r="EI44" s="40">
        <v>1.4946728390960151</v>
      </c>
      <c r="EJ44" s="40">
        <v>0.6646301159312058</v>
      </c>
      <c r="EK44" s="40">
        <f t="shared" si="25"/>
        <v>-0.15627057638399888</v>
      </c>
      <c r="EL44" s="40">
        <v>3.3725770952521814</v>
      </c>
      <c r="EM44" s="40">
        <v>0.99109287628901743</v>
      </c>
      <c r="EN44" s="40">
        <v>3.5288476716361803</v>
      </c>
      <c r="EO44" s="40">
        <v>0.73585716001636337</v>
      </c>
      <c r="EP44" s="40">
        <v>1.3414310572318291</v>
      </c>
      <c r="EQ44" s="40">
        <v>2.4522481931855173</v>
      </c>
      <c r="ER44" s="40">
        <v>11.625943835985474</v>
      </c>
      <c r="ES44" s="40">
        <v>10.515126700031788</v>
      </c>
      <c r="ET44" s="40">
        <f t="shared" si="26"/>
        <v>7.5268548965043207</v>
      </c>
      <c r="EU44" s="40">
        <f t="shared" si="27"/>
        <v>13.727670168892763</v>
      </c>
      <c r="EV44" s="40">
        <f t="shared" si="28"/>
        <v>13.883938788267098</v>
      </c>
      <c r="EW44" s="40">
        <f t="shared" si="29"/>
        <v>1.8445870126598538</v>
      </c>
      <c r="EX44" s="40">
        <f t="shared" si="30"/>
        <v>0.2541676195387943</v>
      </c>
      <c r="EY44" s="40">
        <f t="shared" si="31"/>
        <v>0.46883429003993088</v>
      </c>
      <c r="FA44" s="41">
        <f t="shared" ref="FA44:FC45" si="43">FA43</f>
        <v>5.6700999999999997</v>
      </c>
      <c r="FB44" s="41">
        <f t="shared" si="43"/>
        <v>-7.9000000000000001E-2</v>
      </c>
      <c r="FC44" s="41">
        <f t="shared" si="43"/>
        <v>5.5911999999999997</v>
      </c>
      <c r="FD44" s="40">
        <f t="shared" si="32"/>
        <v>-1.4129346115324081E-2</v>
      </c>
      <c r="FE44" s="41">
        <f t="shared" ref="FE44:FI45" si="44">FE43</f>
        <v>-0.1744</v>
      </c>
      <c r="FF44" s="41">
        <f t="shared" si="44"/>
        <v>7.0702999999999996</v>
      </c>
      <c r="FG44" s="41">
        <f t="shared" si="44"/>
        <v>5.9330999999999996</v>
      </c>
      <c r="FH44" s="41">
        <f t="shared" si="44"/>
        <v>-5.2499999999999998E-2</v>
      </c>
      <c r="FI44" s="41">
        <f t="shared" si="44"/>
        <v>5.8805999999999994</v>
      </c>
      <c r="FJ44" s="40">
        <f t="shared" si="33"/>
        <v>-8.9276604428119594E-3</v>
      </c>
      <c r="FK44" s="41">
        <f t="shared" ref="FK44:FV45" si="45">FK43</f>
        <v>0.78459999999999996</v>
      </c>
      <c r="FL44" s="41">
        <f t="shared" si="45"/>
        <v>1.2297</v>
      </c>
      <c r="FM44" s="41">
        <f t="shared" si="45"/>
        <v>15.061199999999999</v>
      </c>
      <c r="FN44" s="41">
        <f t="shared" si="45"/>
        <v>0.96849999999999992</v>
      </c>
      <c r="FO44" s="41">
        <f t="shared" si="45"/>
        <v>11.1929</v>
      </c>
      <c r="FP44" s="41">
        <f t="shared" si="45"/>
        <v>2.8998000000000004</v>
      </c>
      <c r="FQ44" s="41">
        <f t="shared" si="45"/>
        <v>2.9554945054945057</v>
      </c>
      <c r="FR44" s="41">
        <f t="shared" si="45"/>
        <v>8.1646880726635326E-2</v>
      </c>
      <c r="FS44" s="41">
        <f t="shared" si="45"/>
        <v>0.24130690737833596</v>
      </c>
      <c r="FT44" s="41">
        <f t="shared" si="45"/>
        <v>4.0102000000000002</v>
      </c>
      <c r="FU44" s="41">
        <f t="shared" si="45"/>
        <v>8.6800000000000002E-2</v>
      </c>
      <c r="FV44" s="41">
        <f t="shared" si="45"/>
        <v>4.0969999999999995</v>
      </c>
      <c r="FW44" s="40">
        <f t="shared" si="37"/>
        <v>2.1186233829631442E-2</v>
      </c>
      <c r="FX44" s="41">
        <f t="shared" ref="FX44:GF45" si="46">FX43</f>
        <v>0.35470000000000002</v>
      </c>
      <c r="FY44" s="41">
        <f t="shared" si="46"/>
        <v>2.6208</v>
      </c>
      <c r="FZ44" s="41">
        <f t="shared" si="46"/>
        <v>8.2423999999999999</v>
      </c>
      <c r="GA44" s="41">
        <f t="shared" si="46"/>
        <v>0.66139999999999999</v>
      </c>
      <c r="GB44" s="41">
        <f t="shared" si="46"/>
        <v>6.6020000000000003</v>
      </c>
      <c r="GC44" s="41">
        <f t="shared" si="46"/>
        <v>0.97900000000000009</v>
      </c>
      <c r="GD44" s="41">
        <f t="shared" si="46"/>
        <v>2.2024957913582561</v>
      </c>
      <c r="GE44" s="41">
        <f t="shared" si="46"/>
        <v>0.31796564107541492</v>
      </c>
      <c r="GF44" s="41">
        <f t="shared" si="46"/>
        <v>0.7003179862651312</v>
      </c>
      <c r="GG44" s="124">
        <v>2.4892780295278469</v>
      </c>
      <c r="GH44" s="124">
        <v>3.2211149685718463</v>
      </c>
      <c r="GI44" s="124">
        <f t="shared" si="41"/>
        <v>5.7103929980996933</v>
      </c>
      <c r="GJ44" s="124">
        <f t="shared" si="42"/>
        <v>0.56407938466647922</v>
      </c>
      <c r="GK44" s="124">
        <v>1.6740980850752811</v>
      </c>
      <c r="GL44" s="124">
        <v>3.9127132363689516</v>
      </c>
      <c r="GM44" s="124">
        <v>2.2386151512936707</v>
      </c>
      <c r="GN44" s="124"/>
    </row>
    <row r="45" spans="1:196">
      <c r="A45" s="31">
        <v>2015</v>
      </c>
      <c r="B45" s="40">
        <v>7.1313136733051259</v>
      </c>
      <c r="C45" s="40">
        <v>6.9781598425250522</v>
      </c>
      <c r="D45" s="41">
        <v>0.51298692572933013</v>
      </c>
      <c r="E45" s="41">
        <v>2.4561761683633345</v>
      </c>
      <c r="F45" s="40">
        <v>4.008996748432387</v>
      </c>
      <c r="G45" s="98">
        <v>0.15315383078007488</v>
      </c>
      <c r="H45" s="89">
        <v>4.8734539175401439</v>
      </c>
      <c r="I45" s="90">
        <v>0.2923008370995705</v>
      </c>
      <c r="J45" s="90">
        <v>2.4152296671141156</v>
      </c>
      <c r="K45" s="92">
        <v>0.27784619389579374</v>
      </c>
      <c r="L45" s="92">
        <v>2.2917334079425458</v>
      </c>
      <c r="M45" s="92">
        <v>0.87067829560288601</v>
      </c>
      <c r="N45" s="93">
        <v>0.40365618851188217</v>
      </c>
      <c r="O45" s="89">
        <v>2.2578597557649815</v>
      </c>
      <c r="P45" s="90">
        <v>0.21164707084366455</v>
      </c>
      <c r="Q45" s="90">
        <v>4.094650124921885E-2</v>
      </c>
      <c r="R45" s="90">
        <v>0.51033116089004404</v>
      </c>
      <c r="S45" s="92">
        <v>2.7267156218968371</v>
      </c>
      <c r="T45" s="92">
        <v>1.413975587830868</v>
      </c>
      <c r="U45" s="93">
        <v>1.2317805991147828</v>
      </c>
      <c r="V45" s="40">
        <v>0.68338796199402918</v>
      </c>
      <c r="W45" s="40">
        <v>0.31661203800597076</v>
      </c>
      <c r="X45" s="98">
        <v>0.56980172873606272</v>
      </c>
      <c r="Y45" s="40">
        <v>0.98332916759936506</v>
      </c>
      <c r="Z45" s="40">
        <v>0.52038564489809525</v>
      </c>
      <c r="AA45" s="40">
        <v>0.38109855585402164</v>
      </c>
      <c r="AB45" s="40">
        <v>0.98101627426565863</v>
      </c>
      <c r="AC45" s="110">
        <v>0.6</v>
      </c>
      <c r="AD45" s="110">
        <v>1</v>
      </c>
      <c r="AE45" s="40">
        <v>0.12183558517822342</v>
      </c>
      <c r="AF45" s="98">
        <v>0.28928646607628561</v>
      </c>
      <c r="AG45" s="98">
        <v>0.38638501893103538</v>
      </c>
      <c r="AH45" s="96">
        <v>2.1159800063407621</v>
      </c>
      <c r="AI45" s="92">
        <v>4.0946501249218788E-2</v>
      </c>
      <c r="AJ45" s="93">
        <v>0.29924966077335347</v>
      </c>
      <c r="AK45" s="41">
        <v>0.48716806183261752</v>
      </c>
      <c r="AL45" s="92">
        <v>1.677984611061752E-2</v>
      </c>
      <c r="AM45" s="92">
        <v>0.21140567070883801</v>
      </c>
      <c r="AN45" s="93">
        <v>0.29892549018120607</v>
      </c>
      <c r="AO45" s="92">
        <v>2.8978510844289462</v>
      </c>
      <c r="AP45" s="92">
        <v>7.6743336235010418E-3</v>
      </c>
      <c r="AQ45" s="92">
        <v>5.1483987835301129E-2</v>
      </c>
      <c r="AR45" s="92">
        <v>2.8386927629701439</v>
      </c>
      <c r="AS45" s="40">
        <v>2.0684811436497563</v>
      </c>
      <c r="AT45" s="92">
        <v>2.7018277951800185</v>
      </c>
      <c r="AU45" s="40">
        <v>2.2645044328986836</v>
      </c>
      <c r="AV45" s="92">
        <v>2.596511759902381</v>
      </c>
      <c r="AW45" s="40">
        <v>-0.33200732700369739</v>
      </c>
      <c r="AX45" s="40">
        <v>1.1466136794348027</v>
      </c>
      <c r="AY45" s="40">
        <v>3.2298584114326436</v>
      </c>
      <c r="AZ45" s="89">
        <v>6.7993063463014281</v>
      </c>
      <c r="BA45" s="90">
        <v>6.6461525155213543</v>
      </c>
      <c r="BB45" s="90">
        <v>2.98537669810948</v>
      </c>
      <c r="BC45" s="90">
        <v>0.7629247329829274</v>
      </c>
      <c r="BD45" s="90">
        <v>2.8978510844289462</v>
      </c>
      <c r="BE45" s="90">
        <v>0.51162224156673608</v>
      </c>
      <c r="BF45" s="90">
        <v>2.5076601561986358</v>
      </c>
      <c r="BG45" s="91">
        <v>3.6268701177559817</v>
      </c>
      <c r="BH45" s="40">
        <v>7.0869301734891392</v>
      </c>
      <c r="BI45" s="40">
        <v>6.9337763427090646</v>
      </c>
      <c r="BJ45" s="40">
        <v>0.15315383078007461</v>
      </c>
      <c r="BK45" s="92">
        <v>0.62353750906827621</v>
      </c>
      <c r="BL45" s="92">
        <v>0.47038367828820132</v>
      </c>
      <c r="BM45" s="92">
        <v>0.3118578764686275</v>
      </c>
      <c r="BN45" s="40">
        <v>0.15315383078007488</v>
      </c>
      <c r="BO45" s="89">
        <v>0</v>
      </c>
      <c r="BP45" s="92">
        <v>7.1313136733051259</v>
      </c>
      <c r="BQ45" s="104">
        <v>0</v>
      </c>
      <c r="BR45" s="40">
        <v>1.0432767419218858</v>
      </c>
      <c r="BS45" s="40">
        <v>6.7839465110929698E-2</v>
      </c>
      <c r="BT45" s="40">
        <v>7.0775336134654171E-2</v>
      </c>
      <c r="BU45" s="40">
        <v>0.1201064756511452</v>
      </c>
      <c r="BV45" s="40">
        <v>0.33532615143465411</v>
      </c>
      <c r="BW45" s="40">
        <v>0.54456737291420088</v>
      </c>
      <c r="BX45" s="40">
        <v>0.87067829560288601</v>
      </c>
      <c r="BY45" s="40">
        <v>1.413975587830868</v>
      </c>
      <c r="BZ45" s="40">
        <v>0.3118578764686275</v>
      </c>
      <c r="CA45" s="40">
        <v>2.596511759902381</v>
      </c>
      <c r="CB45" s="40">
        <v>0</v>
      </c>
      <c r="CC45" s="89">
        <v>4.8246840857779514</v>
      </c>
      <c r="CD45" s="90">
        <f t="shared" si="0"/>
        <v>-3.5358349700396856E-2</v>
      </c>
      <c r="CE45" s="40">
        <f t="shared" si="7"/>
        <v>4.9952769528768286</v>
      </c>
      <c r="CF45" s="40">
        <f t="shared" si="1"/>
        <v>2.4270341455318447</v>
      </c>
      <c r="CG45" s="40">
        <f t="shared" si="2"/>
        <v>3.6871136237353501</v>
      </c>
      <c r="CH45" s="40">
        <f t="shared" si="3"/>
        <v>1.0093805755977281</v>
      </c>
      <c r="CI45" s="40">
        <f t="shared" si="4"/>
        <v>0.96765863204822056</v>
      </c>
      <c r="CJ45" s="40">
        <f t="shared" si="5"/>
        <v>1.7100744160894017</v>
      </c>
      <c r="CK45" s="40">
        <f t="shared" si="6"/>
        <v>1.118870816390366</v>
      </c>
      <c r="CL45" s="40">
        <v>4.5494090815225956</v>
      </c>
      <c r="CM45" s="40">
        <f t="shared" si="8"/>
        <v>2.2014266882855744</v>
      </c>
      <c r="CN45" s="40">
        <f t="shared" si="9"/>
        <v>3.4222303808274281</v>
      </c>
      <c r="CO45" s="40">
        <v>0.91862295574030806</v>
      </c>
      <c r="CP45" s="40">
        <v>0.90095315099086926</v>
      </c>
      <c r="CQ45" s="40">
        <v>1.6026542740962511</v>
      </c>
      <c r="CR45" s="40">
        <v>1.074247987590407</v>
      </c>
      <c r="CS45" s="40">
        <v>0.44586787135423334</v>
      </c>
      <c r="CT45" s="40">
        <f t="shared" si="10"/>
        <v>0.22560745724627046</v>
      </c>
      <c r="CU45" s="40">
        <f t="shared" si="11"/>
        <v>0.26488324290792203</v>
      </c>
      <c r="CV45" s="40">
        <v>9.0757619857420035E-2</v>
      </c>
      <c r="CW45" s="40">
        <v>6.6705481057351315E-2</v>
      </c>
      <c r="CX45" s="40">
        <v>0.10742014199315068</v>
      </c>
      <c r="CY45" s="40">
        <v>4.4622828799959144E-2</v>
      </c>
      <c r="CZ45" s="40">
        <v>-0.17059286709887631</v>
      </c>
      <c r="DA45" s="40">
        <f t="shared" si="12"/>
        <v>0.96357813505237544</v>
      </c>
      <c r="DB45" s="40">
        <f t="shared" si="13"/>
        <v>0.32156013609697859</v>
      </c>
      <c r="DC45" s="40">
        <v>3.3818024551077852E-2</v>
      </c>
      <c r="DD45" s="40">
        <v>0.28774211154590074</v>
      </c>
      <c r="DE45" s="40">
        <v>1.4557311382482303</v>
      </c>
      <c r="DF45" s="40">
        <v>-9.5838126304635007E-2</v>
      </c>
      <c r="DG45" s="40">
        <f t="shared" si="14"/>
        <v>1.4368983358122742</v>
      </c>
      <c r="DH45" s="40">
        <f t="shared" si="15"/>
        <v>6.6100821241853014</v>
      </c>
      <c r="DI45" s="40">
        <v>0.37443036520207085</v>
      </c>
      <c r="DJ45" s="40">
        <v>6.2356517589832308</v>
      </c>
      <c r="DK45" s="40">
        <v>8.1428185863022104</v>
      </c>
      <c r="DL45" s="40">
        <v>3.3743238239931568</v>
      </c>
      <c r="DM45" s="40">
        <f t="shared" si="16"/>
        <v>10.618755884017631</v>
      </c>
      <c r="DN45" s="40">
        <f t="shared" si="17"/>
        <v>10.717420540940807</v>
      </c>
      <c r="DO45" s="40">
        <f t="shared" si="18"/>
        <v>-0.35831554454750281</v>
      </c>
      <c r="DP45" s="40">
        <v>1.1018981443062057</v>
      </c>
      <c r="DQ45" s="40">
        <v>1.4602136888537085</v>
      </c>
      <c r="DR45" s="40">
        <f t="shared" si="19"/>
        <v>4.8275106163964949</v>
      </c>
      <c r="DS45" s="40">
        <f t="shared" si="20"/>
        <v>2.2200718740088132</v>
      </c>
      <c r="DT45" s="40">
        <f t="shared" si="21"/>
        <v>0.13624674736571701</v>
      </c>
      <c r="DU45" s="40">
        <f t="shared" si="22"/>
        <v>0.30247757175181272</v>
      </c>
      <c r="DV45" s="41">
        <f>DV44</f>
        <v>6.0291552198981551</v>
      </c>
      <c r="DW45" s="41">
        <f>DW44</f>
        <v>4.2711290639881452E-2</v>
      </c>
      <c r="DX45" s="41">
        <f t="shared" ref="DX45:EO45" si="47">DX44</f>
        <v>5.7716422189881262</v>
      </c>
      <c r="DY45" s="41">
        <f t="shared" si="47"/>
        <v>5.7081653804809624</v>
      </c>
      <c r="DZ45" s="41">
        <f t="shared" si="47"/>
        <v>3.9527042295555961</v>
      </c>
      <c r="EA45" s="41">
        <f t="shared" si="47"/>
        <v>0.74837894655223325</v>
      </c>
      <c r="EB45" s="41">
        <f t="shared" si="47"/>
        <v>2.5038400974776001</v>
      </c>
      <c r="EC45" s="41">
        <f t="shared" si="47"/>
        <v>6.3476838507163458E-2</v>
      </c>
      <c r="ED45" s="41">
        <f t="shared" si="47"/>
        <v>3.4346749688369413E-2</v>
      </c>
      <c r="EE45" s="41">
        <f t="shared" si="47"/>
        <v>1.4943166633375323E-2</v>
      </c>
      <c r="EF45" s="41">
        <f t="shared" si="47"/>
        <v>4.4073255452169363E-2</v>
      </c>
      <c r="EG45" s="41">
        <f t="shared" si="47"/>
        <v>0.25751300091002849</v>
      </c>
      <c r="EH45" s="41">
        <f t="shared" si="47"/>
        <v>1.0875557240748379</v>
      </c>
      <c r="EI45" s="41">
        <f t="shared" si="47"/>
        <v>1.4946728390960151</v>
      </c>
      <c r="EJ45" s="41">
        <f t="shared" si="47"/>
        <v>0.6646301159312058</v>
      </c>
      <c r="EK45" s="41">
        <f t="shared" si="47"/>
        <v>-0.15627057638399888</v>
      </c>
      <c r="EL45" s="41">
        <f t="shared" si="47"/>
        <v>3.3725770952521814</v>
      </c>
      <c r="EM45" s="41">
        <f t="shared" si="47"/>
        <v>0.99109287628901743</v>
      </c>
      <c r="EN45" s="41">
        <f t="shared" si="47"/>
        <v>3.5288476716361803</v>
      </c>
      <c r="EO45" s="41">
        <f t="shared" si="47"/>
        <v>0.73585716001636337</v>
      </c>
      <c r="EP45" s="41">
        <f t="shared" ref="EP45:EY45" si="48">EP44</f>
        <v>1.3414310572318291</v>
      </c>
      <c r="EQ45" s="41">
        <f t="shared" si="48"/>
        <v>2.4522481931855173</v>
      </c>
      <c r="ER45" s="41">
        <f t="shared" si="48"/>
        <v>11.625943835985474</v>
      </c>
      <c r="ES45" s="41">
        <f t="shared" si="48"/>
        <v>10.515126700031788</v>
      </c>
      <c r="ET45" s="41">
        <f t="shared" si="48"/>
        <v>7.5268548965043207</v>
      </c>
      <c r="EU45" s="41">
        <f t="shared" si="48"/>
        <v>13.727670168892763</v>
      </c>
      <c r="EV45" s="41">
        <f t="shared" si="48"/>
        <v>13.883938788267098</v>
      </c>
      <c r="EW45" s="41">
        <f t="shared" si="48"/>
        <v>1.8445870126598538</v>
      </c>
      <c r="EX45" s="41">
        <f t="shared" si="48"/>
        <v>0.2541676195387943</v>
      </c>
      <c r="EY45" s="41">
        <f t="shared" si="48"/>
        <v>0.46883429003993088</v>
      </c>
      <c r="FA45" s="41">
        <f t="shared" si="43"/>
        <v>5.6700999999999997</v>
      </c>
      <c r="FB45" s="41">
        <f t="shared" si="43"/>
        <v>-7.9000000000000001E-2</v>
      </c>
      <c r="FC45" s="41">
        <f t="shared" si="43"/>
        <v>5.5911999999999997</v>
      </c>
      <c r="FD45" s="40">
        <f t="shared" si="32"/>
        <v>-1.4129346115324081E-2</v>
      </c>
      <c r="FE45" s="41">
        <f t="shared" si="44"/>
        <v>-0.1744</v>
      </c>
      <c r="FF45" s="41">
        <f t="shared" si="44"/>
        <v>7.0702999999999996</v>
      </c>
      <c r="FG45" s="41">
        <f t="shared" si="44"/>
        <v>5.9330999999999996</v>
      </c>
      <c r="FH45" s="41">
        <f t="shared" si="44"/>
        <v>-5.2499999999999998E-2</v>
      </c>
      <c r="FI45" s="41">
        <f t="shared" si="44"/>
        <v>5.8805999999999994</v>
      </c>
      <c r="FJ45" s="40">
        <f t="shared" si="33"/>
        <v>-8.9276604428119594E-3</v>
      </c>
      <c r="FK45" s="41">
        <f t="shared" si="45"/>
        <v>0.78459999999999996</v>
      </c>
      <c r="FL45" s="41">
        <f t="shared" si="45"/>
        <v>1.2297</v>
      </c>
      <c r="FM45" s="41">
        <f t="shared" si="45"/>
        <v>15.061199999999999</v>
      </c>
      <c r="FN45" s="41">
        <f t="shared" si="45"/>
        <v>0.96849999999999992</v>
      </c>
      <c r="FO45" s="41">
        <f t="shared" si="45"/>
        <v>11.1929</v>
      </c>
      <c r="FP45" s="41">
        <f t="shared" si="45"/>
        <v>2.8998000000000004</v>
      </c>
      <c r="FQ45" s="41">
        <f t="shared" si="45"/>
        <v>2.9554945054945057</v>
      </c>
      <c r="FR45" s="41">
        <f t="shared" si="45"/>
        <v>8.1646880726635326E-2</v>
      </c>
      <c r="FS45" s="41">
        <f t="shared" si="45"/>
        <v>0.24130690737833596</v>
      </c>
      <c r="FT45" s="41">
        <f t="shared" si="45"/>
        <v>4.0102000000000002</v>
      </c>
      <c r="FU45" s="41">
        <f t="shared" si="45"/>
        <v>8.6800000000000002E-2</v>
      </c>
      <c r="FV45" s="41">
        <f t="shared" si="45"/>
        <v>4.0969999999999995</v>
      </c>
      <c r="FW45" s="40">
        <f t="shared" si="37"/>
        <v>2.1186233829631442E-2</v>
      </c>
      <c r="FX45" s="41">
        <f t="shared" si="46"/>
        <v>0.35470000000000002</v>
      </c>
      <c r="FY45" s="41">
        <f t="shared" si="46"/>
        <v>2.6208</v>
      </c>
      <c r="FZ45" s="41">
        <f t="shared" si="46"/>
        <v>8.2423999999999999</v>
      </c>
      <c r="GA45" s="41">
        <f t="shared" si="46"/>
        <v>0.66139999999999999</v>
      </c>
      <c r="GB45" s="41">
        <f t="shared" si="46"/>
        <v>6.6020000000000003</v>
      </c>
      <c r="GC45" s="41">
        <f t="shared" si="46"/>
        <v>0.97900000000000009</v>
      </c>
      <c r="GD45" s="41">
        <f t="shared" si="46"/>
        <v>2.2024957913582561</v>
      </c>
      <c r="GE45" s="41">
        <f t="shared" si="46"/>
        <v>0.31796564107541492</v>
      </c>
      <c r="GF45" s="41">
        <f t="shared" si="46"/>
        <v>0.7003179862651312</v>
      </c>
      <c r="GG45" s="124">
        <v>2.6334030134904354</v>
      </c>
      <c r="GH45" s="124">
        <v>3.7280997508472846</v>
      </c>
      <c r="GI45" s="124">
        <f t="shared" si="41"/>
        <v>6.36150276433772</v>
      </c>
      <c r="GJ45" s="124">
        <f t="shared" si="42"/>
        <v>0.58604073423450087</v>
      </c>
      <c r="GK45" s="124">
        <v>2.1087522265273519</v>
      </c>
      <c r="GL45" s="124">
        <v>4.536491727417963</v>
      </c>
      <c r="GM45" s="124">
        <v>2.4277395008906111</v>
      </c>
      <c r="GN45" s="124"/>
    </row>
    <row r="46" spans="1:196">
      <c r="A46" s="27"/>
      <c r="B46" s="28"/>
      <c r="C46" s="28"/>
      <c r="D46" s="28"/>
      <c r="E46" s="28"/>
      <c r="F46" s="28"/>
      <c r="G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K46" s="40"/>
      <c r="BL46" s="40"/>
      <c r="BM46" s="40"/>
      <c r="BP46" s="27"/>
      <c r="BQ46" s="27"/>
    </row>
    <row r="47" spans="1:196">
      <c r="A47" s="27"/>
      <c r="B47" s="35"/>
      <c r="C47" s="35"/>
      <c r="D47" s="35"/>
      <c r="E47" s="35"/>
      <c r="F47" s="35"/>
      <c r="G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K47" s="40"/>
      <c r="BL47" s="40"/>
      <c r="BM47" s="40"/>
      <c r="BP47" s="27"/>
      <c r="BQ47" s="27"/>
    </row>
    <row r="48" spans="1:196">
      <c r="A48" s="27"/>
      <c r="B48" s="36"/>
      <c r="C48" s="36"/>
      <c r="D48" s="36"/>
      <c r="E48" s="36"/>
      <c r="F48" s="36"/>
      <c r="G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K48" s="40"/>
      <c r="BL48" s="40"/>
      <c r="BM48" s="40"/>
      <c r="BP48" s="27"/>
      <c r="BQ48" s="27"/>
    </row>
    <row r="49" spans="1:69">
      <c r="A49" s="27"/>
      <c r="B49" s="35"/>
      <c r="C49" s="35"/>
      <c r="D49" s="35"/>
      <c r="E49" s="35"/>
      <c r="F49" s="35"/>
      <c r="G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K49" s="40"/>
      <c r="BL49" s="40"/>
      <c r="BM49" s="40"/>
      <c r="BP49" s="27"/>
      <c r="BQ49" s="27"/>
    </row>
    <row r="50" spans="1:69">
      <c r="A50" s="27"/>
      <c r="B50" s="36"/>
      <c r="C50" s="36"/>
      <c r="D50" s="36"/>
      <c r="E50" s="36"/>
      <c r="F50" s="36"/>
      <c r="G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K50" s="40"/>
      <c r="BL50" s="40"/>
      <c r="BM50" s="40"/>
      <c r="BP50" s="27"/>
      <c r="BQ50" s="27"/>
    </row>
    <row r="51" spans="1:69">
      <c r="A51" s="27"/>
      <c r="B51" s="35"/>
      <c r="C51" s="35"/>
      <c r="D51" s="35"/>
      <c r="E51" s="35"/>
      <c r="F51" s="35"/>
      <c r="G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K51" s="40"/>
      <c r="BL51" s="40"/>
      <c r="BM51" s="40"/>
      <c r="BP51" s="27"/>
      <c r="BQ51" s="27"/>
    </row>
    <row r="52" spans="1:69">
      <c r="A52" s="27"/>
      <c r="B52" s="36"/>
      <c r="C52" s="36"/>
      <c r="D52" s="36"/>
      <c r="E52" s="36"/>
      <c r="F52" s="36"/>
      <c r="G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K52" s="40"/>
      <c r="BL52" s="40"/>
      <c r="BM52" s="40"/>
    </row>
    <row r="53" spans="1:69">
      <c r="A53" s="27"/>
      <c r="B53" s="28"/>
      <c r="C53" s="28"/>
      <c r="D53" s="28"/>
      <c r="E53" s="28"/>
      <c r="F53" s="28"/>
      <c r="G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K53" s="40"/>
      <c r="BL53" s="40"/>
      <c r="BM53" s="40"/>
    </row>
    <row r="54" spans="1:69">
      <c r="A54" s="27"/>
      <c r="B54" s="28"/>
      <c r="C54" s="28"/>
      <c r="D54" s="28"/>
      <c r="E54" s="28"/>
      <c r="F54" s="28"/>
      <c r="G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K54" s="40"/>
      <c r="BL54" s="40"/>
      <c r="BM54" s="40"/>
    </row>
    <row r="55" spans="1:69">
      <c r="A55" s="27"/>
      <c r="B55" s="28"/>
      <c r="C55" s="28"/>
      <c r="D55" s="28"/>
      <c r="E55" s="28"/>
      <c r="F55" s="28"/>
      <c r="G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K55" s="40"/>
      <c r="BL55" s="40"/>
      <c r="BM55" s="40"/>
    </row>
    <row r="56" spans="1:69">
      <c r="A56" s="27"/>
      <c r="B56" s="28"/>
      <c r="C56" s="28"/>
      <c r="D56" s="28"/>
      <c r="E56" s="28"/>
      <c r="F56" s="28"/>
      <c r="G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K56" s="40"/>
      <c r="BL56" s="40"/>
      <c r="BM56" s="40"/>
    </row>
    <row r="57" spans="1:69">
      <c r="A57" s="27"/>
      <c r="B57" s="28"/>
      <c r="C57" s="28"/>
      <c r="D57" s="28"/>
      <c r="E57" s="28"/>
      <c r="F57" s="28"/>
      <c r="G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K57" s="40"/>
      <c r="BL57" s="40"/>
      <c r="BM57" s="40"/>
    </row>
    <row r="58" spans="1:69">
      <c r="A58" s="27"/>
      <c r="B58" s="28"/>
      <c r="C58" s="28"/>
      <c r="D58" s="28"/>
      <c r="E58" s="28"/>
      <c r="F58" s="28"/>
      <c r="G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K58" s="40"/>
      <c r="BL58" s="40"/>
      <c r="BM58" s="40"/>
    </row>
    <row r="59" spans="1:69">
      <c r="A59" s="27"/>
      <c r="B59" s="28"/>
      <c r="C59" s="28"/>
      <c r="D59" s="28"/>
      <c r="E59" s="28"/>
      <c r="F59" s="28"/>
      <c r="G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K59" s="40"/>
      <c r="BL59" s="40"/>
      <c r="BM59" s="40"/>
    </row>
    <row r="60" spans="1:69">
      <c r="A60" s="27"/>
      <c r="B60" s="28"/>
      <c r="C60" s="28"/>
      <c r="D60" s="28"/>
      <c r="E60" s="28"/>
      <c r="F60" s="28"/>
      <c r="G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K60" s="40"/>
      <c r="BL60" s="40"/>
      <c r="BM60" s="40"/>
    </row>
    <row r="61" spans="1:69">
      <c r="A61" s="27"/>
      <c r="B61" s="28"/>
      <c r="C61" s="28"/>
      <c r="D61" s="28"/>
      <c r="E61" s="28"/>
      <c r="F61" s="28"/>
      <c r="G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K61" s="40"/>
      <c r="BL61" s="40"/>
      <c r="BM61" s="40"/>
    </row>
    <row r="62" spans="1:69">
      <c r="A62" s="27"/>
      <c r="B62" s="28"/>
      <c r="C62" s="28"/>
      <c r="D62" s="28"/>
      <c r="E62" s="28"/>
      <c r="F62" s="28"/>
      <c r="G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K62" s="40"/>
      <c r="BL62" s="40"/>
      <c r="BM62" s="40"/>
    </row>
    <row r="63" spans="1:69">
      <c r="A63" s="27"/>
      <c r="B63" s="28"/>
      <c r="C63" s="28"/>
      <c r="D63" s="28"/>
      <c r="E63" s="28"/>
      <c r="F63" s="28"/>
      <c r="G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K63" s="40"/>
      <c r="BL63" s="40"/>
      <c r="BM63" s="40"/>
    </row>
    <row r="64" spans="1:69">
      <c r="A64" s="27"/>
      <c r="B64" s="28"/>
      <c r="C64" s="28"/>
      <c r="D64" s="28"/>
      <c r="E64" s="28"/>
      <c r="F64" s="28"/>
      <c r="G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K64" s="40"/>
      <c r="BL64" s="40"/>
      <c r="BM64" s="40"/>
    </row>
    <row r="65" spans="1:65">
      <c r="A65" s="27"/>
      <c r="B65" s="28"/>
      <c r="C65" s="28"/>
      <c r="D65" s="28"/>
      <c r="E65" s="28"/>
      <c r="F65" s="28"/>
      <c r="G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K65" s="40"/>
      <c r="BL65" s="40"/>
      <c r="BM65" s="40"/>
    </row>
    <row r="66" spans="1:65">
      <c r="A66" s="27"/>
      <c r="B66" s="28"/>
      <c r="C66" s="28"/>
      <c r="D66" s="28"/>
      <c r="E66" s="28"/>
      <c r="F66" s="28"/>
      <c r="G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K66" s="40"/>
      <c r="BL66" s="40"/>
      <c r="BM66" s="40"/>
    </row>
    <row r="67" spans="1:65">
      <c r="A67" s="27"/>
      <c r="B67" s="28"/>
      <c r="C67" s="28"/>
      <c r="D67" s="28"/>
      <c r="E67" s="28"/>
      <c r="F67" s="28"/>
      <c r="G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K67" s="40"/>
      <c r="BL67" s="40"/>
      <c r="BM67" s="40"/>
    </row>
    <row r="68" spans="1:65">
      <c r="A68" s="27"/>
      <c r="B68" s="28"/>
      <c r="C68" s="28"/>
      <c r="D68" s="28"/>
      <c r="E68" s="28"/>
      <c r="F68" s="28"/>
      <c r="G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K68" s="40"/>
      <c r="BL68" s="40"/>
      <c r="BM68" s="40"/>
    </row>
    <row r="69" spans="1:65">
      <c r="A69" s="27"/>
      <c r="B69" s="28"/>
      <c r="C69" s="28"/>
      <c r="D69" s="28"/>
      <c r="E69" s="28"/>
      <c r="F69" s="28"/>
      <c r="G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K69" s="40"/>
      <c r="BL69" s="40"/>
      <c r="BM69" s="40"/>
    </row>
    <row r="70" spans="1:65">
      <c r="A70" s="27"/>
      <c r="B70" s="28"/>
      <c r="C70" s="28"/>
      <c r="D70" s="28"/>
      <c r="E70" s="28"/>
      <c r="F70" s="28"/>
      <c r="G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K70" s="40"/>
      <c r="BL70" s="40"/>
      <c r="BM70" s="40"/>
    </row>
    <row r="71" spans="1:65">
      <c r="A71" s="27"/>
      <c r="B71" s="28"/>
      <c r="C71" s="28"/>
      <c r="D71" s="28"/>
      <c r="E71" s="28"/>
      <c r="F71" s="28"/>
      <c r="G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K71" s="40"/>
      <c r="BL71" s="40"/>
      <c r="BM71" s="40"/>
    </row>
    <row r="72" spans="1:65">
      <c r="A72" s="27"/>
      <c r="B72" s="28"/>
      <c r="C72" s="28"/>
      <c r="D72" s="28"/>
      <c r="E72" s="28"/>
      <c r="F72" s="28"/>
      <c r="G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K72" s="40"/>
      <c r="BL72" s="40"/>
      <c r="BM72" s="40"/>
    </row>
    <row r="73" spans="1:65">
      <c r="A73" s="27"/>
      <c r="B73" s="28"/>
      <c r="C73" s="28"/>
      <c r="D73" s="28"/>
      <c r="E73" s="28"/>
      <c r="F73" s="28"/>
      <c r="G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K73" s="40"/>
      <c r="BL73" s="40"/>
      <c r="BM73" s="40"/>
    </row>
    <row r="74" spans="1:65">
      <c r="A74" s="27"/>
      <c r="B74" s="28"/>
      <c r="C74" s="28"/>
      <c r="D74" s="28"/>
      <c r="E74" s="28"/>
      <c r="F74" s="28"/>
      <c r="G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K74" s="40"/>
      <c r="BL74" s="40"/>
      <c r="BM74" s="40"/>
    </row>
    <row r="75" spans="1:65">
      <c r="A75" s="27"/>
      <c r="B75" s="28"/>
      <c r="C75" s="28"/>
      <c r="D75" s="28"/>
      <c r="E75" s="28"/>
      <c r="F75" s="28"/>
      <c r="G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K75" s="40"/>
      <c r="BL75" s="40"/>
      <c r="BM75" s="40"/>
    </row>
    <row r="76" spans="1:65">
      <c r="A76" s="27"/>
      <c r="B76" s="28"/>
      <c r="C76" s="28"/>
      <c r="D76" s="28"/>
      <c r="E76" s="28"/>
      <c r="F76" s="28"/>
      <c r="G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K76" s="40"/>
      <c r="BL76" s="40"/>
      <c r="BM76" s="40"/>
    </row>
    <row r="77" spans="1:65">
      <c r="A77" s="27"/>
      <c r="B77" s="28"/>
      <c r="C77" s="28"/>
      <c r="D77" s="28"/>
      <c r="E77" s="28"/>
      <c r="F77" s="28"/>
      <c r="G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K77" s="40"/>
      <c r="BL77" s="40"/>
      <c r="BM77" s="40"/>
    </row>
    <row r="78" spans="1:65">
      <c r="A78" s="27"/>
      <c r="B78" s="28"/>
      <c r="C78" s="28"/>
      <c r="D78" s="28"/>
      <c r="E78" s="28"/>
      <c r="F78" s="28"/>
      <c r="G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K78" s="40"/>
      <c r="BL78" s="40"/>
      <c r="BM78" s="40"/>
    </row>
    <row r="79" spans="1:65">
      <c r="A79" s="27"/>
      <c r="B79" s="28"/>
      <c r="C79" s="28"/>
      <c r="D79" s="28"/>
      <c r="E79" s="28"/>
      <c r="F79" s="28"/>
      <c r="G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K79" s="40"/>
      <c r="BL79" s="40"/>
      <c r="BM79" s="40"/>
    </row>
    <row r="80" spans="1:65">
      <c r="A80" s="27"/>
      <c r="B80" s="28"/>
      <c r="C80" s="28"/>
      <c r="D80" s="28"/>
      <c r="E80" s="28"/>
      <c r="F80" s="28"/>
      <c r="G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K80" s="40"/>
      <c r="BL80" s="40"/>
      <c r="BM80" s="40"/>
    </row>
    <row r="81" spans="1:65">
      <c r="A81" s="27"/>
      <c r="B81" s="28"/>
      <c r="C81" s="28"/>
      <c r="D81" s="28"/>
      <c r="E81" s="28"/>
      <c r="F81" s="28"/>
      <c r="G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K81" s="40"/>
      <c r="BL81" s="40"/>
      <c r="BM81" s="40"/>
    </row>
    <row r="82" spans="1:65">
      <c r="A82" s="27"/>
      <c r="B82" s="28"/>
      <c r="C82" s="28"/>
      <c r="D82" s="28"/>
      <c r="E82" s="28"/>
      <c r="F82" s="28"/>
      <c r="G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K82" s="40"/>
      <c r="BL82" s="40"/>
      <c r="BM82" s="40"/>
    </row>
    <row r="83" spans="1:65">
      <c r="A83" s="27"/>
      <c r="B83" s="28"/>
      <c r="C83" s="28"/>
      <c r="D83" s="28"/>
      <c r="E83" s="28"/>
      <c r="F83" s="28"/>
      <c r="G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K83" s="40"/>
      <c r="BL83" s="40"/>
      <c r="BM83" s="40"/>
    </row>
    <row r="84" spans="1:65">
      <c r="A84" s="27"/>
      <c r="B84" s="28"/>
      <c r="C84" s="28"/>
      <c r="D84" s="28"/>
      <c r="E84" s="28"/>
      <c r="F84" s="28"/>
      <c r="G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K84" s="40"/>
      <c r="BL84" s="40"/>
      <c r="BM84" s="40"/>
    </row>
    <row r="85" spans="1:65">
      <c r="A85" s="27"/>
      <c r="B85" s="28"/>
      <c r="C85" s="28"/>
      <c r="D85" s="28"/>
      <c r="E85" s="28"/>
      <c r="F85" s="28"/>
      <c r="G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K85" s="40"/>
      <c r="BL85" s="40"/>
      <c r="BM85" s="40"/>
    </row>
    <row r="86" spans="1:65">
      <c r="A86" s="27"/>
      <c r="B86" s="28"/>
      <c r="C86" s="28"/>
      <c r="D86" s="28"/>
      <c r="E86" s="28"/>
      <c r="F86" s="28"/>
      <c r="G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K86" s="40"/>
      <c r="BL86" s="40"/>
      <c r="BM86" s="40"/>
    </row>
    <row r="87" spans="1:65">
      <c r="A87" s="27"/>
      <c r="B87" s="28"/>
      <c r="C87" s="28"/>
      <c r="D87" s="28"/>
      <c r="E87" s="28"/>
      <c r="F87" s="28"/>
      <c r="G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K87" s="40"/>
      <c r="BL87" s="40"/>
      <c r="BM87" s="40"/>
    </row>
    <row r="88" spans="1:65">
      <c r="A88" s="27"/>
      <c r="B88" s="28"/>
      <c r="C88" s="28"/>
      <c r="D88" s="28"/>
      <c r="E88" s="28"/>
      <c r="F88" s="28"/>
      <c r="G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K88" s="40"/>
      <c r="BL88" s="40"/>
      <c r="BM88" s="40"/>
    </row>
    <row r="89" spans="1:65">
      <c r="A89" s="27"/>
      <c r="B89" s="28"/>
      <c r="C89" s="28"/>
      <c r="D89" s="28"/>
      <c r="E89" s="28"/>
      <c r="F89" s="28"/>
      <c r="G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K89" s="40"/>
      <c r="BL89" s="40"/>
      <c r="BM89" s="40"/>
    </row>
    <row r="90" spans="1:65">
      <c r="A90" s="27"/>
      <c r="B90" s="28"/>
      <c r="C90" s="28"/>
      <c r="D90" s="28"/>
      <c r="E90" s="28"/>
      <c r="F90" s="28"/>
      <c r="G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K90" s="40"/>
      <c r="BL90" s="40"/>
      <c r="BM90" s="40"/>
    </row>
    <row r="91" spans="1:65">
      <c r="A91" s="27"/>
      <c r="B91" s="28"/>
      <c r="C91" s="28"/>
      <c r="D91" s="28"/>
      <c r="E91" s="28"/>
      <c r="F91" s="28"/>
      <c r="G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K91" s="40"/>
      <c r="BL91" s="40"/>
      <c r="BM91" s="40"/>
    </row>
    <row r="92" spans="1:65">
      <c r="A92" s="27"/>
      <c r="B92" s="28"/>
      <c r="C92" s="28"/>
      <c r="D92" s="28"/>
      <c r="E92" s="28"/>
      <c r="F92" s="28"/>
      <c r="G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K92" s="40"/>
      <c r="BL92" s="40"/>
      <c r="BM92" s="40"/>
    </row>
    <row r="93" spans="1:65">
      <c r="A93" s="27"/>
      <c r="B93" s="28"/>
      <c r="C93" s="28"/>
      <c r="D93" s="28"/>
      <c r="E93" s="28"/>
      <c r="F93" s="28"/>
      <c r="G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K93" s="40"/>
      <c r="BL93" s="40"/>
      <c r="BM93" s="40"/>
    </row>
    <row r="94" spans="1:65">
      <c r="A94" s="27"/>
      <c r="B94" s="28"/>
      <c r="C94" s="28"/>
      <c r="D94" s="28"/>
      <c r="E94" s="28"/>
      <c r="F94" s="28"/>
      <c r="G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K94" s="40"/>
      <c r="BL94" s="40"/>
      <c r="BM94" s="40"/>
    </row>
    <row r="95" spans="1:65">
      <c r="A95" s="27"/>
      <c r="B95" s="28"/>
      <c r="C95" s="28"/>
      <c r="D95" s="28"/>
      <c r="E95" s="28"/>
      <c r="F95" s="28"/>
      <c r="G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K95" s="40"/>
      <c r="BL95" s="40"/>
      <c r="BM95" s="40"/>
    </row>
    <row r="96" spans="1:65">
      <c r="A96" s="27"/>
      <c r="B96" s="28"/>
      <c r="C96" s="28"/>
      <c r="D96" s="28"/>
      <c r="E96" s="28"/>
      <c r="F96" s="28"/>
      <c r="G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K96" s="40"/>
      <c r="BL96" s="40"/>
      <c r="BM96" s="40"/>
    </row>
    <row r="97" spans="1:65">
      <c r="A97" s="27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K97" s="40"/>
      <c r="BL97" s="40"/>
      <c r="BM97" s="40"/>
    </row>
    <row r="98" spans="1:65">
      <c r="A98" s="27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K98" s="40"/>
      <c r="BL98" s="40"/>
      <c r="BM98" s="40"/>
    </row>
    <row r="99" spans="1:65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K99" s="40"/>
      <c r="BL99" s="40"/>
      <c r="BM99" s="40"/>
    </row>
    <row r="100" spans="1:65">
      <c r="A100" s="27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K100" s="40"/>
      <c r="BL100" s="40"/>
      <c r="BM100" s="40"/>
    </row>
    <row r="101" spans="1:65">
      <c r="A101" s="27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K101" s="40"/>
      <c r="BL101" s="40"/>
      <c r="BM101" s="40"/>
    </row>
    <row r="102" spans="1:65">
      <c r="A102" s="27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K102" s="40"/>
      <c r="BL102" s="40"/>
      <c r="BM102" s="40"/>
    </row>
    <row r="103" spans="1:65">
      <c r="A103" s="27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K103" s="40"/>
      <c r="BL103" s="40"/>
      <c r="BM103" s="40"/>
    </row>
    <row r="104" spans="1:65">
      <c r="A104" s="27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K104" s="40"/>
      <c r="BL104" s="40"/>
      <c r="BM104" s="40"/>
    </row>
    <row r="105" spans="1:65">
      <c r="A105" s="27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</row>
    <row r="106" spans="1:65">
      <c r="A106" s="27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</row>
    <row r="107" spans="1:65">
      <c r="A107" s="27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</row>
    <row r="108" spans="1:65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</row>
    <row r="109" spans="1:65">
      <c r="A109" s="27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</row>
    <row r="110" spans="1:65">
      <c r="A110" s="27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</row>
    <row r="111" spans="1:65">
      <c r="A111" s="27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</row>
    <row r="112" spans="1:65">
      <c r="A112" s="27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</row>
    <row r="113" spans="1:54">
      <c r="A113" s="27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</row>
    <row r="114" spans="1:54">
      <c r="A114" s="27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</row>
    <row r="115" spans="1:54">
      <c r="A115" s="27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</row>
    <row r="116" spans="1:54">
      <c r="A116" s="27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</row>
    <row r="117" spans="1:54">
      <c r="A117" s="27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</row>
    <row r="118" spans="1:54">
      <c r="A118" s="27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</row>
    <row r="119" spans="1:54">
      <c r="A119" s="27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</row>
    <row r="120" spans="1:54">
      <c r="A120" s="27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</row>
    <row r="121" spans="1:54">
      <c r="A121" s="27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</row>
    <row r="122" spans="1:54">
      <c r="A122" s="27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</row>
    <row r="123" spans="1:54">
      <c r="A123" s="27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</row>
    <row r="124" spans="1:54">
      <c r="A124" s="27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</row>
    <row r="125" spans="1:54">
      <c r="A125" s="27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</row>
    <row r="126" spans="1:54">
      <c r="A126" s="27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</row>
    <row r="127" spans="1:54">
      <c r="A127" s="2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</row>
    <row r="128" spans="1:54">
      <c r="A128" s="27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</row>
    <row r="129" spans="1:54">
      <c r="A129" s="27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</row>
    <row r="130" spans="1:54">
      <c r="A130" s="27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</row>
    <row r="131" spans="1:54">
      <c r="A131" s="27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</row>
    <row r="132" spans="1:54">
      <c r="A132" s="27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</row>
    <row r="133" spans="1:54">
      <c r="A133" s="27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</row>
    <row r="134" spans="1:54">
      <c r="A134" s="27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</row>
    <row r="135" spans="1:54">
      <c r="A135" s="27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</row>
    <row r="136" spans="1:54">
      <c r="A136" s="27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</row>
    <row r="137" spans="1:54">
      <c r="A137" s="27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</row>
    <row r="138" spans="1:54">
      <c r="A138" s="27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</row>
    <row r="139" spans="1:54">
      <c r="A139" s="27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</row>
    <row r="140" spans="1:54">
      <c r="A140" s="27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</row>
    <row r="141" spans="1:54">
      <c r="A141" s="27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</row>
    <row r="142" spans="1:54">
      <c r="A142" s="27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</row>
    <row r="143" spans="1:54">
      <c r="A143" s="27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</row>
    <row r="144" spans="1:54">
      <c r="A144" s="27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</row>
    <row r="145" spans="1:54">
      <c r="A145" s="27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</row>
    <row r="146" spans="1:54">
      <c r="A146" s="27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</row>
    <row r="147" spans="1:54">
      <c r="A147" s="27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</row>
    <row r="148" spans="1:54">
      <c r="A148" s="27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</row>
    <row r="149" spans="1:54">
      <c r="A149" s="27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</row>
    <row r="150" spans="1:54">
      <c r="A150" s="27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</row>
    <row r="151" spans="1:54">
      <c r="A151" s="27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</row>
    <row r="152" spans="1:54">
      <c r="A152" s="27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</row>
    <row r="153" spans="1:54">
      <c r="A153" s="27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</row>
    <row r="154" spans="1:54">
      <c r="A154" s="27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</row>
    <row r="155" spans="1:54">
      <c r="A155" s="27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</row>
    <row r="156" spans="1:54">
      <c r="A156" s="27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</row>
    <row r="157" spans="1:54">
      <c r="A157" s="27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</row>
    <row r="158" spans="1:54">
      <c r="A158" s="27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</row>
    <row r="159" spans="1:54">
      <c r="A159" s="27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</row>
    <row r="160" spans="1:54">
      <c r="A160" s="27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</row>
    <row r="161" spans="1:54">
      <c r="A161" s="27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</row>
    <row r="162" spans="1:54">
      <c r="A162" s="27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</row>
    <row r="163" spans="1:54">
      <c r="A163" s="27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</row>
    <row r="164" spans="1:54">
      <c r="A164" s="27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</row>
    <row r="165" spans="1:54">
      <c r="A165" s="27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</row>
    <row r="166" spans="1:54">
      <c r="A166" s="27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</row>
    <row r="167" spans="1:54">
      <c r="A167" s="27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</row>
    <row r="168" spans="1:54">
      <c r="A168" s="27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</row>
    <row r="169" spans="1:54">
      <c r="A169" s="27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</row>
    <row r="170" spans="1:54">
      <c r="A170" s="27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</row>
    <row r="171" spans="1:54">
      <c r="A171" s="27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</row>
    <row r="172" spans="1:54">
      <c r="A172" s="27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</row>
    <row r="173" spans="1:54">
      <c r="A173" s="27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</row>
    <row r="174" spans="1:54">
      <c r="A174" s="27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</row>
    <row r="175" spans="1:54">
      <c r="A175" s="27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</row>
    <row r="176" spans="1:54">
      <c r="A176" s="27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</row>
    <row r="177" spans="1:54">
      <c r="A177" s="27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</row>
    <row r="178" spans="1:54">
      <c r="A178" s="27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</row>
    <row r="179" spans="1:54">
      <c r="A179" s="27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</row>
    <row r="180" spans="1:54">
      <c r="A180" s="27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</row>
    <row r="181" spans="1:54">
      <c r="A181" s="27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</row>
    <row r="182" spans="1:54">
      <c r="A182" s="27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</row>
    <row r="183" spans="1:54">
      <c r="A183" s="27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</row>
    <row r="184" spans="1:54">
      <c r="A184" s="27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</row>
    <row r="185" spans="1:54">
      <c r="A185" s="27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</row>
    <row r="186" spans="1:54">
      <c r="A186" s="27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</row>
    <row r="187" spans="1:54">
      <c r="A187" s="27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</row>
    <row r="188" spans="1:54">
      <c r="A188" s="27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</row>
    <row r="189" spans="1:54">
      <c r="A189" s="27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</row>
    <row r="190" spans="1:54">
      <c r="A190" s="27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</row>
    <row r="191" spans="1:54">
      <c r="A191" s="27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</row>
    <row r="192" spans="1:54">
      <c r="A192" s="27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</row>
    <row r="193" spans="1:54">
      <c r="A193" s="27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</row>
    <row r="194" spans="1:54">
      <c r="A194" s="27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</row>
    <row r="195" spans="1:54">
      <c r="A195" s="27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</row>
    <row r="196" spans="1:54">
      <c r="A196" s="27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</row>
    <row r="197" spans="1:54">
      <c r="A197" s="27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</row>
    <row r="198" spans="1:54">
      <c r="A198" s="27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</row>
    <row r="199" spans="1:54">
      <c r="A199" s="27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</row>
    <row r="200" spans="1:54">
      <c r="A200" s="27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</row>
    <row r="201" spans="1:54">
      <c r="A201" s="27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</row>
    <row r="202" spans="1:54">
      <c r="A202" s="27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</row>
    <row r="203" spans="1:54">
      <c r="A203" s="27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</row>
    <row r="204" spans="1:54">
      <c r="A204" s="27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</row>
    <row r="205" spans="1:54">
      <c r="A205" s="27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</row>
    <row r="206" spans="1:54">
      <c r="A206" s="27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</row>
    <row r="207" spans="1:54">
      <c r="A207" s="27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</row>
    <row r="208" spans="1:54">
      <c r="A208" s="27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</row>
    <row r="209" spans="1:54">
      <c r="A209" s="27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</row>
    <row r="210" spans="1:54">
      <c r="A210" s="27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</row>
    <row r="211" spans="1:54">
      <c r="A211" s="27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</row>
    <row r="212" spans="1:54">
      <c r="A212" s="27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</row>
    <row r="213" spans="1:54">
      <c r="A213" s="27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</row>
    <row r="214" spans="1:54">
      <c r="A214" s="27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</row>
    <row r="215" spans="1:54">
      <c r="A215" s="27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</row>
    <row r="216" spans="1:54">
      <c r="A216" s="27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</row>
    <row r="217" spans="1:54">
      <c r="A217" s="27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</row>
    <row r="218" spans="1:54">
      <c r="A218" s="27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</row>
  </sheetData>
  <mergeCells count="34">
    <mergeCell ref="ES5:ES6"/>
    <mergeCell ref="EL5:EL6"/>
    <mergeCell ref="EM5:EM6"/>
    <mergeCell ref="EN5:EN6"/>
    <mergeCell ref="EO5:EO6"/>
    <mergeCell ref="EQ5:EQ6"/>
    <mergeCell ref="ER5:ER6"/>
    <mergeCell ref="EJ5:EJ6"/>
    <mergeCell ref="DY5:DY6"/>
    <mergeCell ref="DZ5:DZ6"/>
    <mergeCell ref="EA5:EA6"/>
    <mergeCell ref="EB5:EB6"/>
    <mergeCell ref="EC5:EC6"/>
    <mergeCell ref="ED5:ED6"/>
    <mergeCell ref="EE5:EE6"/>
    <mergeCell ref="EF5:EF6"/>
    <mergeCell ref="EG5:EG6"/>
    <mergeCell ref="EH5:EH6"/>
    <mergeCell ref="EI5:EI6"/>
    <mergeCell ref="CO5:CO6"/>
    <mergeCell ref="CP5:CP6"/>
    <mergeCell ref="CQ5:CQ6"/>
    <mergeCell ref="CR5:CR6"/>
    <mergeCell ref="CH5:CH6"/>
    <mergeCell ref="CI5:CI6"/>
    <mergeCell ref="CJ5:CJ6"/>
    <mergeCell ref="CK5:CK6"/>
    <mergeCell ref="DE5:DE6"/>
    <mergeCell ref="CX5:CX6"/>
    <mergeCell ref="CV5:CV6"/>
    <mergeCell ref="CW5:CW6"/>
    <mergeCell ref="CY5:CY6"/>
    <mergeCell ref="DC5:DC6"/>
    <mergeCell ref="DD5:DD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9"/>
  <sheetViews>
    <sheetView workbookViewId="0">
      <pane xSplit="1" ySplit="6" topLeftCell="B7" activePane="bottomRight" state="frozen"/>
      <selection activeCell="A2" sqref="A2"/>
      <selection pane="topRight" activeCell="A2" sqref="A2"/>
      <selection pane="bottomLeft" activeCell="A2" sqref="A2"/>
      <selection pane="bottomRight"/>
    </sheetView>
  </sheetViews>
  <sheetFormatPr baseColWidth="10" defaultColWidth="11.5" defaultRowHeight="14" x14ac:dyDescent="0"/>
  <cols>
    <col min="1" max="1" width="11.5" style="1"/>
  </cols>
  <sheetData>
    <row r="1" spans="1:38" ht="17">
      <c r="A1" s="76" t="s">
        <v>222</v>
      </c>
    </row>
    <row r="2" spans="1:38">
      <c r="A2" s="27"/>
      <c r="B2" s="28"/>
      <c r="C2" s="28"/>
      <c r="D2" s="28"/>
      <c r="E2" s="28"/>
      <c r="F2" s="28"/>
      <c r="G2" s="28"/>
      <c r="H2" s="28"/>
    </row>
    <row r="3" spans="1:38" ht="26">
      <c r="A3" s="38" t="s">
        <v>221</v>
      </c>
      <c r="B3" s="45" t="s">
        <v>6</v>
      </c>
      <c r="C3" s="47" t="s">
        <v>5</v>
      </c>
      <c r="D3" s="47" t="s">
        <v>9</v>
      </c>
      <c r="E3" s="50" t="s">
        <v>8</v>
      </c>
      <c r="F3" s="45" t="s">
        <v>6</v>
      </c>
      <c r="G3" s="47" t="s">
        <v>5</v>
      </c>
      <c r="H3" s="47" t="s">
        <v>9</v>
      </c>
      <c r="I3" s="50" t="s">
        <v>8</v>
      </c>
      <c r="J3" s="45" t="s">
        <v>6</v>
      </c>
      <c r="K3" s="47" t="s">
        <v>5</v>
      </c>
      <c r="L3" s="47" t="s">
        <v>9</v>
      </c>
      <c r="M3" s="50" t="s">
        <v>8</v>
      </c>
      <c r="N3" s="45" t="s">
        <v>6</v>
      </c>
      <c r="O3" s="47" t="s">
        <v>5</v>
      </c>
      <c r="P3" s="47" t="s">
        <v>9</v>
      </c>
      <c r="Q3" s="50" t="s">
        <v>8</v>
      </c>
      <c r="R3" s="45" t="s">
        <v>6</v>
      </c>
      <c r="S3" s="47" t="s">
        <v>5</v>
      </c>
      <c r="T3" s="47" t="s">
        <v>9</v>
      </c>
      <c r="U3" s="50" t="s">
        <v>8</v>
      </c>
      <c r="W3" s="45" t="s">
        <v>6</v>
      </c>
      <c r="X3" s="47" t="s">
        <v>5</v>
      </c>
      <c r="Y3" s="47" t="s">
        <v>9</v>
      </c>
      <c r="Z3" s="50" t="s">
        <v>8</v>
      </c>
      <c r="AA3" s="45" t="s">
        <v>6</v>
      </c>
      <c r="AB3" s="47" t="s">
        <v>5</v>
      </c>
      <c r="AC3" s="47" t="s">
        <v>9</v>
      </c>
      <c r="AD3" s="50" t="s">
        <v>8</v>
      </c>
      <c r="AE3" s="45" t="s">
        <v>6</v>
      </c>
      <c r="AF3" s="47" t="s">
        <v>5</v>
      </c>
      <c r="AG3" s="47" t="s">
        <v>9</v>
      </c>
      <c r="AH3" s="50" t="s">
        <v>8</v>
      </c>
      <c r="AI3" s="45" t="s">
        <v>6</v>
      </c>
      <c r="AJ3" s="47" t="s">
        <v>5</v>
      </c>
      <c r="AK3" s="47" t="s">
        <v>9</v>
      </c>
      <c r="AL3" s="50" t="s">
        <v>8</v>
      </c>
    </row>
    <row r="4" spans="1:38" ht="20" customHeight="1">
      <c r="A4" s="27"/>
      <c r="B4" s="196" t="s">
        <v>51</v>
      </c>
      <c r="C4" s="196"/>
      <c r="D4" s="196"/>
      <c r="E4" s="196"/>
      <c r="F4" s="196" t="s">
        <v>53</v>
      </c>
      <c r="G4" s="196"/>
      <c r="H4" s="196"/>
      <c r="I4" s="196"/>
      <c r="J4" s="196" t="s">
        <v>58</v>
      </c>
      <c r="K4" s="196"/>
      <c r="L4" s="196"/>
      <c r="M4" s="196"/>
      <c r="N4" s="196" t="s">
        <v>60</v>
      </c>
      <c r="O4" s="196"/>
      <c r="P4" s="196"/>
      <c r="Q4" s="196"/>
      <c r="R4" s="196" t="s">
        <v>80</v>
      </c>
      <c r="S4" s="196"/>
      <c r="T4" s="196"/>
      <c r="U4" s="196"/>
      <c r="W4" s="196" t="s">
        <v>55</v>
      </c>
      <c r="X4" s="196"/>
      <c r="Y4" s="196"/>
      <c r="Z4" s="196"/>
      <c r="AA4" s="196" t="s">
        <v>55</v>
      </c>
      <c r="AB4" s="196"/>
      <c r="AC4" s="196"/>
      <c r="AD4" s="196"/>
      <c r="AE4" s="196" t="s">
        <v>80</v>
      </c>
      <c r="AF4" s="196"/>
      <c r="AG4" s="196"/>
      <c r="AH4" s="196"/>
      <c r="AI4" s="196" t="s">
        <v>80</v>
      </c>
      <c r="AJ4" s="196"/>
      <c r="AK4" s="196"/>
      <c r="AL4" s="196"/>
    </row>
    <row r="5" spans="1:38" ht="25" customHeight="1">
      <c r="A5" s="27" t="s">
        <v>15</v>
      </c>
      <c r="B5" s="198" t="s">
        <v>52</v>
      </c>
      <c r="C5" s="198"/>
      <c r="D5" s="198"/>
      <c r="E5" s="198"/>
      <c r="F5" s="198" t="s">
        <v>54</v>
      </c>
      <c r="G5" s="198"/>
      <c r="H5" s="198"/>
      <c r="I5" s="198"/>
      <c r="J5" s="198" t="s">
        <v>59</v>
      </c>
      <c r="K5" s="198"/>
      <c r="L5" s="198"/>
      <c r="M5" s="198"/>
      <c r="N5" s="198" t="s">
        <v>59</v>
      </c>
      <c r="O5" s="198"/>
      <c r="P5" s="198"/>
      <c r="Q5" s="198"/>
      <c r="R5" s="198" t="s">
        <v>61</v>
      </c>
      <c r="S5" s="198"/>
      <c r="T5" s="198"/>
      <c r="U5" s="198"/>
      <c r="W5" s="197" t="s">
        <v>56</v>
      </c>
      <c r="X5" s="197"/>
      <c r="Y5" s="197"/>
      <c r="Z5" s="197"/>
      <c r="AA5" s="197" t="s">
        <v>57</v>
      </c>
      <c r="AB5" s="197"/>
      <c r="AC5" s="197"/>
      <c r="AD5" s="197"/>
      <c r="AE5" s="197" t="s">
        <v>56</v>
      </c>
      <c r="AF5" s="197"/>
      <c r="AG5" s="197"/>
      <c r="AH5" s="197"/>
      <c r="AI5" s="197" t="s">
        <v>57</v>
      </c>
      <c r="AJ5" s="197"/>
      <c r="AK5" s="197"/>
      <c r="AL5" s="197"/>
    </row>
    <row r="6" spans="1:38">
      <c r="A6" s="29">
        <v>1978</v>
      </c>
      <c r="B6" s="40">
        <v>0.27497950196266174</v>
      </c>
      <c r="C6" s="40">
        <v>0.46240484714508057</v>
      </c>
      <c r="D6" s="40">
        <v>0.26261565089225769</v>
      </c>
      <c r="E6" s="40">
        <v>5.7798136025667191E-2</v>
      </c>
      <c r="F6" s="40">
        <v>0.29920253157615662</v>
      </c>
      <c r="G6" s="40">
        <v>0.48234152793884277</v>
      </c>
      <c r="H6" s="40">
        <v>0.21845594048500061</v>
      </c>
      <c r="I6" s="40">
        <v>3.0835634097456932E-2</v>
      </c>
      <c r="J6" s="40">
        <v>0.35823273658752441</v>
      </c>
      <c r="K6" s="40">
        <v>0.43387514352798462</v>
      </c>
      <c r="L6" s="40">
        <v>0.20789211988449097</v>
      </c>
      <c r="M6" s="40">
        <v>4.1894055902957916E-2</v>
      </c>
      <c r="N6" s="40">
        <v>0.29627871513366699</v>
      </c>
      <c r="O6" s="40">
        <v>0.4356551468372345</v>
      </c>
      <c r="P6" s="40">
        <v>0.26806613802909851</v>
      </c>
      <c r="Q6" s="40">
        <v>6.5200559794902802E-2</v>
      </c>
      <c r="R6" s="40"/>
      <c r="S6" s="40"/>
      <c r="T6" s="40"/>
      <c r="U6" s="40"/>
      <c r="W6" s="40">
        <v>0.22374218702316284</v>
      </c>
      <c r="X6" s="40">
        <v>0.464863121509552</v>
      </c>
      <c r="Y6" s="40">
        <v>0.31139469146728516</v>
      </c>
      <c r="Z6" s="40">
        <v>8.6515016853809357E-2</v>
      </c>
      <c r="AA6" s="55">
        <v>0.19990828634754365</v>
      </c>
      <c r="AB6" s="55">
        <v>0.45321217589365403</v>
      </c>
      <c r="AC6" s="55">
        <v>0.34687953775880231</v>
      </c>
      <c r="AD6" s="55">
        <v>0.10755455448392359</v>
      </c>
      <c r="AE6" s="40">
        <v>7.0000000000000007E-2</v>
      </c>
      <c r="AF6" s="40">
        <v>0.4</v>
      </c>
      <c r="AG6" s="40">
        <v>0.53</v>
      </c>
      <c r="AH6" s="40">
        <v>0.18</v>
      </c>
      <c r="AI6" s="55">
        <v>1.2619179168872563E-2</v>
      </c>
      <c r="AJ6" s="55">
        <v>0.34899479571048886</v>
      </c>
      <c r="AK6" s="55">
        <v>0.63838602512063858</v>
      </c>
      <c r="AL6" s="55">
        <v>0.21604233813059182</v>
      </c>
    </row>
    <row r="7" spans="1:38">
      <c r="A7" s="29">
        <v>1979</v>
      </c>
      <c r="B7" s="40">
        <v>0.27414250373840332</v>
      </c>
      <c r="C7" s="40">
        <v>0.46338152885437012</v>
      </c>
      <c r="D7" s="40">
        <v>0.26247596740722656</v>
      </c>
      <c r="E7" s="40">
        <v>5.7939935475587845E-2</v>
      </c>
      <c r="F7" s="40">
        <v>0.29873111844062805</v>
      </c>
      <c r="G7" s="40">
        <v>0.48348188400268555</v>
      </c>
      <c r="H7" s="40">
        <v>0.2177870124578476</v>
      </c>
      <c r="I7" s="40">
        <v>3.062751330435276E-2</v>
      </c>
      <c r="J7" s="40">
        <v>0.35745733976364136</v>
      </c>
      <c r="K7" s="40">
        <v>0.43375498056411743</v>
      </c>
      <c r="L7" s="40">
        <v>0.20878766477108002</v>
      </c>
      <c r="M7" s="40">
        <v>4.2434908449649811E-2</v>
      </c>
      <c r="N7" s="40">
        <v>0.29566249251365662</v>
      </c>
      <c r="O7" s="40">
        <v>0.43535119295120239</v>
      </c>
      <c r="P7" s="40">
        <v>0.26898631453514099</v>
      </c>
      <c r="Q7" s="40">
        <v>6.5949141979217529E-2</v>
      </c>
      <c r="R7" s="40"/>
      <c r="S7" s="40"/>
      <c r="T7" s="40"/>
      <c r="U7" s="40"/>
      <c r="W7" s="40">
        <v>0.22385276854038239</v>
      </c>
      <c r="X7" s="40">
        <v>0.46043896675109863</v>
      </c>
      <c r="Y7" s="40">
        <v>0.31570827960968018</v>
      </c>
      <c r="Z7" s="40">
        <v>8.7603144347667694E-2</v>
      </c>
      <c r="AA7" s="55">
        <v>0.20093011856079102</v>
      </c>
      <c r="AB7" s="55">
        <v>0.45038816332817078</v>
      </c>
      <c r="AC7" s="55">
        <v>0.34868171811103821</v>
      </c>
      <c r="AD7" s="55">
        <v>0.11142588406801224</v>
      </c>
      <c r="AE7" s="40">
        <v>7.0000000000000007E-2</v>
      </c>
      <c r="AF7" s="40">
        <v>0.41</v>
      </c>
      <c r="AG7" s="40">
        <v>0.52</v>
      </c>
      <c r="AH7" s="40">
        <v>0.17</v>
      </c>
      <c r="AI7" s="55">
        <v>1.3361573219299316E-2</v>
      </c>
      <c r="AJ7" s="55">
        <v>0.34239655733108521</v>
      </c>
      <c r="AK7" s="55">
        <v>0.64424186944961548</v>
      </c>
      <c r="AL7" s="55">
        <v>0.22358711063861847</v>
      </c>
    </row>
    <row r="8" spans="1:38">
      <c r="A8" s="29">
        <v>1980</v>
      </c>
      <c r="B8" s="40">
        <v>0.27349823713302612</v>
      </c>
      <c r="C8" s="40">
        <v>0.4653363823890686</v>
      </c>
      <c r="D8" s="40">
        <v>0.26116538047790527</v>
      </c>
      <c r="E8" s="40">
        <v>5.6091058999300003E-2</v>
      </c>
      <c r="F8" s="40">
        <v>0.29765525460243225</v>
      </c>
      <c r="G8" s="40">
        <v>0.48401376605033875</v>
      </c>
      <c r="H8" s="40">
        <v>0.218330979347229</v>
      </c>
      <c r="I8" s="40">
        <v>3.0660368502140045E-2</v>
      </c>
      <c r="J8" s="40">
        <v>0.35746386647224426</v>
      </c>
      <c r="K8" s="40">
        <v>0.43470466136932373</v>
      </c>
      <c r="L8" s="40">
        <v>0.2078314870595932</v>
      </c>
      <c r="M8" s="40">
        <v>4.1024439036846161E-2</v>
      </c>
      <c r="N8" s="40">
        <v>0.29624983668327332</v>
      </c>
      <c r="O8" s="40">
        <v>0.43695199489593506</v>
      </c>
      <c r="P8" s="40">
        <v>0.26679816842079163</v>
      </c>
      <c r="Q8" s="40">
        <v>6.3262328505516052E-2</v>
      </c>
      <c r="R8" s="40"/>
      <c r="S8" s="40"/>
      <c r="T8" s="40"/>
      <c r="U8" s="40"/>
      <c r="W8" s="40">
        <v>0.22708481550216675</v>
      </c>
      <c r="X8" s="40">
        <v>0.46302664279937744</v>
      </c>
      <c r="Y8" s="40">
        <v>0.30988854169845581</v>
      </c>
      <c r="Z8" s="40">
        <v>8.5314609110355377E-2</v>
      </c>
      <c r="AA8" s="55">
        <v>0.19907373189926147</v>
      </c>
      <c r="AB8" s="55">
        <v>0.4587148129940033</v>
      </c>
      <c r="AC8" s="55">
        <v>0.34221145510673523</v>
      </c>
      <c r="AD8" s="55">
        <v>0.10655814409255981</v>
      </c>
      <c r="AE8" s="40">
        <v>7.0000000000000007E-2</v>
      </c>
      <c r="AF8" s="40">
        <v>0.41</v>
      </c>
      <c r="AG8" s="40">
        <v>0.52</v>
      </c>
      <c r="AH8" s="40">
        <v>0.17</v>
      </c>
      <c r="AI8" s="55">
        <v>1.3952672481536865E-2</v>
      </c>
      <c r="AJ8" s="55">
        <v>0.3446497917175293</v>
      </c>
      <c r="AK8" s="55">
        <v>0.64139753580093384</v>
      </c>
      <c r="AL8" s="55">
        <v>0.22503641247749329</v>
      </c>
    </row>
    <row r="9" spans="1:38">
      <c r="A9" s="29">
        <v>1981</v>
      </c>
      <c r="B9" s="40">
        <v>0.27019831538200378</v>
      </c>
      <c r="C9" s="40">
        <v>0.46416047215461731</v>
      </c>
      <c r="D9" s="40">
        <v>0.26564121246337891</v>
      </c>
      <c r="E9" s="40">
        <v>5.9789422899484634E-2</v>
      </c>
      <c r="F9" s="40">
        <v>0.29531210660934448</v>
      </c>
      <c r="G9" s="40">
        <v>0.48516657948493958</v>
      </c>
      <c r="H9" s="40">
        <v>0.21952131390571594</v>
      </c>
      <c r="I9" s="40">
        <v>3.1634490936994553E-2</v>
      </c>
      <c r="J9" s="40">
        <v>0.3567470908164978</v>
      </c>
      <c r="K9" s="40">
        <v>0.43413147330284119</v>
      </c>
      <c r="L9" s="40">
        <v>0.20912143588066101</v>
      </c>
      <c r="M9" s="40">
        <v>4.2142312973737717E-2</v>
      </c>
      <c r="N9" s="40">
        <v>0.29079544544219971</v>
      </c>
      <c r="O9" s="40">
        <v>0.43314969539642334</v>
      </c>
      <c r="P9" s="40">
        <v>0.27605485916137695</v>
      </c>
      <c r="Q9" s="40">
        <v>7.0541530847549438E-2</v>
      </c>
      <c r="R9" s="40"/>
      <c r="S9" s="40"/>
      <c r="T9" s="40"/>
      <c r="U9" s="40"/>
      <c r="W9" s="40">
        <v>0.22773139178752899</v>
      </c>
      <c r="X9" s="40">
        <v>0.46537691354751587</v>
      </c>
      <c r="Y9" s="40">
        <v>0.30689170956611633</v>
      </c>
      <c r="Z9" s="40">
        <v>8.4542952477931976E-2</v>
      </c>
      <c r="AA9" s="55">
        <v>0.19515317678451538</v>
      </c>
      <c r="AB9" s="55">
        <v>0.45784473419189453</v>
      </c>
      <c r="AC9" s="55">
        <v>0.34700208902359009</v>
      </c>
      <c r="AD9" s="55">
        <v>0.11035243421792984</v>
      </c>
      <c r="AE9" s="40">
        <v>7.0000000000000007E-2</v>
      </c>
      <c r="AF9" s="40">
        <v>0.42</v>
      </c>
      <c r="AG9" s="40">
        <v>0.51</v>
      </c>
      <c r="AH9" s="40">
        <v>0.17</v>
      </c>
      <c r="AI9" s="55">
        <v>1.5375912189483643E-2</v>
      </c>
      <c r="AJ9" s="55">
        <v>0.34608089923858643</v>
      </c>
      <c r="AK9" s="55">
        <v>0.63854318857192993</v>
      </c>
      <c r="AL9" s="55">
        <v>0.23325926065444946</v>
      </c>
    </row>
    <row r="10" spans="1:38">
      <c r="A10" s="29">
        <v>1982</v>
      </c>
      <c r="B10" s="40">
        <v>0.26443400979042053</v>
      </c>
      <c r="C10" s="40">
        <v>0.46694859862327576</v>
      </c>
      <c r="D10" s="40">
        <v>0.26861739158630371</v>
      </c>
      <c r="E10" s="40">
        <v>6.1147674918174744E-2</v>
      </c>
      <c r="F10" s="40">
        <v>0.28968039155006409</v>
      </c>
      <c r="G10" s="40">
        <v>0.48756110668182373</v>
      </c>
      <c r="H10" s="40">
        <v>0.22275850176811218</v>
      </c>
      <c r="I10" s="40">
        <v>3.2643012702465057E-2</v>
      </c>
      <c r="J10" s="40">
        <v>0.35768353939056396</v>
      </c>
      <c r="K10" s="40">
        <v>0.43394783139228821</v>
      </c>
      <c r="L10" s="40">
        <v>0.20836862921714783</v>
      </c>
      <c r="M10" s="40">
        <v>4.219331219792366E-2</v>
      </c>
      <c r="N10" s="40">
        <v>0.2873971164226532</v>
      </c>
      <c r="O10" s="40">
        <v>0.43192708492279053</v>
      </c>
      <c r="P10" s="40">
        <v>0.28067579865455627</v>
      </c>
      <c r="Q10" s="40">
        <v>7.3107682168483734E-2</v>
      </c>
      <c r="R10" s="40"/>
      <c r="S10" s="40"/>
      <c r="T10" s="40"/>
      <c r="U10" s="40"/>
      <c r="W10" s="40">
        <v>0.2302519828081131</v>
      </c>
      <c r="X10" s="40">
        <v>0.47028809785842896</v>
      </c>
      <c r="Y10" s="40">
        <v>0.29945990443229675</v>
      </c>
      <c r="Z10" s="40">
        <v>7.9034321010112762E-2</v>
      </c>
      <c r="AA10" s="55">
        <v>0.18962061405181885</v>
      </c>
      <c r="AB10" s="55">
        <v>0.46161842346191406</v>
      </c>
      <c r="AC10" s="55">
        <v>0.34876096248626709</v>
      </c>
      <c r="AD10" s="55">
        <v>0.11248534917831421</v>
      </c>
      <c r="AE10" s="40">
        <v>0.08</v>
      </c>
      <c r="AF10" s="40">
        <v>0.42</v>
      </c>
      <c r="AG10" s="40">
        <v>0.5</v>
      </c>
      <c r="AH10" s="40">
        <v>0.16</v>
      </c>
      <c r="AI10" s="55">
        <v>1.8958449363708496E-2</v>
      </c>
      <c r="AJ10" s="55">
        <v>0.35313630104064941</v>
      </c>
      <c r="AK10" s="55">
        <v>0.62790524959564209</v>
      </c>
      <c r="AL10" s="55">
        <v>0.23734565079212189</v>
      </c>
    </row>
    <row r="11" spans="1:38">
      <c r="A11" s="29">
        <v>1983</v>
      </c>
      <c r="B11" s="40">
        <v>0.26684847474098206</v>
      </c>
      <c r="C11" s="40">
        <v>0.46367669105529785</v>
      </c>
      <c r="D11" s="40">
        <v>0.26947483420372009</v>
      </c>
      <c r="E11" s="40">
        <v>6.4047746360301971E-2</v>
      </c>
      <c r="F11" s="40">
        <v>0.29368957877159119</v>
      </c>
      <c r="G11" s="40">
        <v>0.48669648170471191</v>
      </c>
      <c r="H11" s="40">
        <v>0.21961392462253571</v>
      </c>
      <c r="I11" s="40">
        <v>3.3060468733310699E-2</v>
      </c>
      <c r="J11" s="40">
        <v>0.35495331883430481</v>
      </c>
      <c r="K11" s="40">
        <v>0.43485650420188904</v>
      </c>
      <c r="L11" s="40">
        <v>0.21019017696380615</v>
      </c>
      <c r="M11" s="40">
        <v>4.3333392590284348E-2</v>
      </c>
      <c r="N11" s="40">
        <v>0.28353849053382874</v>
      </c>
      <c r="O11" s="40">
        <v>0.42940503358840942</v>
      </c>
      <c r="P11" s="40">
        <v>0.28705647587776184</v>
      </c>
      <c r="Q11" s="40">
        <v>7.9415082931518555E-2</v>
      </c>
      <c r="R11" s="40"/>
      <c r="S11" s="40"/>
      <c r="T11" s="40"/>
      <c r="U11" s="40"/>
      <c r="W11" s="40">
        <v>0.22313259541988373</v>
      </c>
      <c r="X11" s="40">
        <v>0.47516947984695435</v>
      </c>
      <c r="Y11" s="40">
        <v>0.30169790983200073</v>
      </c>
      <c r="Z11" s="40">
        <v>7.7650696039199829E-2</v>
      </c>
      <c r="AA11" s="55">
        <v>0.18305647373199463</v>
      </c>
      <c r="AB11" s="55">
        <v>0.4630332887172699</v>
      </c>
      <c r="AC11" s="55">
        <v>0.35391023755073547</v>
      </c>
      <c r="AD11" s="55">
        <v>0.11494305729866028</v>
      </c>
      <c r="AE11" s="40">
        <v>0.08</v>
      </c>
      <c r="AF11" s="40">
        <v>0.43</v>
      </c>
      <c r="AG11" s="40">
        <v>0.5</v>
      </c>
      <c r="AH11" s="40">
        <v>0.16</v>
      </c>
      <c r="AI11" s="55">
        <v>2.1019458770751953E-2</v>
      </c>
      <c r="AJ11" s="55">
        <v>0.36044555902481079</v>
      </c>
      <c r="AK11" s="55">
        <v>0.61853498220443726</v>
      </c>
      <c r="AL11" s="55">
        <v>0.22656503319740295</v>
      </c>
    </row>
    <row r="12" spans="1:38">
      <c r="A12" s="29">
        <v>1984</v>
      </c>
      <c r="B12" s="40">
        <v>0.26434123516082764</v>
      </c>
      <c r="C12" s="40">
        <v>0.46159088611602783</v>
      </c>
      <c r="D12" s="40">
        <v>0.27406787872314453</v>
      </c>
      <c r="E12" s="40">
        <v>6.6843211650848389E-2</v>
      </c>
      <c r="F12" s="40">
        <v>0.29099103808403015</v>
      </c>
      <c r="G12" s="40">
        <v>0.48597991466522217</v>
      </c>
      <c r="H12" s="40">
        <v>0.22302904725074768</v>
      </c>
      <c r="I12" s="40">
        <v>3.5019952803850174E-2</v>
      </c>
      <c r="J12" s="40">
        <v>0.34698581695556641</v>
      </c>
      <c r="K12" s="40">
        <v>0.43167218565940857</v>
      </c>
      <c r="L12" s="40">
        <v>0.22134199738502502</v>
      </c>
      <c r="M12" s="40">
        <v>4.9453925341367722E-2</v>
      </c>
      <c r="N12" s="40">
        <v>0.28181436657905579</v>
      </c>
      <c r="O12" s="40">
        <v>0.42833629250526428</v>
      </c>
      <c r="P12" s="40">
        <v>0.28984934091567993</v>
      </c>
      <c r="Q12" s="40">
        <v>8.0582968890666962E-2</v>
      </c>
      <c r="R12" s="40"/>
      <c r="S12" s="40"/>
      <c r="T12" s="40"/>
      <c r="U12" s="40"/>
      <c r="W12" s="40">
        <v>0.22530625760555267</v>
      </c>
      <c r="X12" s="40">
        <v>0.47144216299057007</v>
      </c>
      <c r="Y12" s="40">
        <v>0.30325156450271606</v>
      </c>
      <c r="Z12" s="40">
        <v>7.803799957036972E-2</v>
      </c>
      <c r="AA12" s="55">
        <v>0.1788824200630188</v>
      </c>
      <c r="AB12" s="55">
        <v>0.45479068160057068</v>
      </c>
      <c r="AC12" s="55">
        <v>0.36632689833641052</v>
      </c>
      <c r="AD12" s="55">
        <v>0.12479672580957413</v>
      </c>
      <c r="AE12" s="40">
        <v>0.08</v>
      </c>
      <c r="AF12" s="40">
        <v>0.43</v>
      </c>
      <c r="AG12" s="40">
        <v>0.49</v>
      </c>
      <c r="AH12" s="40">
        <v>0.16</v>
      </c>
      <c r="AI12" s="55">
        <v>2.2308528423309326E-2</v>
      </c>
      <c r="AJ12" s="55">
        <v>0.36500334739685059</v>
      </c>
      <c r="AK12" s="55">
        <v>0.61268812417984009</v>
      </c>
      <c r="AL12" s="55">
        <v>0.22879630327224731</v>
      </c>
    </row>
    <row r="13" spans="1:38">
      <c r="A13" s="29">
        <v>1985</v>
      </c>
      <c r="B13" s="40">
        <v>0.2606748640537262</v>
      </c>
      <c r="C13" s="40">
        <v>0.45690611004829407</v>
      </c>
      <c r="D13" s="40">
        <v>0.28241902589797974</v>
      </c>
      <c r="E13" s="40">
        <v>7.1002468466758728E-2</v>
      </c>
      <c r="F13" s="40">
        <v>0.28737360239028931</v>
      </c>
      <c r="G13" s="40">
        <v>0.48140287399291992</v>
      </c>
      <c r="H13" s="40">
        <v>0.23122353851795197</v>
      </c>
      <c r="I13" s="40">
        <v>3.8415983319282532E-2</v>
      </c>
      <c r="J13" s="40">
        <v>0.32839655876159668</v>
      </c>
      <c r="K13" s="40">
        <v>0.43305355310440063</v>
      </c>
      <c r="L13" s="40">
        <v>0.23854988813400269</v>
      </c>
      <c r="M13" s="40">
        <v>5.9939287602901459E-2</v>
      </c>
      <c r="N13" s="40">
        <v>0.28024137020111084</v>
      </c>
      <c r="O13" s="40">
        <v>0.42900010943412781</v>
      </c>
      <c r="P13" s="40">
        <v>0.29075852036476135</v>
      </c>
      <c r="Q13" s="40">
        <v>7.9675056040287018E-2</v>
      </c>
      <c r="R13" s="40"/>
      <c r="S13" s="40"/>
      <c r="T13" s="40"/>
      <c r="U13" s="40"/>
      <c r="W13" s="40">
        <v>0.22068251669406891</v>
      </c>
      <c r="X13" s="40">
        <v>0.46836894750595093</v>
      </c>
      <c r="Y13" s="40">
        <v>0.31094852089881897</v>
      </c>
      <c r="Z13" s="40">
        <v>8.1322245299816132E-2</v>
      </c>
      <c r="AA13" s="55">
        <v>0.17891228199005127</v>
      </c>
      <c r="AB13" s="55">
        <v>0.45496422052383423</v>
      </c>
      <c r="AC13" s="55">
        <v>0.3661234974861145</v>
      </c>
      <c r="AD13" s="55">
        <v>0.12527525424957275</v>
      </c>
      <c r="AE13" s="40">
        <v>0.08</v>
      </c>
      <c r="AF13" s="40">
        <v>0.42</v>
      </c>
      <c r="AG13" s="40">
        <v>0.49</v>
      </c>
      <c r="AH13" s="40">
        <v>0.16</v>
      </c>
      <c r="AI13" s="55">
        <v>2.4180054664611816E-2</v>
      </c>
      <c r="AJ13" s="55">
        <v>0.36907964944839478</v>
      </c>
      <c r="AK13" s="55">
        <v>0.60674029588699341</v>
      </c>
      <c r="AL13" s="55">
        <v>0.23066528141498566</v>
      </c>
    </row>
    <row r="14" spans="1:38">
      <c r="A14" s="29">
        <v>1986</v>
      </c>
      <c r="B14" s="40">
        <v>0.24383562803268433</v>
      </c>
      <c r="C14" s="40">
        <v>0.46908232569694519</v>
      </c>
      <c r="D14" s="40">
        <v>0.28708204627037048</v>
      </c>
      <c r="E14" s="40">
        <v>7.2865977883338928E-2</v>
      </c>
      <c r="F14" s="40">
        <v>0.26937058568000793</v>
      </c>
      <c r="G14" s="40">
        <v>0.4936404824256897</v>
      </c>
      <c r="H14" s="40">
        <v>0.23698894679546356</v>
      </c>
      <c r="I14" s="40">
        <v>3.8239844143390656E-2</v>
      </c>
      <c r="J14" s="40">
        <v>0.34034180641174316</v>
      </c>
      <c r="K14" s="40">
        <v>0.4287412166595459</v>
      </c>
      <c r="L14" s="40">
        <v>0.23091699182987213</v>
      </c>
      <c r="M14" s="40">
        <v>5.9794798493385315E-2</v>
      </c>
      <c r="N14" s="40">
        <v>0.27307069301605225</v>
      </c>
      <c r="O14" s="40">
        <v>0.42681398987770081</v>
      </c>
      <c r="P14" s="40">
        <v>0.30011531710624695</v>
      </c>
      <c r="Q14" s="40">
        <v>8.6116388440132141E-2</v>
      </c>
      <c r="R14" s="40"/>
      <c r="S14" s="40"/>
      <c r="T14" s="40"/>
      <c r="U14" s="40"/>
      <c r="W14" s="40">
        <v>0.21685127913951874</v>
      </c>
      <c r="X14" s="40">
        <v>0.4635772705078125</v>
      </c>
      <c r="Y14" s="40">
        <v>0.31957146525382996</v>
      </c>
      <c r="Z14" s="40">
        <v>8.591490238904953E-2</v>
      </c>
      <c r="AA14" s="55">
        <v>0.17682939767837524</v>
      </c>
      <c r="AB14" s="55">
        <v>0.45885893702507019</v>
      </c>
      <c r="AC14" s="55">
        <v>0.36431166529655457</v>
      </c>
      <c r="AD14" s="55">
        <v>0.1218298003077507</v>
      </c>
      <c r="AE14" s="40">
        <v>0.09</v>
      </c>
      <c r="AF14" s="40">
        <v>0.41</v>
      </c>
      <c r="AG14" s="40">
        <v>0.5</v>
      </c>
      <c r="AH14" s="40">
        <v>0.17</v>
      </c>
      <c r="AI14" s="55">
        <v>2.3816525936126709E-2</v>
      </c>
      <c r="AJ14" s="55">
        <v>0.37090182304382324</v>
      </c>
      <c r="AK14" s="55">
        <v>0.60528165102005005</v>
      </c>
      <c r="AL14" s="55">
        <v>0.22911106050014496</v>
      </c>
    </row>
    <row r="15" spans="1:38">
      <c r="A15" s="29">
        <v>1987</v>
      </c>
      <c r="B15" s="40">
        <v>0.23895096778869629</v>
      </c>
      <c r="C15" s="40">
        <v>0.47810056805610657</v>
      </c>
      <c r="D15" s="40">
        <v>0.28294846415519714</v>
      </c>
      <c r="E15" s="40">
        <v>6.9348379969596863E-2</v>
      </c>
      <c r="F15" s="40">
        <v>0.26335707306861877</v>
      </c>
      <c r="G15" s="40">
        <v>0.50250738859176636</v>
      </c>
      <c r="H15" s="40">
        <v>0.23413552343845367</v>
      </c>
      <c r="I15" s="40">
        <v>3.721243143081665E-2</v>
      </c>
      <c r="J15" s="40">
        <v>0.351662278175354</v>
      </c>
      <c r="K15" s="40">
        <v>0.42776474356651306</v>
      </c>
      <c r="L15" s="40">
        <v>0.22057297825813293</v>
      </c>
      <c r="M15" s="40">
        <v>5.4223973304033279E-2</v>
      </c>
      <c r="N15" s="40">
        <v>0.27036049962043762</v>
      </c>
      <c r="O15" s="40">
        <v>0.42914658784866333</v>
      </c>
      <c r="P15" s="40">
        <v>0.30049291253089905</v>
      </c>
      <c r="Q15" s="40">
        <v>8.2097373902797699E-2</v>
      </c>
      <c r="R15" s="40"/>
      <c r="S15" s="40"/>
      <c r="T15" s="40"/>
      <c r="U15" s="40"/>
      <c r="W15" s="40">
        <v>0.21371574699878693</v>
      </c>
      <c r="X15" s="40">
        <v>0.457955002784729</v>
      </c>
      <c r="Y15" s="40">
        <v>0.32832926511764526</v>
      </c>
      <c r="Z15" s="40">
        <v>9.1930754482746124E-2</v>
      </c>
      <c r="AA15" s="55">
        <v>0.17224317789077759</v>
      </c>
      <c r="AB15" s="55">
        <v>0.4515068531036377</v>
      </c>
      <c r="AC15" s="55">
        <v>0.37624996900558472</v>
      </c>
      <c r="AD15" s="55">
        <v>0.13308781385421753</v>
      </c>
      <c r="AE15" s="40">
        <v>0.09</v>
      </c>
      <c r="AF15" s="40">
        <v>0.41</v>
      </c>
      <c r="AG15" s="40">
        <v>0.5</v>
      </c>
      <c r="AH15" s="40">
        <v>0.17</v>
      </c>
      <c r="AI15" s="55">
        <v>2.5556564331054688E-2</v>
      </c>
      <c r="AJ15" s="55">
        <v>0.35866296291351318</v>
      </c>
      <c r="AK15" s="55">
        <v>0.61578047275543213</v>
      </c>
      <c r="AL15" s="55">
        <v>0.24608807265758514</v>
      </c>
    </row>
    <row r="16" spans="1:38">
      <c r="A16" s="29">
        <v>1988</v>
      </c>
      <c r="B16" s="40">
        <v>0.23631985485553741</v>
      </c>
      <c r="C16" s="40">
        <v>0.47774088382720947</v>
      </c>
      <c r="D16" s="40">
        <v>0.28593924641609192</v>
      </c>
      <c r="E16" s="40">
        <v>6.9897390902042389E-2</v>
      </c>
      <c r="F16" s="40">
        <v>0.26078018546104431</v>
      </c>
      <c r="G16" s="40">
        <v>0.50235831737518311</v>
      </c>
      <c r="H16" s="40">
        <v>0.23686152696609497</v>
      </c>
      <c r="I16" s="40">
        <v>3.7868566811084747E-2</v>
      </c>
      <c r="J16" s="40">
        <v>0.34525778889656067</v>
      </c>
      <c r="K16" s="40">
        <v>0.42957532405853271</v>
      </c>
      <c r="L16" s="40">
        <v>0.22516688704490662</v>
      </c>
      <c r="M16" s="40">
        <v>5.5544540286064148E-2</v>
      </c>
      <c r="N16" s="40">
        <v>0.26682114601135254</v>
      </c>
      <c r="O16" s="40">
        <v>0.43000131845474243</v>
      </c>
      <c r="P16" s="40">
        <v>0.30317753553390503</v>
      </c>
      <c r="Q16" s="40">
        <v>8.1883586943149567E-2</v>
      </c>
      <c r="R16" s="40"/>
      <c r="S16" s="40"/>
      <c r="T16" s="40"/>
      <c r="U16" s="40"/>
      <c r="W16" s="40">
        <v>0.20929856598377228</v>
      </c>
      <c r="X16" s="40">
        <v>0.45507001876831055</v>
      </c>
      <c r="Y16" s="40">
        <v>0.33563140034675598</v>
      </c>
      <c r="Z16" s="40">
        <v>9.6498124301433563E-2</v>
      </c>
      <c r="AA16" s="55">
        <v>0.16914558410644531</v>
      </c>
      <c r="AB16" s="55">
        <v>0.44126281142234802</v>
      </c>
      <c r="AC16" s="55">
        <v>0.38959160447120667</v>
      </c>
      <c r="AD16" s="55">
        <v>0.14881134033203125</v>
      </c>
      <c r="AE16" s="40">
        <v>0.09</v>
      </c>
      <c r="AF16" s="40">
        <v>0.41</v>
      </c>
      <c r="AG16" s="40">
        <v>0.5</v>
      </c>
      <c r="AH16" s="40">
        <v>0.17</v>
      </c>
      <c r="AI16" s="55">
        <v>2.4438798427581787E-2</v>
      </c>
      <c r="AJ16" s="55">
        <v>0.34818518161773682</v>
      </c>
      <c r="AK16" s="55">
        <v>0.6273760199546814</v>
      </c>
      <c r="AL16" s="55">
        <v>0.26496446132659912</v>
      </c>
    </row>
    <row r="17" spans="1:38">
      <c r="A17" s="29">
        <v>1989</v>
      </c>
      <c r="B17" s="40">
        <v>0.2293754518032074</v>
      </c>
      <c r="C17" s="40">
        <v>0.47895526885986328</v>
      </c>
      <c r="D17" s="40">
        <v>0.29166927933692932</v>
      </c>
      <c r="E17" s="40">
        <v>7.2617776691913605E-2</v>
      </c>
      <c r="F17" s="40">
        <v>0.25277578830718994</v>
      </c>
      <c r="G17" s="40">
        <v>0.50437915325164795</v>
      </c>
      <c r="H17" s="40">
        <v>0.2428450733423233</v>
      </c>
      <c r="I17" s="40">
        <v>3.9283782243728638E-2</v>
      </c>
      <c r="J17" s="40">
        <v>0.34147897362709045</v>
      </c>
      <c r="K17" s="40">
        <v>0.4283176064491272</v>
      </c>
      <c r="L17" s="40">
        <v>0.23020341992378235</v>
      </c>
      <c r="M17" s="40">
        <v>5.9077531099319458E-2</v>
      </c>
      <c r="N17" s="40">
        <v>0.26407772302627563</v>
      </c>
      <c r="O17" s="40">
        <v>0.42948365211486816</v>
      </c>
      <c r="P17" s="40">
        <v>0.3064386248588562</v>
      </c>
      <c r="Q17" s="40">
        <v>8.3672046661376953E-2</v>
      </c>
      <c r="R17" s="40"/>
      <c r="S17" s="40"/>
      <c r="T17" s="40"/>
      <c r="U17" s="40"/>
      <c r="W17" s="40">
        <v>0.20726488530635834</v>
      </c>
      <c r="X17" s="40">
        <v>0.4558250904083252</v>
      </c>
      <c r="Y17" s="40">
        <v>0.33691000938415527</v>
      </c>
      <c r="Z17" s="40">
        <v>0.10019050538539886</v>
      </c>
      <c r="AA17" s="55">
        <v>0.16898220777511597</v>
      </c>
      <c r="AB17" s="55">
        <v>0.4441986083984375</v>
      </c>
      <c r="AC17" s="55">
        <v>0.38681918382644653</v>
      </c>
      <c r="AD17" s="55">
        <v>0.14465180039405823</v>
      </c>
      <c r="AE17" s="40">
        <v>0.09</v>
      </c>
      <c r="AF17" s="40">
        <v>0.41</v>
      </c>
      <c r="AG17" s="40">
        <v>0.5</v>
      </c>
      <c r="AH17" s="40">
        <v>0.18</v>
      </c>
      <c r="AI17" s="55">
        <v>2.5439560413360596E-2</v>
      </c>
      <c r="AJ17" s="55">
        <v>0.3475530743598938</v>
      </c>
      <c r="AK17" s="55">
        <v>0.62700736522674561</v>
      </c>
      <c r="AL17" s="55">
        <v>0.26571738719940186</v>
      </c>
    </row>
    <row r="18" spans="1:38">
      <c r="A18" s="29">
        <v>1990</v>
      </c>
      <c r="B18" s="40">
        <v>0.23137089610099792</v>
      </c>
      <c r="C18" s="40">
        <v>0.47955480217933655</v>
      </c>
      <c r="D18" s="40">
        <v>0.28907430171966553</v>
      </c>
      <c r="E18" s="40">
        <v>7.0943675935268402E-2</v>
      </c>
      <c r="F18" s="40">
        <v>0.25561431050300598</v>
      </c>
      <c r="G18" s="40">
        <v>0.50552141666412354</v>
      </c>
      <c r="H18" s="40">
        <v>0.23886428773403168</v>
      </c>
      <c r="I18" s="40">
        <v>3.7973880767822266E-2</v>
      </c>
      <c r="J18" s="40">
        <v>0.34289190173149109</v>
      </c>
      <c r="K18" s="40">
        <v>0.43020820617675781</v>
      </c>
      <c r="L18" s="40">
        <v>0.22689990699291229</v>
      </c>
      <c r="M18" s="40">
        <v>5.6433204561471939E-2</v>
      </c>
      <c r="N18" s="40">
        <v>0.26150760054588318</v>
      </c>
      <c r="O18" s="40">
        <v>0.42988830804824829</v>
      </c>
      <c r="P18" s="40">
        <v>0.30860409140586853</v>
      </c>
      <c r="Q18" s="40">
        <v>8.385872095823288E-2</v>
      </c>
      <c r="R18" s="40"/>
      <c r="S18" s="40"/>
      <c r="T18" s="40"/>
      <c r="U18" s="40"/>
      <c r="W18" s="40">
        <v>0.20684058964252472</v>
      </c>
      <c r="X18" s="40">
        <v>0.45986461639404297</v>
      </c>
      <c r="Y18" s="40">
        <v>0.33329480886459351</v>
      </c>
      <c r="Z18" s="40">
        <v>0.10027548670768738</v>
      </c>
      <c r="AA18" s="55">
        <v>0.16785168647766113</v>
      </c>
      <c r="AB18" s="55">
        <v>0.44495022296905518</v>
      </c>
      <c r="AC18" s="55">
        <v>0.38719809055328369</v>
      </c>
      <c r="AD18" s="55">
        <v>0.14543354511260986</v>
      </c>
      <c r="AE18" s="40">
        <v>0.09</v>
      </c>
      <c r="AF18" s="40">
        <v>0.41</v>
      </c>
      <c r="AG18" s="40">
        <v>0.5</v>
      </c>
      <c r="AH18" s="40">
        <v>0.17</v>
      </c>
      <c r="AI18" s="55">
        <v>2.3598670959472656E-2</v>
      </c>
      <c r="AJ18" s="55">
        <v>0.34757131338119507</v>
      </c>
      <c r="AK18" s="55">
        <v>0.62883001565933228</v>
      </c>
      <c r="AL18" s="55">
        <v>0.26657256484031677</v>
      </c>
    </row>
    <row r="19" spans="1:38">
      <c r="A19" s="29">
        <v>1991</v>
      </c>
      <c r="B19" s="40">
        <v>0.21745936572551727</v>
      </c>
      <c r="C19" s="40">
        <v>0.48817706108093262</v>
      </c>
      <c r="D19" s="40">
        <v>0.2943635880947113</v>
      </c>
      <c r="E19" s="40">
        <v>7.2808064520359039E-2</v>
      </c>
      <c r="F19" s="40">
        <v>0.24020394682884216</v>
      </c>
      <c r="G19" s="40">
        <v>0.51490288972854614</v>
      </c>
      <c r="H19" s="40">
        <v>0.2448931485414505</v>
      </c>
      <c r="I19" s="40">
        <v>3.9216432720422745E-2</v>
      </c>
      <c r="J19" s="40">
        <v>0.34865784645080566</v>
      </c>
      <c r="K19" s="40">
        <v>0.42704004049301147</v>
      </c>
      <c r="L19" s="40">
        <v>0.22430209815502167</v>
      </c>
      <c r="M19" s="40">
        <v>5.6207150220870972E-2</v>
      </c>
      <c r="N19" s="40">
        <v>0.25301122665405273</v>
      </c>
      <c r="O19" s="40">
        <v>0.42873331904411316</v>
      </c>
      <c r="P19" s="40">
        <v>0.31825545430183411</v>
      </c>
      <c r="Q19" s="40">
        <v>8.8863067328929901E-2</v>
      </c>
      <c r="R19" s="40"/>
      <c r="S19" s="40"/>
      <c r="T19" s="40"/>
      <c r="U19" s="40"/>
      <c r="W19" s="40">
        <v>0.20981006324291229</v>
      </c>
      <c r="X19" s="40">
        <v>0.45826071500778198</v>
      </c>
      <c r="Y19" s="40">
        <v>0.33192923665046692</v>
      </c>
      <c r="Z19" s="40">
        <v>9.7509592771530151E-2</v>
      </c>
      <c r="AA19" s="55">
        <v>0.16606074571609497</v>
      </c>
      <c r="AB19" s="55">
        <v>0.44834655523300171</v>
      </c>
      <c r="AC19" s="55">
        <v>0.38559269905090332</v>
      </c>
      <c r="AD19" s="55">
        <v>0.13891759514808655</v>
      </c>
      <c r="AE19" s="40">
        <v>0.08</v>
      </c>
      <c r="AF19" s="40">
        <v>0.41</v>
      </c>
      <c r="AG19" s="40">
        <v>0.51</v>
      </c>
      <c r="AH19" s="40">
        <v>0.18</v>
      </c>
      <c r="AI19" s="55">
        <v>2.3691058158874512E-2</v>
      </c>
      <c r="AJ19" s="55">
        <v>0.34887361526489258</v>
      </c>
      <c r="AK19" s="55">
        <v>0.62743532657623291</v>
      </c>
      <c r="AL19" s="55">
        <v>0.2599416971206665</v>
      </c>
    </row>
    <row r="20" spans="1:38">
      <c r="A20" s="29">
        <v>1992</v>
      </c>
      <c r="B20" s="40">
        <v>0.20680864155292511</v>
      </c>
      <c r="C20" s="40">
        <v>0.48495703935623169</v>
      </c>
      <c r="D20" s="40">
        <v>0.30823430418968201</v>
      </c>
      <c r="E20" s="40">
        <v>7.7668473124504089E-2</v>
      </c>
      <c r="F20" s="40">
        <v>0.22858737409114838</v>
      </c>
      <c r="G20" s="40">
        <v>0.51227635145187378</v>
      </c>
      <c r="H20" s="40">
        <v>0.25913625955581665</v>
      </c>
      <c r="I20" s="40">
        <v>4.2595919221639633E-2</v>
      </c>
      <c r="J20" s="40">
        <v>0.33340293169021606</v>
      </c>
      <c r="K20" s="40">
        <v>0.42929345369338989</v>
      </c>
      <c r="L20" s="40">
        <v>0.23730362951755524</v>
      </c>
      <c r="M20" s="40">
        <v>6.1569724231958389E-2</v>
      </c>
      <c r="N20" s="40">
        <v>0.24671614170074463</v>
      </c>
      <c r="O20" s="40">
        <v>0.42762875556945801</v>
      </c>
      <c r="P20" s="40">
        <v>0.32565510272979736</v>
      </c>
      <c r="Q20" s="40">
        <v>9.2585436999797821E-2</v>
      </c>
      <c r="R20" s="40"/>
      <c r="S20" s="40"/>
      <c r="T20" s="40"/>
      <c r="U20" s="40"/>
      <c r="W20" s="40">
        <v>0.21004535257816315</v>
      </c>
      <c r="X20" s="40">
        <v>0.46312004327774048</v>
      </c>
      <c r="Y20" s="40">
        <v>0.32683458924293518</v>
      </c>
      <c r="Z20" s="40">
        <v>9.5735475420951843E-2</v>
      </c>
      <c r="AA20" s="55">
        <v>0.15819805860519409</v>
      </c>
      <c r="AB20" s="55">
        <v>0.4440155029296875</v>
      </c>
      <c r="AC20" s="55">
        <v>0.39778643846511841</v>
      </c>
      <c r="AD20" s="55">
        <v>0.15014462172985077</v>
      </c>
      <c r="AE20" s="40">
        <v>0.08</v>
      </c>
      <c r="AF20" s="40">
        <v>0.41</v>
      </c>
      <c r="AG20" s="40">
        <v>0.51</v>
      </c>
      <c r="AH20" s="40">
        <v>0.17</v>
      </c>
      <c r="AI20" s="55">
        <v>2.1449685096740723E-2</v>
      </c>
      <c r="AJ20" s="55">
        <v>0.33601295948028564</v>
      </c>
      <c r="AK20" s="55">
        <v>0.64253735542297363</v>
      </c>
      <c r="AL20" s="55">
        <v>0.27566269040107727</v>
      </c>
    </row>
    <row r="21" spans="1:38">
      <c r="A21" s="29">
        <v>1993</v>
      </c>
      <c r="B21" s="40">
        <v>0.19673308730125427</v>
      </c>
      <c r="C21" s="40">
        <v>0.48268094658851624</v>
      </c>
      <c r="D21" s="40">
        <v>0.32058596611022949</v>
      </c>
      <c r="E21" s="40">
        <v>8.176412433385849E-2</v>
      </c>
      <c r="F21" s="40">
        <v>0.21708887815475464</v>
      </c>
      <c r="G21" s="40">
        <v>0.51092672348022461</v>
      </c>
      <c r="H21" s="40">
        <v>0.27198436856269836</v>
      </c>
      <c r="I21" s="40">
        <v>4.5486554503440857E-2</v>
      </c>
      <c r="J21" s="40">
        <v>0.32253044843673706</v>
      </c>
      <c r="K21" s="40">
        <v>0.43038275837898254</v>
      </c>
      <c r="L21" s="40">
        <v>0.2470867931842804</v>
      </c>
      <c r="M21" s="40">
        <v>6.5683290362358093E-2</v>
      </c>
      <c r="N21" s="40">
        <v>0.24218727648258209</v>
      </c>
      <c r="O21" s="40">
        <v>0.42628920078277588</v>
      </c>
      <c r="P21" s="40">
        <v>0.33152353763580322</v>
      </c>
      <c r="Q21" s="40">
        <v>9.5673955976963043E-2</v>
      </c>
      <c r="R21" s="40"/>
      <c r="S21" s="40"/>
      <c r="T21" s="40"/>
      <c r="U21" s="40"/>
      <c r="W21" s="40">
        <v>0.20583111047744751</v>
      </c>
      <c r="X21" s="40">
        <v>0.46444433927536011</v>
      </c>
      <c r="Y21" s="40">
        <v>0.32972455024719238</v>
      </c>
      <c r="Z21" s="40">
        <v>0.10026488453149796</v>
      </c>
      <c r="AA21" s="55">
        <v>0.15885192155838013</v>
      </c>
      <c r="AB21" s="55">
        <v>0.44553688168525696</v>
      </c>
      <c r="AC21" s="55">
        <v>0.39561119675636292</v>
      </c>
      <c r="AD21" s="55">
        <v>0.14642144739627838</v>
      </c>
      <c r="AE21" s="40">
        <v>0.08</v>
      </c>
      <c r="AF21" s="40">
        <v>0.41</v>
      </c>
      <c r="AG21" s="40">
        <v>0.51</v>
      </c>
      <c r="AH21" s="40">
        <v>0.19</v>
      </c>
      <c r="AI21" s="55">
        <v>2.0361840724945068E-2</v>
      </c>
      <c r="AJ21" s="55">
        <v>0.3339235782623291</v>
      </c>
      <c r="AK21" s="55">
        <v>0.64571458101272583</v>
      </c>
      <c r="AL21" s="55">
        <v>0.2768685519695282</v>
      </c>
    </row>
    <row r="22" spans="1:38">
      <c r="A22" s="29">
        <v>1994</v>
      </c>
      <c r="B22" s="40">
        <v>0.19316457211971283</v>
      </c>
      <c r="C22" s="40">
        <v>0.48441028594970703</v>
      </c>
      <c r="D22" s="40">
        <v>0.32242512702941895</v>
      </c>
      <c r="E22" s="40">
        <v>8.1803575158119202E-2</v>
      </c>
      <c r="F22" s="40">
        <v>0.21244208514690399</v>
      </c>
      <c r="G22" s="40">
        <v>0.51243025064468384</v>
      </c>
      <c r="H22" s="40">
        <v>0.27512767910957336</v>
      </c>
      <c r="I22" s="40">
        <v>4.6311322599649429E-2</v>
      </c>
      <c r="J22" s="40">
        <v>0.32067394256591797</v>
      </c>
      <c r="K22" s="40">
        <v>0.4318794310092926</v>
      </c>
      <c r="L22" s="40">
        <v>0.24744662642478943</v>
      </c>
      <c r="M22" s="40">
        <v>6.5048679709434509E-2</v>
      </c>
      <c r="N22" s="40">
        <v>0.24024397134780884</v>
      </c>
      <c r="O22" s="40">
        <v>0.42713648080825806</v>
      </c>
      <c r="P22" s="40">
        <v>0.33261954784393311</v>
      </c>
      <c r="Q22" s="40">
        <v>9.50799360871315E-2</v>
      </c>
      <c r="R22" s="40"/>
      <c r="S22" s="40"/>
      <c r="T22" s="40"/>
      <c r="U22" s="40"/>
      <c r="W22" s="40">
        <v>0.20538081228733063</v>
      </c>
      <c r="X22" s="40">
        <v>0.46650296449661255</v>
      </c>
      <c r="Y22" s="40">
        <v>0.32811620831489563</v>
      </c>
      <c r="Z22" s="40">
        <v>9.8625011742115021E-2</v>
      </c>
      <c r="AA22" s="55">
        <v>0.15768694877624512</v>
      </c>
      <c r="AB22" s="55">
        <v>0.44370794296264648</v>
      </c>
      <c r="AC22" s="55">
        <v>0.3986051082611084</v>
      </c>
      <c r="AD22" s="55">
        <v>0.14686013758182526</v>
      </c>
      <c r="AE22" s="40">
        <v>0.08</v>
      </c>
      <c r="AF22" s="40">
        <v>0.41</v>
      </c>
      <c r="AG22" s="40">
        <v>0.51</v>
      </c>
      <c r="AH22" s="40">
        <v>0.19</v>
      </c>
      <c r="AI22" s="55">
        <v>1.8492162227630615E-2</v>
      </c>
      <c r="AJ22" s="55">
        <v>0.33518165349960327</v>
      </c>
      <c r="AK22" s="55">
        <v>0.64632618427276611</v>
      </c>
      <c r="AL22" s="55">
        <v>0.27605798840522766</v>
      </c>
    </row>
    <row r="23" spans="1:38">
      <c r="A23" s="29">
        <v>1995</v>
      </c>
      <c r="B23" s="40">
        <v>0.19665752351284027</v>
      </c>
      <c r="C23" s="40">
        <v>0.48320692777633667</v>
      </c>
      <c r="D23" s="40">
        <v>0.32013556361198425</v>
      </c>
      <c r="E23" s="40">
        <v>8.2167670130729675E-2</v>
      </c>
      <c r="F23" s="40">
        <v>0.21710339188575745</v>
      </c>
      <c r="G23" s="40">
        <v>0.5122145414352417</v>
      </c>
      <c r="H23" s="40">
        <v>0.27068206667900085</v>
      </c>
      <c r="I23" s="40">
        <v>4.5886751264333725E-2</v>
      </c>
      <c r="J23" s="40">
        <v>0.3186735212802887</v>
      </c>
      <c r="K23" s="40">
        <v>0.43233513832092285</v>
      </c>
      <c r="L23" s="40">
        <v>0.24899132549762726</v>
      </c>
      <c r="M23" s="40">
        <v>6.6084399819374084E-2</v>
      </c>
      <c r="N23" s="40">
        <v>0.23772722482681274</v>
      </c>
      <c r="O23" s="40">
        <v>0.42686733603477478</v>
      </c>
      <c r="P23" s="40">
        <v>0.33540543913841248</v>
      </c>
      <c r="Q23" s="40">
        <v>9.6992045640945435E-2</v>
      </c>
      <c r="R23" s="40">
        <v>0.16008758544921875</v>
      </c>
      <c r="S23" s="40">
        <v>0.43180617690086365</v>
      </c>
      <c r="T23" s="40">
        <v>0.4081062376499176</v>
      </c>
      <c r="U23" s="40">
        <v>0.15797246992588043</v>
      </c>
      <c r="W23" s="40">
        <v>0.20357413589954376</v>
      </c>
      <c r="X23" s="40">
        <v>0.47053235769271851</v>
      </c>
      <c r="Y23" s="40">
        <v>0.32589352130889893</v>
      </c>
      <c r="Z23" s="40">
        <v>9.7166411578655243E-2</v>
      </c>
      <c r="AA23" s="55">
        <v>0.15365332365036011</v>
      </c>
      <c r="AB23" s="55">
        <v>0.43973857164382935</v>
      </c>
      <c r="AC23" s="55">
        <v>0.40660810470581055</v>
      </c>
      <c r="AD23" s="55">
        <v>0.15284740924835205</v>
      </c>
      <c r="AE23" s="40">
        <v>0.08</v>
      </c>
      <c r="AF23" s="40">
        <v>0.41</v>
      </c>
      <c r="AG23" s="40">
        <v>0.51</v>
      </c>
      <c r="AH23" s="40">
        <v>0.2</v>
      </c>
      <c r="AI23" s="55">
        <v>1.6612708568572998E-2</v>
      </c>
      <c r="AJ23" s="55">
        <v>0.33333998918533325</v>
      </c>
      <c r="AK23" s="55">
        <v>0.65004730224609375</v>
      </c>
      <c r="AL23" s="55">
        <v>0.27918201684951782</v>
      </c>
    </row>
    <row r="24" spans="1:38">
      <c r="A24" s="29">
        <v>1996</v>
      </c>
      <c r="B24" s="40">
        <v>0.20471532642841339</v>
      </c>
      <c r="C24" s="40">
        <v>0.47952890396118164</v>
      </c>
      <c r="D24" s="40">
        <v>0.31575575470924377</v>
      </c>
      <c r="E24" s="40">
        <v>8.23226198554039E-2</v>
      </c>
      <c r="F24" s="40">
        <v>0.22711250185966492</v>
      </c>
      <c r="G24" s="40">
        <v>0.51020073890686035</v>
      </c>
      <c r="H24" s="40">
        <v>0.26268672943115234</v>
      </c>
      <c r="I24" s="40">
        <v>4.4803265482187271E-2</v>
      </c>
      <c r="J24" s="40">
        <v>0.31683436036109924</v>
      </c>
      <c r="K24" s="40">
        <v>0.43232408165931702</v>
      </c>
      <c r="L24" s="40">
        <v>0.25084155797958374</v>
      </c>
      <c r="M24" s="40">
        <v>6.6600136458873749E-2</v>
      </c>
      <c r="N24" s="40">
        <v>0.23890116810798645</v>
      </c>
      <c r="O24" s="40">
        <v>0.42565774917602539</v>
      </c>
      <c r="P24" s="40">
        <v>0.33544108271598816</v>
      </c>
      <c r="Q24" s="40">
        <v>9.9486425518989563E-2</v>
      </c>
      <c r="R24" s="40"/>
      <c r="S24" s="40"/>
      <c r="T24" s="40"/>
      <c r="U24" s="40"/>
      <c r="W24" s="40">
        <v>0.20814433693885803</v>
      </c>
      <c r="X24" s="40">
        <v>0.46162933111190796</v>
      </c>
      <c r="Y24" s="40">
        <v>0.33022633194923401</v>
      </c>
      <c r="Z24" s="40">
        <v>0.10555756092071533</v>
      </c>
      <c r="AA24" s="55">
        <v>0.15068066120147705</v>
      </c>
      <c r="AB24" s="55">
        <v>0.43383011221885681</v>
      </c>
      <c r="AC24" s="55">
        <v>0.41548922657966614</v>
      </c>
      <c r="AD24" s="55">
        <v>0.15964600443840027</v>
      </c>
      <c r="AE24" s="40">
        <v>0.08</v>
      </c>
      <c r="AF24" s="40">
        <v>0.38</v>
      </c>
      <c r="AG24" s="40">
        <v>0.54</v>
      </c>
      <c r="AH24" s="40">
        <v>0.23</v>
      </c>
      <c r="AI24" s="55">
        <v>1.4950811862945557E-2</v>
      </c>
      <c r="AJ24" s="55">
        <v>0.33062469959259033</v>
      </c>
      <c r="AK24" s="55">
        <v>0.65442448854446411</v>
      </c>
      <c r="AL24" s="55">
        <v>0.28577533364295959</v>
      </c>
    </row>
    <row r="25" spans="1:38">
      <c r="A25" s="29">
        <v>1997</v>
      </c>
      <c r="B25" s="40">
        <v>0.2052963525056839</v>
      </c>
      <c r="C25" s="40">
        <v>0.4780813455581665</v>
      </c>
      <c r="D25" s="40">
        <v>0.31662231683731079</v>
      </c>
      <c r="E25" s="40">
        <v>8.1590138375759125E-2</v>
      </c>
      <c r="F25" s="40">
        <v>0.22692073881626129</v>
      </c>
      <c r="G25" s="40">
        <v>0.50810211896896362</v>
      </c>
      <c r="H25" s="40">
        <v>0.26497715711593628</v>
      </c>
      <c r="I25" s="40">
        <v>4.5390680432319641E-2</v>
      </c>
      <c r="J25" s="40">
        <v>0.30920368432998657</v>
      </c>
      <c r="K25" s="40">
        <v>0.43566375970840454</v>
      </c>
      <c r="L25" s="40">
        <v>0.25513255596160889</v>
      </c>
      <c r="M25" s="40">
        <v>6.7664630711078644E-2</v>
      </c>
      <c r="N25" s="40">
        <v>0.23810215294361115</v>
      </c>
      <c r="O25" s="40">
        <v>0.4273110032081604</v>
      </c>
      <c r="P25" s="40">
        <v>0.33458682894706726</v>
      </c>
      <c r="Q25" s="40">
        <v>9.6094101667404175E-2</v>
      </c>
      <c r="R25" s="40"/>
      <c r="S25" s="40"/>
      <c r="T25" s="40"/>
      <c r="U25" s="40"/>
      <c r="W25" s="40">
        <v>0.20751945674419403</v>
      </c>
      <c r="X25" s="40">
        <v>0.45913326740264893</v>
      </c>
      <c r="Y25" s="40">
        <v>0.33334729075431824</v>
      </c>
      <c r="Z25" s="40">
        <v>0.11057137697935104</v>
      </c>
      <c r="AA25" s="55">
        <v>0.14849019050598145</v>
      </c>
      <c r="AB25" s="55">
        <v>0.4287860095500946</v>
      </c>
      <c r="AC25" s="55">
        <v>0.42272379994392395</v>
      </c>
      <c r="AD25" s="55">
        <v>0.16628000140190125</v>
      </c>
      <c r="AE25" s="40">
        <v>7.0000000000000007E-2</v>
      </c>
      <c r="AF25" s="40">
        <v>0.38</v>
      </c>
      <c r="AG25" s="40">
        <v>0.55000000000000004</v>
      </c>
      <c r="AH25" s="40">
        <v>0.25</v>
      </c>
      <c r="AI25" s="55">
        <v>1.2342512607574463E-2</v>
      </c>
      <c r="AJ25" s="55">
        <v>0.3278043270111084</v>
      </c>
      <c r="AK25" s="55">
        <v>0.65985316038131714</v>
      </c>
      <c r="AL25" s="55">
        <v>0.29462435841560364</v>
      </c>
    </row>
    <row r="26" spans="1:38">
      <c r="A26" s="29">
        <v>1998</v>
      </c>
      <c r="B26" s="40">
        <v>0.20633807778358459</v>
      </c>
      <c r="C26" s="40">
        <v>0.47441196441650391</v>
      </c>
      <c r="D26" s="40">
        <v>0.3192499577999115</v>
      </c>
      <c r="E26" s="40">
        <v>8.4602795541286469E-2</v>
      </c>
      <c r="F26" s="40">
        <v>0.22828997671604156</v>
      </c>
      <c r="G26" s="40">
        <v>0.50427824258804321</v>
      </c>
      <c r="H26" s="40">
        <v>0.26743179559707642</v>
      </c>
      <c r="I26" s="40">
        <v>4.727032408118248E-2</v>
      </c>
      <c r="J26" s="40">
        <v>0.30343878269195557</v>
      </c>
      <c r="K26" s="40">
        <v>0.43507137894630432</v>
      </c>
      <c r="L26" s="40">
        <v>0.26148983836174011</v>
      </c>
      <c r="M26" s="40">
        <v>7.1321524679660797E-2</v>
      </c>
      <c r="N26" s="40">
        <v>0.24162964522838593</v>
      </c>
      <c r="O26" s="40">
        <v>0.42590558528900146</v>
      </c>
      <c r="P26" s="40">
        <v>0.33246475458145142</v>
      </c>
      <c r="Q26" s="40">
        <v>0.10045608133077621</v>
      </c>
      <c r="R26" s="40"/>
      <c r="S26" s="40"/>
      <c r="T26" s="40"/>
      <c r="U26" s="40"/>
      <c r="W26" s="40">
        <v>0.20845603942871094</v>
      </c>
      <c r="X26" s="40">
        <v>0.45568543672561646</v>
      </c>
      <c r="Y26" s="40">
        <v>0.33585852384567261</v>
      </c>
      <c r="Z26" s="40">
        <v>0.11261700093746185</v>
      </c>
      <c r="AA26" s="55">
        <v>0.14897811412811279</v>
      </c>
      <c r="AB26" s="55">
        <v>0.42469078302383423</v>
      </c>
      <c r="AC26" s="55">
        <v>0.42633110284805298</v>
      </c>
      <c r="AD26" s="55">
        <v>0.16924038529396057</v>
      </c>
      <c r="AE26" s="40">
        <v>7.0000000000000007E-2</v>
      </c>
      <c r="AF26" s="40">
        <v>0.37</v>
      </c>
      <c r="AG26" s="40">
        <v>0.56000000000000005</v>
      </c>
      <c r="AH26" s="40">
        <v>0.27</v>
      </c>
      <c r="AI26" s="55">
        <v>1.2219011783599854E-2</v>
      </c>
      <c r="AJ26" s="55">
        <v>0.31986713409423828</v>
      </c>
      <c r="AK26" s="55">
        <v>0.66791385412216187</v>
      </c>
      <c r="AL26" s="55">
        <v>0.30704393982887268</v>
      </c>
    </row>
    <row r="27" spans="1:38">
      <c r="A27" s="29">
        <v>1999</v>
      </c>
      <c r="B27" s="40">
        <v>0.19910310208797455</v>
      </c>
      <c r="C27" s="40">
        <v>0.47658669948577881</v>
      </c>
      <c r="D27" s="40">
        <v>0.32431018352508545</v>
      </c>
      <c r="E27" s="40">
        <v>8.5817791521549225E-2</v>
      </c>
      <c r="F27" s="40">
        <v>0.21965582668781281</v>
      </c>
      <c r="G27" s="40">
        <v>0.50693255662918091</v>
      </c>
      <c r="H27" s="40">
        <v>0.27341163158416748</v>
      </c>
      <c r="I27" s="40">
        <v>4.8273023217916489E-2</v>
      </c>
      <c r="J27" s="40">
        <v>0.29842275381088257</v>
      </c>
      <c r="K27" s="40">
        <v>0.43648684024810791</v>
      </c>
      <c r="L27" s="40">
        <v>0.26509040594100952</v>
      </c>
      <c r="M27" s="40">
        <v>7.2678491473197937E-2</v>
      </c>
      <c r="N27" s="40">
        <v>0.2388560026884079</v>
      </c>
      <c r="O27" s="40">
        <v>0.42528164386749268</v>
      </c>
      <c r="P27" s="40">
        <v>0.33586236834526062</v>
      </c>
      <c r="Q27" s="40">
        <v>0.10044141113758087</v>
      </c>
      <c r="R27" s="40"/>
      <c r="S27" s="40"/>
      <c r="T27" s="40"/>
      <c r="U27" s="40"/>
      <c r="W27" s="40">
        <v>0.20947718620300293</v>
      </c>
      <c r="X27" s="40">
        <v>0.45405396819114685</v>
      </c>
      <c r="Y27" s="40">
        <v>0.33646884560585022</v>
      </c>
      <c r="Z27" s="40">
        <v>0.11321687698364258</v>
      </c>
      <c r="AA27" s="55">
        <v>0.14764267206192017</v>
      </c>
      <c r="AB27" s="55">
        <v>0.41886699199676514</v>
      </c>
      <c r="AC27" s="55">
        <v>0.4334903359413147</v>
      </c>
      <c r="AD27" s="55">
        <v>0.1770617663860321</v>
      </c>
      <c r="AE27" s="40">
        <v>7.0000000000000007E-2</v>
      </c>
      <c r="AF27" s="40">
        <v>0.36</v>
      </c>
      <c r="AG27" s="40">
        <v>0.56999999999999995</v>
      </c>
      <c r="AH27" s="40">
        <v>0.28000000000000003</v>
      </c>
      <c r="AI27" s="55">
        <v>1.4356315135955811E-2</v>
      </c>
      <c r="AJ27" s="55">
        <v>0.31533068418502808</v>
      </c>
      <c r="AK27" s="55">
        <v>0.67031300067901611</v>
      </c>
      <c r="AL27" s="55">
        <v>0.31470489501953125</v>
      </c>
    </row>
    <row r="28" spans="1:38">
      <c r="A28" s="29">
        <v>2000</v>
      </c>
      <c r="B28" s="40">
        <v>0.18548019230365753</v>
      </c>
      <c r="C28" s="40">
        <v>0.47477281093597412</v>
      </c>
      <c r="D28" s="40">
        <v>0.33974698185920715</v>
      </c>
      <c r="E28" s="40">
        <v>9.3359507620334625E-2</v>
      </c>
      <c r="F28" s="40">
        <v>0.20640701055526733</v>
      </c>
      <c r="G28" s="40">
        <v>0.50884681940078735</v>
      </c>
      <c r="H28" s="40">
        <v>0.28474617004394531</v>
      </c>
      <c r="I28" s="40">
        <v>5.1704838871955872E-2</v>
      </c>
      <c r="J28" s="40">
        <v>0.28817513585090637</v>
      </c>
      <c r="K28" s="40">
        <v>0.43784865736961365</v>
      </c>
      <c r="L28" s="40">
        <v>0.27397620677947998</v>
      </c>
      <c r="M28" s="40">
        <v>7.6936371624469757E-2</v>
      </c>
      <c r="N28" s="40">
        <v>0.22374081611633301</v>
      </c>
      <c r="O28" s="40">
        <v>0.41783612966537476</v>
      </c>
      <c r="P28" s="40">
        <v>0.35842305421829224</v>
      </c>
      <c r="Q28" s="40">
        <v>0.11771496385335922</v>
      </c>
      <c r="R28" s="40"/>
      <c r="S28" s="40"/>
      <c r="T28" s="40"/>
      <c r="U28" s="40"/>
      <c r="W28" s="40">
        <v>0.21138057112693787</v>
      </c>
      <c r="X28" s="40">
        <v>0.4480341374874115</v>
      </c>
      <c r="Y28" s="40">
        <v>0.34058529138565063</v>
      </c>
      <c r="Z28" s="40">
        <v>0.11805012077093124</v>
      </c>
      <c r="AA28" s="55">
        <v>0.14612317085266113</v>
      </c>
      <c r="AB28" s="55">
        <v>0.41503855586051941</v>
      </c>
      <c r="AC28" s="55">
        <v>0.43883827328681946</v>
      </c>
      <c r="AD28" s="55">
        <v>0.18267036974430084</v>
      </c>
      <c r="AE28" s="40">
        <v>7.0000000000000007E-2</v>
      </c>
      <c r="AF28" s="40">
        <v>0.36</v>
      </c>
      <c r="AG28" s="40">
        <v>0.56999999999999995</v>
      </c>
      <c r="AH28" s="40">
        <v>0.28000000000000003</v>
      </c>
      <c r="AI28" s="55">
        <v>1.3808727264404297E-2</v>
      </c>
      <c r="AJ28" s="55">
        <v>0.31243354082107544</v>
      </c>
      <c r="AK28" s="55">
        <v>0.67375773191452026</v>
      </c>
      <c r="AL28" s="55">
        <v>0.32299152016639709</v>
      </c>
    </row>
    <row r="29" spans="1:38">
      <c r="A29" s="29">
        <v>2001</v>
      </c>
      <c r="B29" s="40">
        <v>0.18098825216293335</v>
      </c>
      <c r="C29" s="40">
        <v>0.47460293769836426</v>
      </c>
      <c r="D29" s="40">
        <v>0.34440881013870239</v>
      </c>
      <c r="E29" s="40">
        <v>9.6012212336063385E-2</v>
      </c>
      <c r="F29" s="40">
        <v>0.19953535497188568</v>
      </c>
      <c r="G29" s="40">
        <v>0.50885969400405884</v>
      </c>
      <c r="H29" s="40">
        <v>0.29160496592521667</v>
      </c>
      <c r="I29" s="40">
        <v>5.484158918261528E-2</v>
      </c>
      <c r="J29" s="40">
        <v>0.28256309032440186</v>
      </c>
      <c r="K29" s="40">
        <v>0.43582397699356079</v>
      </c>
      <c r="L29" s="40">
        <v>0.28161293268203735</v>
      </c>
      <c r="M29" s="40">
        <v>8.1643573939800262E-2</v>
      </c>
      <c r="N29" s="40">
        <v>0.22052958607673645</v>
      </c>
      <c r="O29" s="40">
        <v>0.41852173209190369</v>
      </c>
      <c r="P29" s="40">
        <v>0.36094868183135986</v>
      </c>
      <c r="Q29" s="40">
        <v>0.11903325468301773</v>
      </c>
      <c r="R29" s="40"/>
      <c r="S29" s="40"/>
      <c r="T29" s="40"/>
      <c r="U29" s="40"/>
      <c r="W29" s="40">
        <v>0.21158528327941895</v>
      </c>
      <c r="X29" s="40">
        <v>0.44500970840454102</v>
      </c>
      <c r="Y29" s="40">
        <v>0.34340500831604004</v>
      </c>
      <c r="Z29" s="40">
        <v>0.11999892443418503</v>
      </c>
      <c r="AA29" s="55">
        <v>0.14946472644805908</v>
      </c>
      <c r="AB29" s="55">
        <v>0.422525554895401</v>
      </c>
      <c r="AC29" s="55">
        <v>0.42800971865653992</v>
      </c>
      <c r="AD29" s="55">
        <v>0.17269128561019897</v>
      </c>
      <c r="AE29" s="40">
        <v>7.0000000000000007E-2</v>
      </c>
      <c r="AF29" s="40">
        <v>0.37</v>
      </c>
      <c r="AG29" s="40">
        <v>0.56000000000000005</v>
      </c>
      <c r="AH29" s="40">
        <v>0.27</v>
      </c>
      <c r="AI29" s="55">
        <v>1.315462589263916E-2</v>
      </c>
      <c r="AJ29" s="55">
        <v>0.32237136363983154</v>
      </c>
      <c r="AK29" s="55">
        <v>0.6644740104675293</v>
      </c>
      <c r="AL29" s="55">
        <v>0.31334158778190613</v>
      </c>
    </row>
    <row r="30" spans="1:38">
      <c r="A30" s="29">
        <v>2002</v>
      </c>
      <c r="B30" s="40">
        <v>0.16775695979595184</v>
      </c>
      <c r="C30" s="40">
        <v>0.45481795072555542</v>
      </c>
      <c r="D30" s="40">
        <v>0.37742510437965393</v>
      </c>
      <c r="E30" s="40">
        <v>0.11357656866312027</v>
      </c>
      <c r="F30" s="40">
        <v>0.18348424136638641</v>
      </c>
      <c r="G30" s="40">
        <v>0.49241769313812256</v>
      </c>
      <c r="H30" s="40">
        <v>0.32409808039665222</v>
      </c>
      <c r="I30" s="40">
        <v>6.8198740482330322E-2</v>
      </c>
      <c r="J30" s="40">
        <v>0.24808301031589508</v>
      </c>
      <c r="K30" s="40">
        <v>0.43084830045700073</v>
      </c>
      <c r="L30" s="40">
        <v>0.32106870412826538</v>
      </c>
      <c r="M30" s="40">
        <v>0.10211608558893204</v>
      </c>
      <c r="N30" s="40">
        <v>0.21645550429821014</v>
      </c>
      <c r="O30" s="40">
        <v>0.4186130166053772</v>
      </c>
      <c r="P30" s="40">
        <v>0.36493146419525146</v>
      </c>
      <c r="Q30" s="40">
        <v>0.11912002414464951</v>
      </c>
      <c r="R30" s="40">
        <v>0.13634830713272095</v>
      </c>
      <c r="S30" s="40">
        <v>0.37345808744430542</v>
      </c>
      <c r="T30" s="40">
        <v>0.49019360542297363</v>
      </c>
      <c r="U30" s="40">
        <v>0.20352837443351746</v>
      </c>
      <c r="W30" s="40">
        <v>0.21802736818790436</v>
      </c>
      <c r="X30" s="40">
        <v>0.44573861360549927</v>
      </c>
      <c r="Y30" s="40">
        <v>0.33623400330543518</v>
      </c>
      <c r="Z30" s="40">
        <v>0.11539356410503387</v>
      </c>
      <c r="AA30" s="55">
        <v>0.14819282293319702</v>
      </c>
      <c r="AB30" s="55">
        <v>0.42458188533782959</v>
      </c>
      <c r="AC30" s="55">
        <v>0.42722529172897339</v>
      </c>
      <c r="AD30" s="55">
        <v>0.1705666184425354</v>
      </c>
      <c r="AE30" s="40">
        <v>7.0000000000000007E-2</v>
      </c>
      <c r="AF30" s="40">
        <v>0.38</v>
      </c>
      <c r="AG30" s="40">
        <v>0.55000000000000004</v>
      </c>
      <c r="AH30" s="40">
        <v>0.25</v>
      </c>
      <c r="AI30" s="55">
        <v>1.2510478496551514E-2</v>
      </c>
      <c r="AJ30" s="55">
        <v>0.32400602102279663</v>
      </c>
      <c r="AK30" s="55">
        <v>0.66348350048065186</v>
      </c>
      <c r="AL30" s="55">
        <v>0.30158150196075439</v>
      </c>
    </row>
    <row r="31" spans="1:38">
      <c r="A31" s="29">
        <v>2003</v>
      </c>
      <c r="B31" s="40">
        <v>0.15916723012924194</v>
      </c>
      <c r="C31" s="40">
        <v>0.44863975048065186</v>
      </c>
      <c r="D31" s="40">
        <v>0.3921930193901062</v>
      </c>
      <c r="E31" s="40">
        <v>0.12282369285821915</v>
      </c>
      <c r="F31" s="40">
        <v>0.1775500625371933</v>
      </c>
      <c r="G31" s="40">
        <v>0.49136841297149658</v>
      </c>
      <c r="H31" s="40">
        <v>0.33108150959014893</v>
      </c>
      <c r="I31" s="40">
        <v>7.2357237339019775E-2</v>
      </c>
      <c r="J31" s="40">
        <v>0.23858080804347992</v>
      </c>
      <c r="K31" s="40">
        <v>0.42097967863082886</v>
      </c>
      <c r="L31" s="40">
        <v>0.34043949842453003</v>
      </c>
      <c r="M31" s="40">
        <v>0.11466965079307556</v>
      </c>
      <c r="N31" s="40">
        <v>0.21106663346290588</v>
      </c>
      <c r="O31" s="40">
        <v>0.41585442423820496</v>
      </c>
      <c r="P31" s="40">
        <v>0.37307894229888916</v>
      </c>
      <c r="Q31" s="40">
        <v>0.12046245485544205</v>
      </c>
      <c r="R31" s="40">
        <v>0.13632075488567352</v>
      </c>
      <c r="S31" s="40">
        <v>0.373382568359375</v>
      </c>
      <c r="T31" s="40">
        <v>0.49029666185379028</v>
      </c>
      <c r="U31" s="40">
        <v>0.20500189065933228</v>
      </c>
      <c r="W31" s="40">
        <v>0.21966078877449036</v>
      </c>
      <c r="X31" s="40">
        <v>0.44430023431777954</v>
      </c>
      <c r="Y31" s="40">
        <v>0.3360389769077301</v>
      </c>
      <c r="Z31" s="40">
        <v>0.11723608523607254</v>
      </c>
      <c r="AA31" s="55">
        <v>0.14512819051742554</v>
      </c>
      <c r="AB31" s="55">
        <v>0.42619624733924866</v>
      </c>
      <c r="AC31" s="55">
        <v>0.42867556214332581</v>
      </c>
      <c r="AD31" s="55">
        <v>0.17203283309936523</v>
      </c>
      <c r="AE31" s="40">
        <v>7.0000000000000007E-2</v>
      </c>
      <c r="AF31" s="40">
        <v>0.39</v>
      </c>
      <c r="AG31" s="40">
        <v>0.54</v>
      </c>
      <c r="AH31" s="40">
        <v>0.25</v>
      </c>
      <c r="AI31" s="55">
        <v>1.1027872562408447E-2</v>
      </c>
      <c r="AJ31" s="55">
        <v>0.32338482141494751</v>
      </c>
      <c r="AK31" s="55">
        <v>0.66558730602264404</v>
      </c>
      <c r="AL31" s="55">
        <v>0.30323013663291931</v>
      </c>
    </row>
    <row r="32" spans="1:38">
      <c r="A32" s="29">
        <v>2004</v>
      </c>
      <c r="B32" s="40">
        <v>0.15823204815387726</v>
      </c>
      <c r="C32" s="40">
        <v>0.44136792421340942</v>
      </c>
      <c r="D32" s="40">
        <v>0.40040001273155212</v>
      </c>
      <c r="E32" s="40">
        <v>0.12717060744762421</v>
      </c>
      <c r="F32" s="40">
        <v>0.17782798409461975</v>
      </c>
      <c r="G32" s="40">
        <v>0.48653051257133484</v>
      </c>
      <c r="H32" s="40">
        <v>0.33564150333404541</v>
      </c>
      <c r="I32" s="40">
        <v>7.5095996260643005E-2</v>
      </c>
      <c r="J32" s="40">
        <v>0.23101797699928284</v>
      </c>
      <c r="K32" s="40">
        <v>0.41527047753334045</v>
      </c>
      <c r="L32" s="40">
        <v>0.35371154546737671</v>
      </c>
      <c r="M32" s="40">
        <v>0.12161840498447418</v>
      </c>
      <c r="N32" s="40">
        <v>0.21539263427257538</v>
      </c>
      <c r="O32" s="40">
        <v>0.41701799631118774</v>
      </c>
      <c r="P32" s="40">
        <v>0.36758935451507568</v>
      </c>
      <c r="Q32" s="40">
        <v>0.11608213186264038</v>
      </c>
      <c r="R32" s="40">
        <v>0.13208211958408356</v>
      </c>
      <c r="S32" s="40">
        <v>0.36177313327789307</v>
      </c>
      <c r="T32" s="40">
        <v>0.50614476203918457</v>
      </c>
      <c r="U32" s="40">
        <v>0.22452545166015625</v>
      </c>
      <c r="W32" s="40">
        <v>0.21817569434642792</v>
      </c>
      <c r="X32" s="40">
        <v>0.44274455308914185</v>
      </c>
      <c r="Y32" s="40">
        <v>0.33907976746559143</v>
      </c>
      <c r="Z32" s="40">
        <v>0.1218663677573204</v>
      </c>
      <c r="AA32" s="55">
        <v>0.14187169075012207</v>
      </c>
      <c r="AB32" s="55">
        <v>0.41910934448242188</v>
      </c>
      <c r="AC32" s="55">
        <v>0.43901896476745605</v>
      </c>
      <c r="AD32" s="55">
        <v>0.18320570886135101</v>
      </c>
      <c r="AE32" s="40">
        <v>0.08</v>
      </c>
      <c r="AF32" s="40">
        <v>0.4</v>
      </c>
      <c r="AG32" s="40">
        <v>0.53</v>
      </c>
      <c r="AH32" s="40">
        <v>0.24</v>
      </c>
      <c r="AI32" s="55">
        <v>1.1129915714263916E-2</v>
      </c>
      <c r="AJ32" s="55">
        <v>0.31517207622528076</v>
      </c>
      <c r="AK32" s="55">
        <v>0.67369800806045532</v>
      </c>
      <c r="AL32" s="55">
        <v>0.31475982069969177</v>
      </c>
    </row>
    <row r="33" spans="1:38">
      <c r="A33" s="29">
        <v>2005</v>
      </c>
      <c r="B33" s="40">
        <v>0.14912259578704834</v>
      </c>
      <c r="C33" s="40">
        <v>0.43908554315567017</v>
      </c>
      <c r="D33" s="40">
        <v>0.41179186105728149</v>
      </c>
      <c r="E33" s="40">
        <v>0.13105595111846924</v>
      </c>
      <c r="F33" s="40">
        <v>0.1704709380865097</v>
      </c>
      <c r="G33" s="40">
        <v>0.48849236965179443</v>
      </c>
      <c r="H33" s="40">
        <v>0.34103670716285706</v>
      </c>
      <c r="I33" s="40">
        <v>7.5057640671730042E-2</v>
      </c>
      <c r="J33" s="40">
        <v>0.22499600052833557</v>
      </c>
      <c r="K33" s="40">
        <v>0.41552215814590454</v>
      </c>
      <c r="L33" s="40">
        <v>0.35948184132575989</v>
      </c>
      <c r="M33" s="40">
        <v>0.12251168489456177</v>
      </c>
      <c r="N33" s="40">
        <v>0.19705279171466827</v>
      </c>
      <c r="O33" s="40">
        <v>0.41192179918289185</v>
      </c>
      <c r="P33" s="40">
        <v>0.39102542400360107</v>
      </c>
      <c r="Q33" s="40">
        <v>0.13266740739345551</v>
      </c>
      <c r="R33" s="40">
        <v>0.12758922576904297</v>
      </c>
      <c r="S33" s="40">
        <v>0.34946751594543457</v>
      </c>
      <c r="T33" s="40">
        <v>0.52294325828552246</v>
      </c>
      <c r="U33" s="40">
        <v>0.23703470826148987</v>
      </c>
      <c r="W33" s="40">
        <v>0.21926388144493103</v>
      </c>
      <c r="X33" s="40">
        <v>0.44395363330841064</v>
      </c>
      <c r="Y33" s="40">
        <v>0.33678248524665833</v>
      </c>
      <c r="Z33" s="40">
        <v>0.1185288205742836</v>
      </c>
      <c r="AA33" s="55">
        <v>0.13829141855239868</v>
      </c>
      <c r="AB33" s="55">
        <v>0.41106423735618591</v>
      </c>
      <c r="AC33" s="55">
        <v>0.45064434409141541</v>
      </c>
      <c r="AD33" s="55">
        <v>0.19373917579650879</v>
      </c>
      <c r="AE33" s="40">
        <v>0.08</v>
      </c>
      <c r="AF33" s="40">
        <v>0.4</v>
      </c>
      <c r="AG33" s="40">
        <v>0.52</v>
      </c>
      <c r="AH33" s="40">
        <v>0.23</v>
      </c>
      <c r="AI33" s="55">
        <v>1.1256992816925049E-2</v>
      </c>
      <c r="AJ33" s="55">
        <v>0.31456458568572998</v>
      </c>
      <c r="AK33" s="55">
        <v>0.67417842149734497</v>
      </c>
      <c r="AL33" s="55">
        <v>0.32096618413925171</v>
      </c>
    </row>
    <row r="34" spans="1:38">
      <c r="A34" s="29">
        <v>2006</v>
      </c>
      <c r="B34" s="40">
        <v>0.14836680889129639</v>
      </c>
      <c r="C34" s="40">
        <v>0.43870481848716736</v>
      </c>
      <c r="D34" s="40">
        <v>0.41292837262153625</v>
      </c>
      <c r="E34" s="40">
        <v>0.13371630012989044</v>
      </c>
      <c r="F34" s="40">
        <v>0.1710774302482605</v>
      </c>
      <c r="G34" s="40">
        <v>0.49114418029785156</v>
      </c>
      <c r="H34" s="40">
        <v>0.33777838945388794</v>
      </c>
      <c r="I34" s="40">
        <v>7.4735842645168304E-2</v>
      </c>
      <c r="J34" s="40">
        <v>0.22461673617362976</v>
      </c>
      <c r="K34" s="40">
        <v>0.41236868500709534</v>
      </c>
      <c r="L34" s="40">
        <v>0.3630145788192749</v>
      </c>
      <c r="M34" s="40">
        <v>0.12653285264968872</v>
      </c>
      <c r="N34" s="40">
        <v>0.20283524692058563</v>
      </c>
      <c r="O34" s="40">
        <v>0.40692496299743652</v>
      </c>
      <c r="P34" s="40">
        <v>0.39023977518081665</v>
      </c>
      <c r="Q34" s="40">
        <v>0.13265612721443176</v>
      </c>
      <c r="R34" s="40">
        <v>0.12320044636726379</v>
      </c>
      <c r="S34" s="40">
        <v>0.33744671940803528</v>
      </c>
      <c r="T34" s="40">
        <v>0.53935283422470093</v>
      </c>
      <c r="U34" s="40">
        <v>0.26204812526702881</v>
      </c>
      <c r="W34" s="40">
        <v>0.21952009201049805</v>
      </c>
      <c r="X34" s="40">
        <v>0.44326183199882507</v>
      </c>
      <c r="Y34" s="40">
        <v>0.33721807599067688</v>
      </c>
      <c r="Z34" s="40">
        <v>0.1186574250459671</v>
      </c>
      <c r="AA34" s="55">
        <v>0.13527995347976685</v>
      </c>
      <c r="AB34" s="55">
        <v>0.4044073224067688</v>
      </c>
      <c r="AC34" s="55">
        <v>0.46031272411346436</v>
      </c>
      <c r="AD34" s="55">
        <v>0.20098970830440521</v>
      </c>
      <c r="AE34" s="40">
        <v>7.0000000000000007E-2</v>
      </c>
      <c r="AF34" s="40">
        <v>0.4</v>
      </c>
      <c r="AG34" s="40">
        <v>0.53</v>
      </c>
      <c r="AH34" s="40">
        <v>0.22</v>
      </c>
      <c r="AI34" s="55">
        <v>8.8254809379577637E-3</v>
      </c>
      <c r="AJ34" s="55">
        <v>0.31140965223312378</v>
      </c>
      <c r="AK34" s="55">
        <v>0.67976486682891846</v>
      </c>
      <c r="AL34" s="55">
        <v>0.32830104231834412</v>
      </c>
    </row>
    <row r="35" spans="1:38">
      <c r="A35" s="29">
        <v>2007</v>
      </c>
      <c r="B35" s="40">
        <v>0.14670905470848083</v>
      </c>
      <c r="C35" s="40">
        <v>0.43950167298316956</v>
      </c>
      <c r="D35" s="40">
        <v>0.41378927230834961</v>
      </c>
      <c r="E35" s="40">
        <v>0.13289773464202881</v>
      </c>
      <c r="F35" s="40">
        <v>0.17081521451473236</v>
      </c>
      <c r="G35" s="40">
        <v>0.49537801742553711</v>
      </c>
      <c r="H35" s="40">
        <v>0.33380675315856934</v>
      </c>
      <c r="I35" s="40">
        <v>7.2694875299930573E-2</v>
      </c>
      <c r="J35" s="40">
        <v>0.22529491782188416</v>
      </c>
      <c r="K35" s="40">
        <v>0.41140425205230713</v>
      </c>
      <c r="L35" s="40">
        <v>0.36330083012580872</v>
      </c>
      <c r="M35" s="40">
        <v>0.12477660924196243</v>
      </c>
      <c r="N35" s="40">
        <v>0.19970434904098511</v>
      </c>
      <c r="O35" s="40">
        <v>0.40283367037773132</v>
      </c>
      <c r="P35" s="40">
        <v>0.39746198058128357</v>
      </c>
      <c r="Q35" s="40">
        <v>0.13589128851890564</v>
      </c>
      <c r="R35" s="40">
        <v>0.11816032975912094</v>
      </c>
      <c r="S35" s="40">
        <v>0.32364204525947571</v>
      </c>
      <c r="T35" s="40">
        <v>0.55819761753082275</v>
      </c>
      <c r="U35" s="40">
        <v>0.28482422232627869</v>
      </c>
      <c r="W35" s="40">
        <v>0.21688838303089142</v>
      </c>
      <c r="X35" s="40">
        <v>0.43709909915924072</v>
      </c>
      <c r="Y35" s="40">
        <v>0.34601250290870667</v>
      </c>
      <c r="Z35" s="40">
        <v>0.12565077841281891</v>
      </c>
      <c r="AA35" s="55">
        <v>0.13728123903274536</v>
      </c>
      <c r="AB35" s="55">
        <v>0.40476739406585693</v>
      </c>
      <c r="AC35" s="55">
        <v>0.45795136690139771</v>
      </c>
      <c r="AD35" s="55">
        <v>0.19863261282444</v>
      </c>
      <c r="AE35" s="40">
        <v>7.0000000000000007E-2</v>
      </c>
      <c r="AF35" s="40">
        <v>0.39</v>
      </c>
      <c r="AG35" s="40">
        <v>0.54</v>
      </c>
      <c r="AH35" s="40">
        <v>0.22</v>
      </c>
      <c r="AI35" s="55">
        <v>3.3279061317443848E-3</v>
      </c>
      <c r="AJ35" s="55">
        <v>0.30632048845291138</v>
      </c>
      <c r="AK35" s="55">
        <v>0.69035160541534424</v>
      </c>
      <c r="AL35" s="55">
        <v>0.33960363268852234</v>
      </c>
    </row>
    <row r="36" spans="1:38">
      <c r="A36" s="29">
        <v>2008</v>
      </c>
      <c r="B36" s="40">
        <v>0.14558778703212738</v>
      </c>
      <c r="C36" s="40">
        <v>0.43748825788497925</v>
      </c>
      <c r="D36" s="40">
        <v>0.41692396998405457</v>
      </c>
      <c r="E36" s="40">
        <v>0.13486780226230621</v>
      </c>
      <c r="F36" s="40">
        <v>0.17005307972431183</v>
      </c>
      <c r="G36" s="40">
        <v>0.49503529071807861</v>
      </c>
      <c r="H36" s="40">
        <v>0.33491161465644836</v>
      </c>
      <c r="I36" s="40">
        <v>7.2894155979156494E-2</v>
      </c>
      <c r="J36" s="40">
        <v>0.2198699414730072</v>
      </c>
      <c r="K36" s="40">
        <v>0.4104900062084198</v>
      </c>
      <c r="L36" s="40">
        <v>0.369640052318573</v>
      </c>
      <c r="M36" s="40">
        <v>0.12914888560771942</v>
      </c>
      <c r="N36" s="40">
        <v>0.19713835418224335</v>
      </c>
      <c r="O36" s="40">
        <v>0.40749508142471313</v>
      </c>
      <c r="P36" s="40">
        <v>0.39536654949188232</v>
      </c>
      <c r="Q36" s="40">
        <v>0.13137087225914001</v>
      </c>
      <c r="R36" s="40">
        <v>0.115225650370121</v>
      </c>
      <c r="S36" s="40">
        <v>0.31560423970222473</v>
      </c>
      <c r="T36" s="40">
        <v>0.56917011737823486</v>
      </c>
      <c r="U36" s="40">
        <v>0.29249611496925354</v>
      </c>
      <c r="W36" s="40">
        <v>0.21874405443668365</v>
      </c>
      <c r="X36" s="40">
        <v>0.43868345022201538</v>
      </c>
      <c r="Y36" s="40">
        <v>0.34257248044013977</v>
      </c>
      <c r="Z36" s="40">
        <v>0.12024282664060593</v>
      </c>
      <c r="AA36" s="55">
        <v>0.13698399066925049</v>
      </c>
      <c r="AB36" s="55">
        <v>0.40989837050437927</v>
      </c>
      <c r="AC36" s="55">
        <v>0.45311763882637024</v>
      </c>
      <c r="AD36" s="55">
        <v>0.19522307813167572</v>
      </c>
      <c r="AE36" s="40">
        <v>7.0000000000000007E-2</v>
      </c>
      <c r="AF36" s="40">
        <v>0.4</v>
      </c>
      <c r="AG36" s="40">
        <v>0.53</v>
      </c>
      <c r="AH36" s="40">
        <v>0.22</v>
      </c>
      <c r="AI36" s="55">
        <v>-1.0162472724914551E-2</v>
      </c>
      <c r="AJ36" s="55">
        <v>0.29016798734664917</v>
      </c>
      <c r="AK36" s="55">
        <v>0.71999448537826538</v>
      </c>
      <c r="AL36" s="55">
        <v>0.36090961098670959</v>
      </c>
    </row>
    <row r="37" spans="1:38">
      <c r="A37" s="29">
        <v>2009</v>
      </c>
      <c r="B37" s="40">
        <v>0.14455693960189819</v>
      </c>
      <c r="C37" s="40">
        <v>0.43968984484672546</v>
      </c>
      <c r="D37" s="40">
        <v>0.41575321555137634</v>
      </c>
      <c r="E37" s="40">
        <v>0.13393321633338928</v>
      </c>
      <c r="F37" s="40">
        <v>0.17011754214763641</v>
      </c>
      <c r="G37" s="40">
        <v>0.49922621250152588</v>
      </c>
      <c r="H37" s="40">
        <v>0.3306562602519989</v>
      </c>
      <c r="I37" s="40">
        <v>7.1897238492965698E-2</v>
      </c>
      <c r="J37" s="40">
        <v>0.22253482043743134</v>
      </c>
      <c r="K37" s="40">
        <v>0.41131412982940674</v>
      </c>
      <c r="L37" s="40">
        <v>0.36615103483200073</v>
      </c>
      <c r="M37" s="40">
        <v>0.1258232444524765</v>
      </c>
      <c r="N37" s="40">
        <v>0.19349545240402222</v>
      </c>
      <c r="O37" s="40">
        <v>0.40854069590568542</v>
      </c>
      <c r="P37" s="40">
        <v>0.39796385169029236</v>
      </c>
      <c r="Q37" s="40">
        <v>0.13840882480144501</v>
      </c>
      <c r="R37" s="40">
        <v>0.11178700625896454</v>
      </c>
      <c r="S37" s="40">
        <v>0.30618578195571899</v>
      </c>
      <c r="T37" s="40">
        <v>0.58202719688415527</v>
      </c>
      <c r="U37" s="40">
        <v>0.31155803799629211</v>
      </c>
      <c r="W37" s="40">
        <v>0.22678197920322418</v>
      </c>
      <c r="X37" s="40">
        <v>0.44964790344238281</v>
      </c>
      <c r="Y37" s="40">
        <v>0.3235701322555542</v>
      </c>
      <c r="Z37" s="40">
        <v>0.10206306725740433</v>
      </c>
      <c r="AA37" s="55">
        <v>0.13569307327270508</v>
      </c>
      <c r="AB37" s="55">
        <v>0.42086300253868103</v>
      </c>
      <c r="AC37" s="55">
        <v>0.44344392418861389</v>
      </c>
      <c r="AD37" s="55">
        <v>0.1854109913110733</v>
      </c>
      <c r="AE37" s="40">
        <v>0.06</v>
      </c>
      <c r="AF37" s="40">
        <v>0.39</v>
      </c>
      <c r="AG37" s="40">
        <v>0.54</v>
      </c>
      <c r="AH37" s="40">
        <v>0.22</v>
      </c>
      <c r="AI37" s="55">
        <v>-1.6626238822937012E-2</v>
      </c>
      <c r="AJ37" s="55">
        <v>0.28895688056945801</v>
      </c>
      <c r="AK37" s="55">
        <v>0.727669358253479</v>
      </c>
      <c r="AL37" s="55">
        <v>0.36149084568023682</v>
      </c>
    </row>
    <row r="38" spans="1:38">
      <c r="A38" s="29">
        <v>2010</v>
      </c>
      <c r="B38" s="40">
        <v>0.14708046615123749</v>
      </c>
      <c r="C38" s="40">
        <v>0.44125276803970337</v>
      </c>
      <c r="D38" s="40">
        <v>0.41166675090789795</v>
      </c>
      <c r="E38" s="40">
        <v>0.13422569632530212</v>
      </c>
      <c r="F38" s="40">
        <v>0.17410022020339966</v>
      </c>
      <c r="G38" s="40">
        <v>0.50265443325042725</v>
      </c>
      <c r="H38" s="40">
        <v>0.32324537634849548</v>
      </c>
      <c r="I38" s="40">
        <v>7.0290222764015198E-2</v>
      </c>
      <c r="J38" s="40">
        <v>0.22569100558757782</v>
      </c>
      <c r="K38" s="40">
        <v>0.40954440832138062</v>
      </c>
      <c r="L38" s="40">
        <v>0.36476457118988037</v>
      </c>
      <c r="M38" s="40">
        <v>0.12714755535125732</v>
      </c>
      <c r="N38" s="40">
        <v>0.19243083894252777</v>
      </c>
      <c r="O38" s="40">
        <v>0.40030241012573242</v>
      </c>
      <c r="P38" s="40">
        <v>0.407266765832901</v>
      </c>
      <c r="Q38" s="40">
        <v>0.14828550815582275</v>
      </c>
      <c r="R38" s="40">
        <v>7.0055745542049408E-2</v>
      </c>
      <c r="S38" s="40">
        <v>0.30236199498176575</v>
      </c>
      <c r="T38" s="40">
        <v>0.62758225202560425</v>
      </c>
      <c r="U38" s="40">
        <v>0.30450347065925598</v>
      </c>
      <c r="W38" s="40">
        <v>0.22224369645118713</v>
      </c>
      <c r="X38" s="40">
        <v>0.45117846131324768</v>
      </c>
      <c r="Y38" s="40">
        <v>0.32657784223556519</v>
      </c>
      <c r="Z38" s="40">
        <v>0.10785072296857834</v>
      </c>
      <c r="AA38" s="55">
        <v>0.13012856245040894</v>
      </c>
      <c r="AB38" s="55">
        <v>0.41231447458267212</v>
      </c>
      <c r="AC38" s="55">
        <v>0.45755696296691895</v>
      </c>
      <c r="AD38" s="55">
        <v>0.19799049198627472</v>
      </c>
      <c r="AE38" s="40">
        <v>0.06</v>
      </c>
      <c r="AF38" s="40">
        <v>0.38</v>
      </c>
      <c r="AG38" s="40">
        <v>0.56000000000000005</v>
      </c>
      <c r="AH38" s="40">
        <v>0.24</v>
      </c>
      <c r="AI38" s="55">
        <v>-1.3253688812255859E-2</v>
      </c>
      <c r="AJ38" s="55">
        <v>0.28073430061340332</v>
      </c>
      <c r="AK38" s="55">
        <v>0.73251938819885254</v>
      </c>
      <c r="AL38" s="55">
        <v>0.37569138407707214</v>
      </c>
    </row>
    <row r="39" spans="1:38">
      <c r="A39" s="29">
        <v>2011</v>
      </c>
      <c r="B39" s="40">
        <v>0.15057612955570221</v>
      </c>
      <c r="C39" s="40">
        <v>0.43909925222396851</v>
      </c>
      <c r="D39" s="40">
        <v>0.41032460331916809</v>
      </c>
      <c r="E39" s="40">
        <v>0.13217781484127045</v>
      </c>
      <c r="F39" s="40">
        <v>0.17927400767803192</v>
      </c>
      <c r="G39" s="40">
        <v>0.50059306621551514</v>
      </c>
      <c r="H39" s="40">
        <v>0.32013291120529175</v>
      </c>
      <c r="I39" s="40">
        <v>6.9482870399951935E-2</v>
      </c>
      <c r="J39" s="40">
        <v>0.2258191704750061</v>
      </c>
      <c r="K39" s="40">
        <v>0.40909609198570251</v>
      </c>
      <c r="L39" s="40">
        <v>0.36508473753929138</v>
      </c>
      <c r="M39" s="40">
        <v>0.12454070150852203</v>
      </c>
      <c r="N39" s="40">
        <v>0.18982641398906708</v>
      </c>
      <c r="O39" s="40">
        <v>0.40138477087020874</v>
      </c>
      <c r="P39" s="40">
        <v>0.40878883004188538</v>
      </c>
      <c r="Q39" s="40">
        <v>0.14722724258899689</v>
      </c>
      <c r="R39" s="40">
        <v>6.5789394080638885E-2</v>
      </c>
      <c r="S39" s="40">
        <v>0.26708358526229858</v>
      </c>
      <c r="T39" s="40">
        <v>0.66712701320648193</v>
      </c>
      <c r="U39" s="40">
        <v>0.27919471263885498</v>
      </c>
      <c r="W39" s="40">
        <v>0.21833433210849762</v>
      </c>
      <c r="X39" s="40">
        <v>0.44512301683425903</v>
      </c>
      <c r="Y39" s="40">
        <v>0.33654263615608215</v>
      </c>
      <c r="Z39" s="40">
        <v>0.12010686099529266</v>
      </c>
      <c r="AA39" s="55">
        <v>0.1270601749420166</v>
      </c>
      <c r="AB39" s="55">
        <v>0.41363108158111572</v>
      </c>
      <c r="AC39" s="55">
        <v>0.45930874347686768</v>
      </c>
      <c r="AD39" s="55">
        <v>0.19602005183696747</v>
      </c>
      <c r="AE39" s="40">
        <v>0.06</v>
      </c>
      <c r="AF39" s="40">
        <v>0.39</v>
      </c>
      <c r="AG39" s="40">
        <v>0.55000000000000004</v>
      </c>
      <c r="AH39" s="40">
        <v>0.23</v>
      </c>
      <c r="AI39" s="55">
        <v>-1.1054515838623047E-2</v>
      </c>
      <c r="AJ39" s="55">
        <v>0.27838754653930664</v>
      </c>
      <c r="AK39" s="55">
        <v>0.73266696929931641</v>
      </c>
      <c r="AL39" s="55">
        <v>0.37431365251541138</v>
      </c>
    </row>
    <row r="40" spans="1:38">
      <c r="A40" s="29">
        <v>2012</v>
      </c>
      <c r="B40" s="40">
        <v>0.15384529531002045</v>
      </c>
      <c r="C40" s="40">
        <v>0.44521826505661011</v>
      </c>
      <c r="D40" s="40">
        <v>0.40093645453453064</v>
      </c>
      <c r="E40" s="40">
        <v>0.12806519865989685</v>
      </c>
      <c r="F40" s="40">
        <v>0.18326826393604279</v>
      </c>
      <c r="G40" s="40">
        <v>0.50725752115249634</v>
      </c>
      <c r="H40" s="40">
        <v>0.30947422981262207</v>
      </c>
      <c r="I40" s="40">
        <v>6.5610460937023163E-2</v>
      </c>
      <c r="J40" s="40">
        <v>0.2326274961233139</v>
      </c>
      <c r="K40" s="40">
        <v>0.41119027137756348</v>
      </c>
      <c r="L40" s="40">
        <v>0.35618224740028381</v>
      </c>
      <c r="M40" s="40">
        <v>0.1204470619559288</v>
      </c>
      <c r="N40" s="40">
        <v>0.18869057297706604</v>
      </c>
      <c r="O40" s="40">
        <v>0.40149253606796265</v>
      </c>
      <c r="P40" s="40">
        <v>0.40981689095497131</v>
      </c>
      <c r="Q40" s="40">
        <v>0.1493082195520401</v>
      </c>
      <c r="R40" s="40">
        <v>6.6160775721073151E-2</v>
      </c>
      <c r="S40" s="40">
        <v>0.26859131455421448</v>
      </c>
      <c r="T40" s="40">
        <v>0.66524791717529297</v>
      </c>
      <c r="U40" s="40">
        <v>0.27245336771011353</v>
      </c>
      <c r="W40" s="40">
        <v>0.22201213240623474</v>
      </c>
      <c r="X40" s="40">
        <v>0.44838261604309082</v>
      </c>
      <c r="Y40" s="40">
        <v>0.32960525155067444</v>
      </c>
      <c r="Z40" s="40">
        <v>0.11232244968414307</v>
      </c>
      <c r="AA40" s="55">
        <v>0.12348514795303345</v>
      </c>
      <c r="AB40" s="55">
        <v>0.40525785088539124</v>
      </c>
      <c r="AC40" s="55">
        <v>0.47125700116157532</v>
      </c>
      <c r="AD40" s="55">
        <v>0.20762035250663757</v>
      </c>
      <c r="AE40" s="40">
        <v>0.06</v>
      </c>
      <c r="AF40" s="40">
        <v>0.39</v>
      </c>
      <c r="AG40" s="40">
        <v>0.55000000000000004</v>
      </c>
      <c r="AH40" s="40">
        <v>0.22</v>
      </c>
      <c r="AI40" s="55">
        <v>-8.3708763122558594E-3</v>
      </c>
      <c r="AJ40" s="55">
        <v>0.27092766761779785</v>
      </c>
      <c r="AK40" s="55">
        <v>0.73744320869445801</v>
      </c>
      <c r="AL40" s="55">
        <v>0.38848647475242615</v>
      </c>
    </row>
    <row r="41" spans="1:38">
      <c r="A41" s="29">
        <v>2013</v>
      </c>
      <c r="B41" s="40">
        <v>0.14761708676815033</v>
      </c>
      <c r="C41" s="40">
        <v>0.44156950712203979</v>
      </c>
      <c r="D41" s="40">
        <v>0.41081339120864868</v>
      </c>
      <c r="E41" s="40">
        <v>0.13236801326274872</v>
      </c>
      <c r="F41" s="40">
        <v>0.17610436677932739</v>
      </c>
      <c r="G41" s="40">
        <v>0.50512218475341797</v>
      </c>
      <c r="H41" s="40">
        <v>0.31877341866493225</v>
      </c>
      <c r="I41" s="40">
        <v>6.7198075354099274E-2</v>
      </c>
      <c r="J41" s="40">
        <v>0.21891757845878601</v>
      </c>
      <c r="K41" s="40">
        <v>0.41367572546005249</v>
      </c>
      <c r="L41" s="40">
        <v>0.3674066960811615</v>
      </c>
      <c r="M41" s="40">
        <v>0.12649893760681152</v>
      </c>
      <c r="N41" s="40">
        <v>0.18722516298294067</v>
      </c>
      <c r="O41" s="40">
        <v>0.39857006072998047</v>
      </c>
      <c r="P41" s="40">
        <v>0.41420477628707886</v>
      </c>
      <c r="Q41" s="40">
        <v>0.15553496778011322</v>
      </c>
      <c r="R41" s="40">
        <v>6.6086411476135254E-2</v>
      </c>
      <c r="S41" s="40">
        <v>0.26828938722610474</v>
      </c>
      <c r="T41" s="40">
        <v>0.66562420129776001</v>
      </c>
      <c r="U41" s="40">
        <v>0.27246129512786865</v>
      </c>
      <c r="W41" s="40">
        <v>0.22509428858757019</v>
      </c>
      <c r="X41" s="40">
        <v>0.45197814702987671</v>
      </c>
      <c r="Y41" s="40">
        <v>0.3229275643825531</v>
      </c>
      <c r="Z41" s="40">
        <v>0.10431041568517685</v>
      </c>
      <c r="AA41" s="55">
        <v>0.12746793031692505</v>
      </c>
      <c r="AB41" s="55">
        <v>0.40953585505485535</v>
      </c>
      <c r="AC41" s="55">
        <v>0.4629962146282196</v>
      </c>
      <c r="AD41" s="55">
        <v>0.19579383730888367</v>
      </c>
      <c r="AE41" s="41">
        <f t="shared" ref="AE41:AH43" si="0">AE40</f>
        <v>0.06</v>
      </c>
      <c r="AF41" s="41">
        <f t="shared" si="0"/>
        <v>0.39</v>
      </c>
      <c r="AG41" s="41">
        <f t="shared" si="0"/>
        <v>0.55000000000000004</v>
      </c>
      <c r="AH41" s="41">
        <f t="shared" si="0"/>
        <v>0.22</v>
      </c>
      <c r="AI41" s="55">
        <v>-2.5804042816162109E-3</v>
      </c>
      <c r="AJ41" s="55">
        <v>0.27946752309799194</v>
      </c>
      <c r="AK41" s="55">
        <v>0.72311288118362427</v>
      </c>
      <c r="AL41" s="55">
        <v>0.37031683325767517</v>
      </c>
    </row>
    <row r="42" spans="1:38" ht="15" thickBot="1">
      <c r="A42" s="30">
        <v>2014</v>
      </c>
      <c r="B42" s="40">
        <v>0.15197812020778656</v>
      </c>
      <c r="C42" s="40">
        <v>0.44785171747207642</v>
      </c>
      <c r="D42" s="40">
        <v>0.40017017722129822</v>
      </c>
      <c r="E42" s="40">
        <v>0.12467607855796814</v>
      </c>
      <c r="F42" s="40">
        <v>0.18011491000652313</v>
      </c>
      <c r="G42" s="40">
        <v>0.51017171144485474</v>
      </c>
      <c r="H42" s="40">
        <v>0.30971336364746094</v>
      </c>
      <c r="I42" s="40">
        <v>6.5651461482048035E-2</v>
      </c>
      <c r="J42" s="40">
        <v>0.22646632790565491</v>
      </c>
      <c r="K42" s="40">
        <v>0.41685745120048523</v>
      </c>
      <c r="L42" s="40">
        <v>0.35667622089385986</v>
      </c>
      <c r="M42" s="40">
        <v>0.11663557589054108</v>
      </c>
      <c r="N42" s="40">
        <v>0.18997131288051605</v>
      </c>
      <c r="O42" s="40">
        <v>0.40445619821548462</v>
      </c>
      <c r="P42" s="40">
        <v>0.40557247400283813</v>
      </c>
      <c r="Q42" s="40">
        <v>0.14200450479984283</v>
      </c>
      <c r="R42" s="40">
        <v>6.5736353397369385E-2</v>
      </c>
      <c r="S42" s="40">
        <v>0.2668682336807251</v>
      </c>
      <c r="T42" s="40">
        <v>0.66739541292190552</v>
      </c>
      <c r="U42" s="40">
        <v>0.27830997109413147</v>
      </c>
      <c r="W42" s="41">
        <f t="shared" ref="W42:Z43" si="1">W41</f>
        <v>0.22509428858757019</v>
      </c>
      <c r="X42" s="41">
        <f t="shared" si="1"/>
        <v>0.45197814702987671</v>
      </c>
      <c r="Y42" s="41">
        <f t="shared" si="1"/>
        <v>0.3229275643825531</v>
      </c>
      <c r="Z42" s="41">
        <f t="shared" si="1"/>
        <v>0.10431041568517685</v>
      </c>
      <c r="AA42" s="55">
        <v>0.1253054141998291</v>
      </c>
      <c r="AB42" s="55">
        <v>0.40467357635498047</v>
      </c>
      <c r="AC42" s="55">
        <v>0.47002100944519043</v>
      </c>
      <c r="AD42" s="55">
        <v>0.20187675952911377</v>
      </c>
      <c r="AE42" s="41">
        <f t="shared" si="0"/>
        <v>0.06</v>
      </c>
      <c r="AF42" s="41">
        <f t="shared" si="0"/>
        <v>0.39</v>
      </c>
      <c r="AG42" s="41">
        <f t="shared" si="0"/>
        <v>0.55000000000000004</v>
      </c>
      <c r="AH42" s="41">
        <f t="shared" si="0"/>
        <v>0.22</v>
      </c>
      <c r="AI42" s="55">
        <v>6.0141086578369141E-4</v>
      </c>
      <c r="AJ42" s="55">
        <v>0.27756386995315552</v>
      </c>
      <c r="AK42" s="55">
        <v>0.72183471918106079</v>
      </c>
      <c r="AL42" s="55">
        <v>0.37244617938995361</v>
      </c>
    </row>
    <row r="43" spans="1:38">
      <c r="A43" s="31">
        <v>2015</v>
      </c>
      <c r="B43" s="40">
        <v>0.15128651261329651</v>
      </c>
      <c r="C43" s="40">
        <v>0.44654658436775208</v>
      </c>
      <c r="D43" s="40">
        <v>0.40216690301895142</v>
      </c>
      <c r="E43" s="40">
        <v>0.12682303786277771</v>
      </c>
      <c r="F43" s="40">
        <v>0.18010343611240387</v>
      </c>
      <c r="G43" s="40">
        <v>0.51017701625823975</v>
      </c>
      <c r="H43" s="40">
        <v>0.30971956253051758</v>
      </c>
      <c r="I43" s="40">
        <v>6.5652623772621155E-2</v>
      </c>
      <c r="J43" s="40">
        <v>0.22547690570354462</v>
      </c>
      <c r="K43" s="40">
        <v>0.4157332181930542</v>
      </c>
      <c r="L43" s="40">
        <v>0.35878989100456238</v>
      </c>
      <c r="M43" s="40">
        <v>0.11873231828212738</v>
      </c>
      <c r="N43" s="40">
        <v>0.18904200196266174</v>
      </c>
      <c r="O43" s="40">
        <v>0.40314874053001404</v>
      </c>
      <c r="P43" s="40">
        <v>0.40780925750732422</v>
      </c>
      <c r="Q43" s="40">
        <v>0.14454171061515808</v>
      </c>
      <c r="R43" s="40">
        <v>6.4414098858833313E-2</v>
      </c>
      <c r="S43" s="40">
        <v>0.26150017976760864</v>
      </c>
      <c r="T43" s="40">
        <v>0.67408573627471924</v>
      </c>
      <c r="U43" s="40">
        <v>0.29628962278366089</v>
      </c>
      <c r="W43" s="41">
        <f t="shared" si="1"/>
        <v>0.22509428858757019</v>
      </c>
      <c r="X43" s="41">
        <f t="shared" si="1"/>
        <v>0.45197814702987671</v>
      </c>
      <c r="Y43" s="41">
        <f t="shared" si="1"/>
        <v>0.3229275643825531</v>
      </c>
      <c r="Z43" s="41">
        <f t="shared" si="1"/>
        <v>0.10431041568517685</v>
      </c>
      <c r="AA43" s="41">
        <f>AA42</f>
        <v>0.1253054141998291</v>
      </c>
      <c r="AB43" s="41">
        <f>AB42</f>
        <v>0.40467357635498047</v>
      </c>
      <c r="AC43" s="41">
        <f>AC42</f>
        <v>0.47002100944519043</v>
      </c>
      <c r="AD43" s="41">
        <f>AD42</f>
        <v>0.20187675952911377</v>
      </c>
      <c r="AE43" s="41">
        <f t="shared" si="0"/>
        <v>0.06</v>
      </c>
      <c r="AF43" s="41">
        <f t="shared" si="0"/>
        <v>0.39</v>
      </c>
      <c r="AG43" s="41">
        <f t="shared" si="0"/>
        <v>0.55000000000000004</v>
      </c>
      <c r="AH43" s="41">
        <f t="shared" si="0"/>
        <v>0.22</v>
      </c>
      <c r="AI43" s="41">
        <f>AI42</f>
        <v>6.0141086578369141E-4</v>
      </c>
      <c r="AJ43" s="41">
        <f>AJ42</f>
        <v>0.27756386995315552</v>
      </c>
      <c r="AK43" s="41">
        <f>AK42</f>
        <v>0.72183471918106079</v>
      </c>
      <c r="AL43" s="41">
        <f>AL42</f>
        <v>0.37244617938995361</v>
      </c>
    </row>
    <row r="44" spans="1:38">
      <c r="A44" s="27"/>
      <c r="B44" s="28"/>
      <c r="C44" s="28"/>
      <c r="D44" s="28"/>
      <c r="E44" s="28"/>
      <c r="F44" s="28"/>
      <c r="G44" s="28"/>
      <c r="H44" s="28"/>
    </row>
    <row r="45" spans="1:38">
      <c r="A45" s="27"/>
      <c r="B45" s="28"/>
      <c r="C45" s="28"/>
      <c r="D45" s="28"/>
      <c r="E45" s="28"/>
      <c r="F45" s="28"/>
      <c r="G45" s="28"/>
      <c r="H45" s="28"/>
    </row>
    <row r="46" spans="1:38">
      <c r="A46" s="27"/>
      <c r="B46" s="28"/>
      <c r="C46" s="28"/>
      <c r="D46" s="28"/>
      <c r="E46" s="28"/>
      <c r="F46" s="28"/>
      <c r="G46" s="28"/>
      <c r="H46" s="28"/>
    </row>
    <row r="47" spans="1:38">
      <c r="A47" s="27"/>
      <c r="B47" s="28"/>
      <c r="C47" s="28"/>
      <c r="D47" s="28"/>
      <c r="E47" s="28"/>
      <c r="F47" s="28"/>
      <c r="G47" s="28"/>
      <c r="H47" s="28"/>
    </row>
    <row r="48" spans="1:38">
      <c r="A48" s="27"/>
      <c r="B48" s="28"/>
      <c r="C48" s="28"/>
      <c r="D48" s="28"/>
      <c r="E48" s="28"/>
      <c r="F48" s="28"/>
      <c r="G48" s="28"/>
      <c r="H48" s="28"/>
    </row>
    <row r="49" spans="1:8">
      <c r="A49" s="27"/>
      <c r="B49" s="28"/>
      <c r="C49" s="28"/>
      <c r="D49" s="28"/>
      <c r="E49" s="28"/>
      <c r="F49" s="28"/>
      <c r="G49" s="28"/>
      <c r="H49" s="28"/>
    </row>
    <row r="50" spans="1:8">
      <c r="A50" s="27"/>
      <c r="B50" s="28"/>
      <c r="C50" s="28"/>
      <c r="D50" s="28"/>
      <c r="E50" s="28"/>
      <c r="F50" s="28"/>
      <c r="G50" s="28"/>
      <c r="H50" s="28"/>
    </row>
    <row r="51" spans="1:8">
      <c r="A51" s="27"/>
      <c r="B51" s="28"/>
      <c r="C51" s="28"/>
      <c r="D51" s="28"/>
      <c r="E51" s="28"/>
      <c r="F51" s="28"/>
      <c r="G51" s="28"/>
      <c r="H51" s="28"/>
    </row>
    <row r="52" spans="1:8">
      <c r="A52" s="27"/>
      <c r="B52" s="28"/>
      <c r="C52" s="28"/>
      <c r="D52" s="28"/>
      <c r="E52" s="28"/>
      <c r="F52" s="28"/>
      <c r="G52" s="28"/>
      <c r="H52" s="28"/>
    </row>
    <row r="53" spans="1:8">
      <c r="A53" s="27"/>
      <c r="B53" s="28"/>
      <c r="C53" s="28"/>
      <c r="D53" s="28"/>
      <c r="E53" s="28"/>
      <c r="F53" s="28"/>
      <c r="G53" s="28"/>
      <c r="H53" s="28"/>
    </row>
    <row r="54" spans="1:8">
      <c r="A54" s="27"/>
      <c r="B54" s="28"/>
      <c r="C54" s="28"/>
      <c r="D54" s="28"/>
      <c r="E54" s="28"/>
      <c r="F54" s="28"/>
      <c r="G54" s="28"/>
      <c r="H54" s="28"/>
    </row>
    <row r="55" spans="1:8">
      <c r="A55" s="27"/>
      <c r="B55" s="28"/>
      <c r="C55" s="28"/>
      <c r="D55" s="28"/>
      <c r="E55" s="28"/>
      <c r="F55" s="28"/>
      <c r="G55" s="28"/>
      <c r="H55" s="28"/>
    </row>
    <row r="56" spans="1:8">
      <c r="A56" s="27"/>
      <c r="B56" s="28"/>
      <c r="C56" s="28"/>
      <c r="D56" s="28"/>
      <c r="E56" s="28"/>
      <c r="F56" s="28"/>
      <c r="G56" s="28"/>
      <c r="H56" s="28"/>
    </row>
    <row r="57" spans="1:8">
      <c r="A57" s="27"/>
      <c r="B57" s="28"/>
      <c r="C57" s="28"/>
      <c r="D57" s="28"/>
      <c r="E57" s="28"/>
      <c r="F57" s="28"/>
      <c r="G57" s="28"/>
      <c r="H57" s="28"/>
    </row>
    <row r="58" spans="1:8">
      <c r="A58" s="27"/>
      <c r="B58" s="28"/>
      <c r="C58" s="28"/>
      <c r="D58" s="28"/>
      <c r="E58" s="28"/>
      <c r="F58" s="28"/>
      <c r="G58" s="28"/>
      <c r="H58" s="28"/>
    </row>
    <row r="59" spans="1:8">
      <c r="A59" s="27"/>
      <c r="B59" s="28"/>
      <c r="C59" s="28"/>
      <c r="D59" s="28"/>
      <c r="E59" s="28"/>
      <c r="F59" s="28"/>
      <c r="G59" s="28"/>
      <c r="H59" s="28"/>
    </row>
    <row r="60" spans="1:8">
      <c r="A60" s="27"/>
      <c r="B60" s="28"/>
      <c r="C60" s="28"/>
      <c r="D60" s="28"/>
      <c r="E60" s="28"/>
      <c r="F60" s="28"/>
      <c r="G60" s="28"/>
      <c r="H60" s="28"/>
    </row>
    <row r="61" spans="1:8">
      <c r="A61" s="27"/>
      <c r="B61" s="28"/>
      <c r="C61" s="28"/>
      <c r="D61" s="28"/>
      <c r="E61" s="28"/>
      <c r="F61" s="28"/>
      <c r="G61" s="28"/>
      <c r="H61" s="28"/>
    </row>
    <row r="62" spans="1:8">
      <c r="A62" s="27"/>
      <c r="B62" s="28"/>
      <c r="C62" s="28"/>
      <c r="D62" s="28"/>
      <c r="E62" s="28"/>
      <c r="F62" s="28"/>
      <c r="G62" s="28"/>
      <c r="H62" s="28"/>
    </row>
    <row r="63" spans="1:8">
      <c r="A63" s="27"/>
      <c r="B63" s="28"/>
      <c r="C63" s="28"/>
      <c r="D63" s="28"/>
      <c r="E63" s="28"/>
      <c r="F63" s="28"/>
      <c r="G63" s="28"/>
      <c r="H63" s="28"/>
    </row>
    <row r="64" spans="1:8">
      <c r="A64" s="27"/>
      <c r="B64" s="28"/>
      <c r="C64" s="28"/>
      <c r="D64" s="28"/>
      <c r="E64" s="28"/>
      <c r="F64" s="28"/>
      <c r="G64" s="28"/>
      <c r="H64" s="28"/>
    </row>
    <row r="65" spans="1:8">
      <c r="A65" s="27"/>
      <c r="B65" s="28"/>
      <c r="C65" s="28"/>
      <c r="D65" s="28"/>
      <c r="E65" s="28"/>
      <c r="F65" s="28"/>
      <c r="G65" s="28"/>
      <c r="H65" s="28"/>
    </row>
    <row r="66" spans="1:8">
      <c r="A66" s="27"/>
      <c r="B66" s="28"/>
      <c r="C66" s="28"/>
      <c r="D66" s="28"/>
      <c r="E66" s="28"/>
      <c r="F66" s="28"/>
      <c r="G66" s="28"/>
      <c r="H66" s="28"/>
    </row>
    <row r="67" spans="1:8">
      <c r="A67" s="27"/>
      <c r="B67" s="28"/>
      <c r="C67" s="28"/>
      <c r="D67" s="28"/>
      <c r="E67" s="28"/>
      <c r="F67" s="28"/>
      <c r="G67" s="28"/>
      <c r="H67" s="28"/>
    </row>
    <row r="68" spans="1:8">
      <c r="A68" s="27"/>
      <c r="B68" s="28"/>
      <c r="C68" s="28"/>
      <c r="D68" s="28"/>
      <c r="E68" s="28"/>
      <c r="F68" s="28"/>
      <c r="G68" s="28"/>
      <c r="H68" s="28"/>
    </row>
    <row r="69" spans="1:8">
      <c r="A69" s="27"/>
      <c r="B69" s="28"/>
      <c r="C69" s="28"/>
      <c r="D69" s="28"/>
      <c r="E69" s="28"/>
      <c r="F69" s="28"/>
      <c r="G69" s="28"/>
      <c r="H69" s="28"/>
    </row>
    <row r="70" spans="1:8">
      <c r="A70" s="27"/>
      <c r="B70" s="28"/>
      <c r="C70" s="28"/>
      <c r="D70" s="28"/>
      <c r="E70" s="28"/>
      <c r="F70" s="28"/>
      <c r="G70" s="28"/>
      <c r="H70" s="28"/>
    </row>
    <row r="71" spans="1:8">
      <c r="A71" s="27"/>
      <c r="B71" s="28"/>
      <c r="C71" s="28"/>
      <c r="D71" s="28"/>
      <c r="E71" s="28"/>
      <c r="F71" s="28"/>
      <c r="G71" s="28"/>
      <c r="H71" s="28"/>
    </row>
    <row r="72" spans="1:8">
      <c r="A72" s="27"/>
      <c r="B72" s="28"/>
      <c r="C72" s="28"/>
      <c r="D72" s="28"/>
      <c r="E72" s="28"/>
      <c r="F72" s="28"/>
      <c r="G72" s="28"/>
      <c r="H72" s="28"/>
    </row>
    <row r="73" spans="1:8">
      <c r="A73" s="27"/>
      <c r="B73" s="28"/>
      <c r="C73" s="28"/>
      <c r="D73" s="28"/>
      <c r="E73" s="28"/>
      <c r="F73" s="28"/>
      <c r="G73" s="28"/>
      <c r="H73" s="28"/>
    </row>
    <row r="74" spans="1:8">
      <c r="A74" s="27"/>
      <c r="B74" s="28"/>
      <c r="C74" s="28"/>
      <c r="D74" s="28"/>
      <c r="E74" s="28"/>
      <c r="F74" s="28"/>
      <c r="G74" s="28"/>
      <c r="H74" s="28"/>
    </row>
    <row r="75" spans="1:8">
      <c r="A75" s="27"/>
      <c r="B75" s="28"/>
      <c r="C75" s="28"/>
      <c r="D75" s="28"/>
      <c r="E75" s="28"/>
      <c r="F75" s="28"/>
      <c r="G75" s="28"/>
      <c r="H75" s="28"/>
    </row>
    <row r="76" spans="1:8">
      <c r="A76" s="27"/>
      <c r="B76" s="28"/>
      <c r="C76" s="28"/>
      <c r="D76" s="28"/>
      <c r="E76" s="28"/>
      <c r="F76" s="28"/>
      <c r="G76" s="28"/>
      <c r="H76" s="28"/>
    </row>
    <row r="77" spans="1:8">
      <c r="A77" s="27"/>
      <c r="B77" s="28"/>
      <c r="C77" s="28"/>
      <c r="D77" s="28"/>
      <c r="E77" s="28"/>
      <c r="F77" s="28"/>
      <c r="G77" s="28"/>
      <c r="H77" s="28"/>
    </row>
    <row r="78" spans="1:8">
      <c r="A78" s="27"/>
      <c r="B78" s="28"/>
      <c r="C78" s="28"/>
      <c r="D78" s="28"/>
      <c r="E78" s="28"/>
      <c r="F78" s="28"/>
      <c r="G78" s="28"/>
      <c r="H78" s="28"/>
    </row>
    <row r="79" spans="1:8">
      <c r="A79" s="27"/>
      <c r="B79" s="28"/>
      <c r="C79" s="28"/>
      <c r="D79" s="28"/>
      <c r="E79" s="28"/>
      <c r="F79" s="28"/>
      <c r="G79" s="28"/>
      <c r="H79" s="28"/>
    </row>
    <row r="80" spans="1:8">
      <c r="A80" s="27"/>
      <c r="B80" s="28"/>
      <c r="C80" s="28"/>
      <c r="D80" s="28"/>
      <c r="E80" s="28"/>
      <c r="F80" s="28"/>
      <c r="G80" s="28"/>
      <c r="H80" s="28"/>
    </row>
    <row r="81" spans="1:8">
      <c r="A81" s="27"/>
      <c r="B81" s="28"/>
      <c r="C81" s="28"/>
      <c r="D81" s="28"/>
      <c r="E81" s="28"/>
      <c r="F81" s="28"/>
      <c r="G81" s="28"/>
      <c r="H81" s="28"/>
    </row>
    <row r="82" spans="1:8">
      <c r="A82" s="27"/>
      <c r="B82" s="28"/>
      <c r="C82" s="28"/>
      <c r="D82" s="28"/>
      <c r="E82" s="28"/>
      <c r="F82" s="28"/>
      <c r="G82" s="28"/>
      <c r="H82" s="28"/>
    </row>
    <row r="83" spans="1:8">
      <c r="A83" s="27"/>
      <c r="B83" s="28"/>
      <c r="C83" s="28"/>
      <c r="D83" s="28"/>
      <c r="E83" s="28"/>
      <c r="F83" s="28"/>
      <c r="G83" s="28"/>
      <c r="H83" s="28"/>
    </row>
    <row r="84" spans="1:8">
      <c r="A84" s="27"/>
      <c r="B84" s="28"/>
      <c r="C84" s="28"/>
      <c r="D84" s="28"/>
      <c r="E84" s="28"/>
      <c r="F84" s="28"/>
      <c r="G84" s="28"/>
      <c r="H84" s="28"/>
    </row>
    <row r="85" spans="1:8">
      <c r="A85" s="27"/>
      <c r="B85" s="28"/>
      <c r="C85" s="28"/>
      <c r="D85" s="28"/>
      <c r="E85" s="28"/>
      <c r="F85" s="28"/>
      <c r="G85" s="28"/>
      <c r="H85" s="28"/>
    </row>
    <row r="86" spans="1:8">
      <c r="A86" s="27"/>
      <c r="B86" s="28"/>
      <c r="C86" s="28"/>
      <c r="D86" s="28"/>
      <c r="E86" s="28"/>
      <c r="F86" s="28"/>
      <c r="G86" s="28"/>
      <c r="H86" s="28"/>
    </row>
    <row r="87" spans="1:8">
      <c r="A87" s="27"/>
      <c r="B87" s="28"/>
      <c r="C87" s="28"/>
      <c r="D87" s="28"/>
      <c r="E87" s="28"/>
      <c r="F87" s="28"/>
      <c r="G87" s="28"/>
      <c r="H87" s="28"/>
    </row>
    <row r="88" spans="1:8">
      <c r="A88" s="27"/>
      <c r="B88" s="28"/>
      <c r="C88" s="28"/>
      <c r="D88" s="28"/>
      <c r="E88" s="28"/>
      <c r="F88" s="28"/>
      <c r="G88" s="28"/>
      <c r="H88" s="28"/>
    </row>
    <row r="89" spans="1:8">
      <c r="A89" s="27"/>
      <c r="B89" s="28"/>
      <c r="C89" s="28"/>
      <c r="D89" s="28"/>
      <c r="E89" s="28"/>
      <c r="F89" s="28"/>
      <c r="G89" s="28"/>
      <c r="H89" s="28"/>
    </row>
    <row r="90" spans="1:8">
      <c r="A90" s="27"/>
      <c r="B90" s="28"/>
      <c r="C90" s="28"/>
      <c r="D90" s="28"/>
      <c r="E90" s="28"/>
      <c r="F90" s="28"/>
      <c r="G90" s="28"/>
      <c r="H90" s="28"/>
    </row>
    <row r="91" spans="1:8">
      <c r="A91" s="27"/>
      <c r="B91" s="28"/>
      <c r="C91" s="28"/>
      <c r="D91" s="28"/>
      <c r="E91" s="28"/>
      <c r="F91" s="28"/>
      <c r="G91" s="28"/>
      <c r="H91" s="28"/>
    </row>
    <row r="92" spans="1:8">
      <c r="A92" s="27"/>
      <c r="B92" s="28"/>
      <c r="C92" s="28"/>
      <c r="D92" s="28"/>
      <c r="E92" s="28"/>
      <c r="F92" s="28"/>
      <c r="G92" s="28"/>
      <c r="H92" s="28"/>
    </row>
    <row r="93" spans="1:8">
      <c r="A93" s="27"/>
      <c r="B93" s="28"/>
      <c r="C93" s="28"/>
      <c r="D93" s="28"/>
      <c r="E93" s="28"/>
      <c r="F93" s="28"/>
      <c r="G93" s="28"/>
      <c r="H93" s="28"/>
    </row>
    <row r="94" spans="1:8">
      <c r="A94" s="27"/>
      <c r="B94" s="28"/>
      <c r="C94" s="28"/>
      <c r="D94" s="28"/>
      <c r="E94" s="28"/>
      <c r="F94" s="28"/>
      <c r="G94" s="28"/>
      <c r="H94" s="28"/>
    </row>
    <row r="95" spans="1:8">
      <c r="A95" s="27"/>
      <c r="B95" s="28"/>
      <c r="C95" s="28"/>
      <c r="D95" s="28"/>
      <c r="E95" s="28"/>
      <c r="F95" s="28"/>
      <c r="G95" s="28"/>
      <c r="H95" s="28"/>
    </row>
    <row r="96" spans="1:8">
      <c r="A96" s="27"/>
      <c r="B96" s="28"/>
      <c r="C96" s="28"/>
      <c r="D96" s="28"/>
      <c r="E96" s="28"/>
      <c r="F96" s="28"/>
      <c r="G96" s="28"/>
      <c r="H96" s="28"/>
    </row>
    <row r="97" spans="1:8">
      <c r="A97" s="27"/>
      <c r="B97" s="28"/>
      <c r="C97" s="28"/>
      <c r="D97" s="28"/>
      <c r="E97" s="28"/>
      <c r="F97" s="28"/>
      <c r="G97" s="28"/>
      <c r="H97" s="28"/>
    </row>
    <row r="98" spans="1:8">
      <c r="A98" s="27"/>
      <c r="B98" s="28"/>
      <c r="C98" s="28"/>
      <c r="D98" s="28"/>
      <c r="E98" s="28"/>
      <c r="F98" s="28"/>
      <c r="G98" s="28"/>
      <c r="H98" s="28"/>
    </row>
    <row r="99" spans="1:8">
      <c r="A99" s="27"/>
      <c r="B99" s="28"/>
      <c r="C99" s="28"/>
      <c r="D99" s="28"/>
      <c r="E99" s="28"/>
      <c r="F99" s="28"/>
      <c r="G99" s="28"/>
      <c r="H99" s="28"/>
    </row>
    <row r="100" spans="1:8">
      <c r="A100" s="27"/>
      <c r="B100" s="28"/>
      <c r="C100" s="28"/>
      <c r="D100" s="28"/>
      <c r="E100" s="28"/>
      <c r="F100" s="28"/>
      <c r="G100" s="28"/>
      <c r="H100" s="28"/>
    </row>
    <row r="101" spans="1:8">
      <c r="A101" s="27"/>
      <c r="B101" s="28"/>
      <c r="C101" s="28"/>
      <c r="D101" s="28"/>
      <c r="E101" s="28"/>
      <c r="F101" s="28"/>
      <c r="G101" s="28"/>
      <c r="H101" s="28"/>
    </row>
    <row r="102" spans="1:8">
      <c r="A102" s="27"/>
      <c r="B102" s="28"/>
      <c r="C102" s="28"/>
      <c r="D102" s="28"/>
      <c r="E102" s="28"/>
      <c r="F102" s="28"/>
      <c r="G102" s="28"/>
      <c r="H102" s="28"/>
    </row>
    <row r="103" spans="1:8">
      <c r="A103" s="27"/>
      <c r="B103" s="28"/>
      <c r="C103" s="28"/>
      <c r="D103" s="28"/>
      <c r="E103" s="28"/>
      <c r="F103" s="28"/>
      <c r="G103" s="28"/>
      <c r="H103" s="28"/>
    </row>
    <row r="104" spans="1:8">
      <c r="A104" s="27"/>
      <c r="B104" s="28"/>
      <c r="C104" s="28"/>
      <c r="D104" s="28"/>
      <c r="E104" s="28"/>
      <c r="F104" s="28"/>
      <c r="G104" s="28"/>
      <c r="H104" s="28"/>
    </row>
    <row r="105" spans="1:8">
      <c r="A105" s="27"/>
      <c r="B105" s="28"/>
      <c r="C105" s="28"/>
      <c r="D105" s="28"/>
      <c r="E105" s="28"/>
      <c r="F105" s="28"/>
      <c r="G105" s="28"/>
      <c r="H105" s="28"/>
    </row>
    <row r="106" spans="1:8">
      <c r="A106" s="27"/>
      <c r="B106" s="28"/>
      <c r="C106" s="28"/>
      <c r="D106" s="28"/>
      <c r="E106" s="28"/>
      <c r="F106" s="28"/>
      <c r="G106" s="28"/>
      <c r="H106" s="28"/>
    </row>
    <row r="107" spans="1:8">
      <c r="A107" s="27"/>
      <c r="B107" s="28"/>
      <c r="C107" s="28"/>
      <c r="D107" s="28"/>
      <c r="E107" s="28"/>
      <c r="F107" s="28"/>
      <c r="G107" s="28"/>
      <c r="H107" s="28"/>
    </row>
    <row r="108" spans="1:8">
      <c r="A108" s="27"/>
      <c r="B108" s="28"/>
      <c r="C108" s="28"/>
      <c r="D108" s="28"/>
      <c r="E108" s="28"/>
      <c r="F108" s="28"/>
      <c r="G108" s="28"/>
      <c r="H108" s="28"/>
    </row>
    <row r="109" spans="1:8">
      <c r="A109" s="27"/>
      <c r="B109" s="28"/>
      <c r="C109" s="28"/>
      <c r="D109" s="28"/>
      <c r="E109" s="28"/>
      <c r="F109" s="28"/>
      <c r="G109" s="28"/>
      <c r="H109" s="28"/>
    </row>
    <row r="110" spans="1:8">
      <c r="A110" s="27"/>
      <c r="B110" s="28"/>
      <c r="C110" s="28"/>
      <c r="D110" s="28"/>
      <c r="E110" s="28"/>
      <c r="F110" s="28"/>
      <c r="G110" s="28"/>
      <c r="H110" s="28"/>
    </row>
    <row r="111" spans="1:8">
      <c r="A111" s="27"/>
      <c r="B111" s="28"/>
      <c r="C111" s="28"/>
      <c r="D111" s="28"/>
      <c r="E111" s="28"/>
      <c r="F111" s="28"/>
      <c r="G111" s="28"/>
      <c r="H111" s="28"/>
    </row>
    <row r="112" spans="1:8">
      <c r="A112" s="27"/>
      <c r="B112" s="28"/>
      <c r="C112" s="28"/>
      <c r="D112" s="28"/>
      <c r="E112" s="28"/>
      <c r="F112" s="28"/>
      <c r="G112" s="28"/>
      <c r="H112" s="28"/>
    </row>
    <row r="113" spans="1:8">
      <c r="A113" s="27"/>
      <c r="B113" s="28"/>
      <c r="C113" s="28"/>
      <c r="D113" s="28"/>
      <c r="E113" s="28"/>
      <c r="F113" s="28"/>
      <c r="G113" s="28"/>
      <c r="H113" s="28"/>
    </row>
    <row r="114" spans="1:8">
      <c r="A114" s="27"/>
      <c r="B114" s="28"/>
      <c r="C114" s="28"/>
      <c r="D114" s="28"/>
      <c r="E114" s="28"/>
      <c r="F114" s="28"/>
      <c r="G114" s="28"/>
      <c r="H114" s="28"/>
    </row>
    <row r="115" spans="1:8">
      <c r="A115" s="27"/>
      <c r="B115" s="28"/>
      <c r="C115" s="28"/>
      <c r="D115" s="28"/>
      <c r="E115" s="28"/>
      <c r="F115" s="28"/>
      <c r="G115" s="28"/>
      <c r="H115" s="28"/>
    </row>
    <row r="116" spans="1:8">
      <c r="A116" s="27"/>
      <c r="B116" s="28"/>
      <c r="C116" s="28"/>
      <c r="D116" s="28"/>
      <c r="E116" s="28"/>
      <c r="F116" s="28"/>
      <c r="G116" s="28"/>
      <c r="H116" s="28"/>
    </row>
    <row r="117" spans="1:8">
      <c r="A117" s="27"/>
      <c r="B117" s="28"/>
      <c r="C117" s="28"/>
      <c r="D117" s="28"/>
      <c r="E117" s="28"/>
      <c r="F117" s="28"/>
      <c r="G117" s="28"/>
      <c r="H117" s="28"/>
    </row>
    <row r="118" spans="1:8">
      <c r="A118" s="27"/>
      <c r="B118" s="28"/>
      <c r="C118" s="28"/>
      <c r="D118" s="28"/>
      <c r="E118" s="28"/>
      <c r="F118" s="28"/>
      <c r="G118" s="28"/>
      <c r="H118" s="28"/>
    </row>
    <row r="119" spans="1:8">
      <c r="A119" s="27"/>
      <c r="B119" s="28"/>
      <c r="C119" s="28"/>
      <c r="D119" s="28"/>
      <c r="E119" s="28"/>
      <c r="F119" s="28"/>
      <c r="G119" s="28"/>
      <c r="H119" s="28"/>
    </row>
    <row r="120" spans="1:8">
      <c r="A120" s="27"/>
      <c r="B120" s="28"/>
      <c r="C120" s="28"/>
      <c r="D120" s="28"/>
      <c r="E120" s="28"/>
      <c r="F120" s="28"/>
      <c r="G120" s="28"/>
      <c r="H120" s="28"/>
    </row>
    <row r="121" spans="1:8">
      <c r="A121" s="27"/>
      <c r="B121" s="28"/>
      <c r="C121" s="28"/>
      <c r="D121" s="28"/>
      <c r="E121" s="28"/>
      <c r="F121" s="28"/>
      <c r="G121" s="28"/>
      <c r="H121" s="28"/>
    </row>
    <row r="122" spans="1:8">
      <c r="A122" s="27"/>
      <c r="B122" s="28"/>
      <c r="C122" s="28"/>
      <c r="D122" s="28"/>
      <c r="E122" s="28"/>
      <c r="F122" s="28"/>
      <c r="G122" s="28"/>
      <c r="H122" s="28"/>
    </row>
    <row r="123" spans="1:8">
      <c r="A123" s="27"/>
      <c r="B123" s="28"/>
      <c r="C123" s="28"/>
      <c r="D123" s="28"/>
      <c r="E123" s="28"/>
      <c r="F123" s="28"/>
      <c r="G123" s="28"/>
      <c r="H123" s="28"/>
    </row>
    <row r="124" spans="1:8">
      <c r="A124" s="27"/>
      <c r="B124" s="28"/>
      <c r="C124" s="28"/>
      <c r="D124" s="28"/>
      <c r="E124" s="28"/>
      <c r="F124" s="28"/>
      <c r="G124" s="28"/>
      <c r="H124" s="28"/>
    </row>
    <row r="125" spans="1:8">
      <c r="A125" s="27"/>
      <c r="B125" s="28"/>
      <c r="C125" s="28"/>
      <c r="D125" s="28"/>
      <c r="E125" s="28"/>
      <c r="F125" s="28"/>
      <c r="G125" s="28"/>
      <c r="H125" s="28"/>
    </row>
    <row r="126" spans="1:8">
      <c r="A126" s="27"/>
      <c r="B126" s="28"/>
      <c r="C126" s="28"/>
      <c r="D126" s="28"/>
      <c r="E126" s="28"/>
      <c r="F126" s="28"/>
      <c r="G126" s="28"/>
      <c r="H126" s="28"/>
    </row>
    <row r="127" spans="1:8">
      <c r="A127" s="27"/>
      <c r="B127" s="28"/>
      <c r="C127" s="28"/>
      <c r="D127" s="28"/>
      <c r="E127" s="28"/>
      <c r="F127" s="28"/>
      <c r="G127" s="28"/>
      <c r="H127" s="28"/>
    </row>
    <row r="128" spans="1:8">
      <c r="A128" s="27"/>
      <c r="B128" s="28"/>
      <c r="C128" s="28"/>
      <c r="D128" s="28"/>
      <c r="E128" s="28"/>
      <c r="F128" s="28"/>
      <c r="G128" s="28"/>
      <c r="H128" s="28"/>
    </row>
    <row r="129" spans="1:8">
      <c r="A129" s="27"/>
      <c r="B129" s="28"/>
      <c r="C129" s="28"/>
      <c r="D129" s="28"/>
      <c r="E129" s="28"/>
      <c r="F129" s="28"/>
      <c r="G129" s="28"/>
      <c r="H129" s="28"/>
    </row>
    <row r="130" spans="1:8">
      <c r="A130" s="27"/>
      <c r="B130" s="28"/>
      <c r="C130" s="28"/>
      <c r="D130" s="28"/>
      <c r="E130" s="28"/>
      <c r="F130" s="28"/>
      <c r="G130" s="28"/>
      <c r="H130" s="28"/>
    </row>
    <row r="131" spans="1:8">
      <c r="A131" s="27"/>
      <c r="B131" s="28"/>
      <c r="C131" s="28"/>
      <c r="D131" s="28"/>
      <c r="E131" s="28"/>
      <c r="F131" s="28"/>
      <c r="G131" s="28"/>
      <c r="H131" s="28"/>
    </row>
    <row r="132" spans="1:8">
      <c r="A132" s="27"/>
      <c r="B132" s="28"/>
      <c r="C132" s="28"/>
      <c r="D132" s="28"/>
      <c r="E132" s="28"/>
      <c r="F132" s="28"/>
      <c r="G132" s="28"/>
      <c r="H132" s="28"/>
    </row>
    <row r="133" spans="1:8">
      <c r="A133" s="27"/>
      <c r="B133" s="28"/>
      <c r="C133" s="28"/>
      <c r="D133" s="28"/>
      <c r="E133" s="28"/>
      <c r="F133" s="28"/>
      <c r="G133" s="28"/>
      <c r="H133" s="28"/>
    </row>
    <row r="134" spans="1:8">
      <c r="A134" s="27"/>
      <c r="B134" s="28"/>
      <c r="C134" s="28"/>
      <c r="D134" s="28"/>
      <c r="E134" s="28"/>
      <c r="F134" s="28"/>
      <c r="G134" s="28"/>
      <c r="H134" s="28"/>
    </row>
    <row r="135" spans="1:8">
      <c r="A135" s="27"/>
      <c r="B135" s="28"/>
      <c r="C135" s="28"/>
      <c r="D135" s="28"/>
      <c r="E135" s="28"/>
      <c r="F135" s="28"/>
      <c r="G135" s="28"/>
      <c r="H135" s="28"/>
    </row>
    <row r="136" spans="1:8">
      <c r="A136" s="27"/>
      <c r="B136" s="28"/>
      <c r="C136" s="28"/>
      <c r="D136" s="28"/>
      <c r="E136" s="28"/>
      <c r="F136" s="28"/>
      <c r="G136" s="28"/>
      <c r="H136" s="28"/>
    </row>
    <row r="137" spans="1:8">
      <c r="A137" s="27"/>
      <c r="B137" s="28"/>
      <c r="C137" s="28"/>
      <c r="D137" s="28"/>
      <c r="E137" s="28"/>
      <c r="F137" s="28"/>
      <c r="G137" s="28"/>
      <c r="H137" s="28"/>
    </row>
    <row r="138" spans="1:8">
      <c r="A138" s="27"/>
      <c r="B138" s="28"/>
      <c r="C138" s="28"/>
      <c r="D138" s="28"/>
      <c r="E138" s="28"/>
      <c r="F138" s="28"/>
      <c r="G138" s="28"/>
      <c r="H138" s="28"/>
    </row>
    <row r="139" spans="1:8">
      <c r="A139" s="27"/>
      <c r="B139" s="28"/>
      <c r="C139" s="28"/>
      <c r="D139" s="28"/>
      <c r="E139" s="28"/>
      <c r="F139" s="28"/>
      <c r="G139" s="28"/>
      <c r="H139" s="28"/>
    </row>
    <row r="140" spans="1:8">
      <c r="A140" s="27"/>
      <c r="B140" s="28"/>
      <c r="C140" s="28"/>
      <c r="D140" s="28"/>
      <c r="E140" s="28"/>
      <c r="F140" s="28"/>
      <c r="G140" s="28"/>
      <c r="H140" s="28"/>
    </row>
    <row r="141" spans="1:8">
      <c r="A141" s="27"/>
      <c r="B141" s="28"/>
      <c r="C141" s="28"/>
      <c r="D141" s="28"/>
      <c r="E141" s="28"/>
      <c r="F141" s="28"/>
      <c r="G141" s="28"/>
      <c r="H141" s="28"/>
    </row>
    <row r="142" spans="1:8">
      <c r="A142" s="27"/>
      <c r="B142" s="28"/>
      <c r="C142" s="28"/>
      <c r="D142" s="28"/>
      <c r="E142" s="28"/>
      <c r="F142" s="28"/>
      <c r="G142" s="28"/>
      <c r="H142" s="28"/>
    </row>
    <row r="143" spans="1:8">
      <c r="A143" s="27"/>
      <c r="B143" s="28"/>
      <c r="C143" s="28"/>
      <c r="D143" s="28"/>
      <c r="E143" s="28"/>
      <c r="F143" s="28"/>
      <c r="G143" s="28"/>
      <c r="H143" s="28"/>
    </row>
    <row r="144" spans="1:8">
      <c r="A144" s="27"/>
      <c r="B144" s="28"/>
      <c r="C144" s="28"/>
      <c r="D144" s="28"/>
      <c r="E144" s="28"/>
      <c r="F144" s="28"/>
      <c r="G144" s="28"/>
      <c r="H144" s="28"/>
    </row>
    <row r="145" spans="1:8">
      <c r="A145" s="27"/>
      <c r="B145" s="28"/>
      <c r="C145" s="28"/>
      <c r="D145" s="28"/>
      <c r="E145" s="28"/>
      <c r="F145" s="28"/>
      <c r="G145" s="28"/>
      <c r="H145" s="28"/>
    </row>
    <row r="146" spans="1:8">
      <c r="A146" s="27"/>
      <c r="B146" s="28"/>
      <c r="C146" s="28"/>
      <c r="D146" s="28"/>
      <c r="E146" s="28"/>
      <c r="F146" s="28"/>
      <c r="G146" s="28"/>
      <c r="H146" s="28"/>
    </row>
    <row r="147" spans="1:8">
      <c r="A147" s="27"/>
      <c r="B147" s="28"/>
      <c r="C147" s="28"/>
      <c r="D147" s="28"/>
      <c r="E147" s="28"/>
      <c r="F147" s="28"/>
      <c r="G147" s="28"/>
      <c r="H147" s="28"/>
    </row>
    <row r="148" spans="1:8">
      <c r="A148" s="27"/>
      <c r="B148" s="28"/>
      <c r="C148" s="28"/>
      <c r="D148" s="28"/>
      <c r="E148" s="28"/>
      <c r="F148" s="28"/>
      <c r="G148" s="28"/>
      <c r="H148" s="28"/>
    </row>
    <row r="149" spans="1:8">
      <c r="A149" s="27"/>
      <c r="B149" s="28"/>
      <c r="C149" s="28"/>
      <c r="D149" s="28"/>
      <c r="E149" s="28"/>
      <c r="F149" s="28"/>
      <c r="G149" s="28"/>
      <c r="H149" s="28"/>
    </row>
    <row r="150" spans="1:8">
      <c r="A150" s="27"/>
      <c r="B150" s="28"/>
      <c r="C150" s="28"/>
      <c r="D150" s="28"/>
      <c r="E150" s="28"/>
      <c r="F150" s="28"/>
      <c r="G150" s="28"/>
      <c r="H150" s="28"/>
    </row>
    <row r="151" spans="1:8">
      <c r="A151" s="27"/>
      <c r="B151" s="28"/>
      <c r="C151" s="28"/>
      <c r="D151" s="28"/>
      <c r="E151" s="28"/>
      <c r="F151" s="28"/>
      <c r="G151" s="28"/>
      <c r="H151" s="28"/>
    </row>
    <row r="152" spans="1:8">
      <c r="A152" s="27"/>
      <c r="B152" s="28"/>
      <c r="C152" s="28"/>
      <c r="D152" s="28"/>
      <c r="E152" s="28"/>
      <c r="F152" s="28"/>
      <c r="G152" s="28"/>
      <c r="H152" s="28"/>
    </row>
    <row r="153" spans="1:8">
      <c r="A153" s="27"/>
      <c r="B153" s="28"/>
      <c r="C153" s="28"/>
      <c r="D153" s="28"/>
      <c r="E153" s="28"/>
      <c r="F153" s="28"/>
      <c r="G153" s="28"/>
      <c r="H153" s="28"/>
    </row>
    <row r="154" spans="1:8">
      <c r="A154" s="27"/>
      <c r="B154" s="28"/>
      <c r="C154" s="28"/>
      <c r="D154" s="28"/>
      <c r="E154" s="28"/>
      <c r="F154" s="28"/>
      <c r="G154" s="28"/>
      <c r="H154" s="28"/>
    </row>
    <row r="155" spans="1:8">
      <c r="A155" s="27"/>
      <c r="B155" s="28"/>
      <c r="C155" s="28"/>
      <c r="D155" s="28"/>
      <c r="E155" s="28"/>
      <c r="F155" s="28"/>
      <c r="G155" s="28"/>
      <c r="H155" s="28"/>
    </row>
    <row r="156" spans="1:8">
      <c r="A156" s="27"/>
      <c r="B156" s="28"/>
      <c r="C156" s="28"/>
      <c r="D156" s="28"/>
      <c r="E156" s="28"/>
      <c r="F156" s="28"/>
      <c r="G156" s="28"/>
      <c r="H156" s="28"/>
    </row>
    <row r="157" spans="1:8">
      <c r="A157" s="27"/>
      <c r="B157" s="28"/>
      <c r="C157" s="28"/>
      <c r="D157" s="28"/>
      <c r="E157" s="28"/>
      <c r="F157" s="28"/>
      <c r="G157" s="28"/>
      <c r="H157" s="28"/>
    </row>
    <row r="158" spans="1:8">
      <c r="A158" s="27"/>
      <c r="B158" s="28"/>
      <c r="C158" s="28"/>
      <c r="D158" s="28"/>
      <c r="E158" s="28"/>
      <c r="F158" s="28"/>
      <c r="G158" s="28"/>
      <c r="H158" s="28"/>
    </row>
    <row r="159" spans="1:8">
      <c r="A159" s="27"/>
      <c r="B159" s="28"/>
      <c r="C159" s="28"/>
      <c r="D159" s="28"/>
      <c r="E159" s="28"/>
      <c r="F159" s="28"/>
      <c r="G159" s="28"/>
      <c r="H159" s="28"/>
    </row>
    <row r="160" spans="1:8">
      <c r="A160" s="27"/>
      <c r="B160" s="28"/>
      <c r="C160" s="28"/>
      <c r="D160" s="28"/>
      <c r="E160" s="28"/>
      <c r="F160" s="28"/>
      <c r="G160" s="28"/>
      <c r="H160" s="28"/>
    </row>
    <row r="161" spans="1:8">
      <c r="A161" s="27"/>
      <c r="B161" s="28"/>
      <c r="C161" s="28"/>
      <c r="D161" s="28"/>
      <c r="E161" s="28"/>
      <c r="F161" s="28"/>
      <c r="G161" s="28"/>
      <c r="H161" s="28"/>
    </row>
    <row r="162" spans="1:8">
      <c r="A162" s="27"/>
      <c r="B162" s="28"/>
      <c r="C162" s="28"/>
      <c r="D162" s="28"/>
      <c r="E162" s="28"/>
      <c r="F162" s="28"/>
      <c r="G162" s="28"/>
      <c r="H162" s="28"/>
    </row>
    <row r="163" spans="1:8">
      <c r="A163" s="27"/>
      <c r="B163" s="28"/>
      <c r="C163" s="28"/>
      <c r="D163" s="28"/>
      <c r="E163" s="28"/>
      <c r="F163" s="28"/>
      <c r="G163" s="28"/>
      <c r="H163" s="28"/>
    </row>
    <row r="164" spans="1:8">
      <c r="A164" s="27"/>
      <c r="B164" s="28"/>
      <c r="C164" s="28"/>
      <c r="D164" s="28"/>
      <c r="E164" s="28"/>
      <c r="F164" s="28"/>
      <c r="G164" s="28"/>
      <c r="H164" s="28"/>
    </row>
    <row r="165" spans="1:8">
      <c r="A165" s="27"/>
      <c r="B165" s="28"/>
      <c r="C165" s="28"/>
      <c r="D165" s="28"/>
      <c r="E165" s="28"/>
      <c r="F165" s="28"/>
      <c r="G165" s="28"/>
      <c r="H165" s="28"/>
    </row>
    <row r="166" spans="1:8">
      <c r="A166" s="27"/>
      <c r="B166" s="28"/>
      <c r="C166" s="28"/>
      <c r="D166" s="28"/>
      <c r="E166" s="28"/>
      <c r="F166" s="28"/>
      <c r="G166" s="28"/>
      <c r="H166" s="28"/>
    </row>
    <row r="167" spans="1:8">
      <c r="A167" s="27"/>
      <c r="B167" s="28"/>
      <c r="C167" s="28"/>
      <c r="D167" s="28"/>
      <c r="E167" s="28"/>
      <c r="F167" s="28"/>
      <c r="G167" s="28"/>
      <c r="H167" s="28"/>
    </row>
    <row r="168" spans="1:8">
      <c r="A168" s="27"/>
      <c r="B168" s="28"/>
      <c r="C168" s="28"/>
      <c r="D168" s="28"/>
      <c r="E168" s="28"/>
      <c r="F168" s="28"/>
      <c r="G168" s="28"/>
      <c r="H168" s="28"/>
    </row>
    <row r="169" spans="1:8">
      <c r="A169" s="27"/>
      <c r="B169" s="28"/>
      <c r="C169" s="28"/>
      <c r="D169" s="28"/>
      <c r="E169" s="28"/>
      <c r="F169" s="28"/>
      <c r="G169" s="28"/>
      <c r="H169" s="28"/>
    </row>
    <row r="170" spans="1:8">
      <c r="A170" s="27"/>
      <c r="B170" s="28"/>
      <c r="C170" s="28"/>
      <c r="D170" s="28"/>
      <c r="E170" s="28"/>
      <c r="F170" s="28"/>
      <c r="G170" s="28"/>
      <c r="H170" s="28"/>
    </row>
    <row r="171" spans="1:8">
      <c r="A171" s="27"/>
      <c r="B171" s="28"/>
      <c r="C171" s="28"/>
      <c r="D171" s="28"/>
      <c r="E171" s="28"/>
      <c r="F171" s="28"/>
      <c r="G171" s="28"/>
      <c r="H171" s="28"/>
    </row>
    <row r="172" spans="1:8">
      <c r="A172" s="27"/>
      <c r="B172" s="28"/>
      <c r="C172" s="28"/>
      <c r="D172" s="28"/>
      <c r="E172" s="28"/>
      <c r="F172" s="28"/>
      <c r="G172" s="28"/>
      <c r="H172" s="28"/>
    </row>
    <row r="173" spans="1:8">
      <c r="A173" s="27"/>
      <c r="B173" s="28"/>
      <c r="C173" s="28"/>
      <c r="D173" s="28"/>
      <c r="E173" s="28"/>
      <c r="F173" s="28"/>
      <c r="G173" s="28"/>
      <c r="H173" s="28"/>
    </row>
    <row r="174" spans="1:8">
      <c r="A174" s="27"/>
      <c r="B174" s="28"/>
      <c r="C174" s="28"/>
      <c r="D174" s="28"/>
      <c r="E174" s="28"/>
      <c r="F174" s="28"/>
      <c r="G174" s="28"/>
      <c r="H174" s="28"/>
    </row>
    <row r="175" spans="1:8">
      <c r="A175" s="27"/>
      <c r="B175" s="28"/>
      <c r="C175" s="28"/>
      <c r="D175" s="28"/>
      <c r="E175" s="28"/>
      <c r="F175" s="28"/>
      <c r="G175" s="28"/>
      <c r="H175" s="28"/>
    </row>
    <row r="176" spans="1:8">
      <c r="A176" s="27"/>
      <c r="B176" s="28"/>
      <c r="C176" s="28"/>
      <c r="D176" s="28"/>
      <c r="E176" s="28"/>
      <c r="F176" s="28"/>
      <c r="G176" s="28"/>
      <c r="H176" s="28"/>
    </row>
    <row r="177" spans="1:8">
      <c r="A177" s="27"/>
      <c r="B177" s="28"/>
      <c r="C177" s="28"/>
      <c r="D177" s="28"/>
      <c r="E177" s="28"/>
      <c r="F177" s="28"/>
      <c r="G177" s="28"/>
      <c r="H177" s="28"/>
    </row>
    <row r="178" spans="1:8">
      <c r="A178" s="27"/>
      <c r="B178" s="28"/>
      <c r="C178" s="28"/>
      <c r="D178" s="28"/>
      <c r="E178" s="28"/>
      <c r="F178" s="28"/>
      <c r="G178" s="28"/>
      <c r="H178" s="28"/>
    </row>
    <row r="179" spans="1:8">
      <c r="A179" s="27"/>
      <c r="B179" s="28"/>
      <c r="C179" s="28"/>
      <c r="D179" s="28"/>
      <c r="E179" s="28"/>
      <c r="F179" s="28"/>
      <c r="G179" s="28"/>
      <c r="H179" s="28"/>
    </row>
    <row r="180" spans="1:8">
      <c r="A180" s="27"/>
      <c r="B180" s="28"/>
      <c r="C180" s="28"/>
      <c r="D180" s="28"/>
      <c r="E180" s="28"/>
      <c r="F180" s="28"/>
      <c r="G180" s="28"/>
      <c r="H180" s="28"/>
    </row>
    <row r="181" spans="1:8">
      <c r="A181" s="27"/>
      <c r="B181" s="28"/>
      <c r="C181" s="28"/>
      <c r="D181" s="28"/>
      <c r="E181" s="28"/>
      <c r="F181" s="28"/>
      <c r="G181" s="28"/>
      <c r="H181" s="28"/>
    </row>
    <row r="182" spans="1:8">
      <c r="A182" s="27"/>
      <c r="B182" s="28"/>
      <c r="C182" s="28"/>
      <c r="D182" s="28"/>
      <c r="E182" s="28"/>
      <c r="F182" s="28"/>
      <c r="G182" s="28"/>
      <c r="H182" s="28"/>
    </row>
    <row r="183" spans="1:8">
      <c r="A183" s="27"/>
      <c r="B183" s="28"/>
      <c r="C183" s="28"/>
      <c r="D183" s="28"/>
      <c r="E183" s="28"/>
      <c r="F183" s="28"/>
      <c r="G183" s="28"/>
      <c r="H183" s="28"/>
    </row>
    <row r="184" spans="1:8">
      <c r="A184" s="27"/>
      <c r="B184" s="28"/>
      <c r="C184" s="28"/>
      <c r="D184" s="28"/>
      <c r="E184" s="28"/>
      <c r="F184" s="28"/>
      <c r="G184" s="28"/>
      <c r="H184" s="28"/>
    </row>
    <row r="185" spans="1:8">
      <c r="A185" s="27"/>
      <c r="B185" s="28"/>
      <c r="C185" s="28"/>
      <c r="D185" s="28"/>
      <c r="E185" s="28"/>
      <c r="F185" s="28"/>
      <c r="G185" s="28"/>
      <c r="H185" s="28"/>
    </row>
    <row r="186" spans="1:8">
      <c r="A186" s="27"/>
      <c r="B186" s="28"/>
      <c r="C186" s="28"/>
      <c r="D186" s="28"/>
      <c r="E186" s="28"/>
      <c r="F186" s="28"/>
      <c r="G186" s="28"/>
      <c r="H186" s="28"/>
    </row>
    <row r="187" spans="1:8">
      <c r="A187" s="27"/>
      <c r="B187" s="28"/>
      <c r="C187" s="28"/>
      <c r="D187" s="28"/>
      <c r="E187" s="28"/>
      <c r="F187" s="28"/>
      <c r="G187" s="28"/>
      <c r="H187" s="28"/>
    </row>
    <row r="188" spans="1:8">
      <c r="A188" s="27"/>
      <c r="B188" s="28"/>
      <c r="C188" s="28"/>
      <c r="D188" s="28"/>
      <c r="E188" s="28"/>
      <c r="F188" s="28"/>
      <c r="G188" s="28"/>
      <c r="H188" s="28"/>
    </row>
    <row r="189" spans="1:8">
      <c r="A189" s="27"/>
      <c r="B189" s="28"/>
      <c r="C189" s="28"/>
      <c r="D189" s="28"/>
      <c r="E189" s="28"/>
      <c r="F189" s="28"/>
      <c r="G189" s="28"/>
      <c r="H189" s="28"/>
    </row>
    <row r="190" spans="1:8">
      <c r="A190" s="27"/>
      <c r="B190" s="28"/>
      <c r="C190" s="28"/>
      <c r="D190" s="28"/>
      <c r="E190" s="28"/>
      <c r="F190" s="28"/>
      <c r="G190" s="28"/>
      <c r="H190" s="28"/>
    </row>
    <row r="191" spans="1:8">
      <c r="A191" s="27"/>
      <c r="B191" s="28"/>
      <c r="C191" s="28"/>
      <c r="D191" s="28"/>
      <c r="E191" s="28"/>
      <c r="F191" s="28"/>
      <c r="G191" s="28"/>
      <c r="H191" s="28"/>
    </row>
    <row r="192" spans="1:8">
      <c r="A192" s="27"/>
      <c r="B192" s="28"/>
      <c r="C192" s="28"/>
      <c r="D192" s="28"/>
      <c r="E192" s="28"/>
      <c r="F192" s="28"/>
      <c r="G192" s="28"/>
      <c r="H192" s="28"/>
    </row>
    <row r="193" spans="1:8">
      <c r="A193" s="27"/>
      <c r="B193" s="28"/>
      <c r="C193" s="28"/>
      <c r="D193" s="28"/>
      <c r="E193" s="28"/>
      <c r="F193" s="28"/>
      <c r="G193" s="28"/>
      <c r="H193" s="28"/>
    </row>
    <row r="194" spans="1:8">
      <c r="A194" s="27"/>
      <c r="B194" s="28"/>
      <c r="C194" s="28"/>
      <c r="D194" s="28"/>
      <c r="E194" s="28"/>
      <c r="F194" s="28"/>
      <c r="G194" s="28"/>
      <c r="H194" s="28"/>
    </row>
    <row r="195" spans="1:8">
      <c r="A195" s="27"/>
      <c r="B195" s="28"/>
      <c r="C195" s="28"/>
      <c r="D195" s="28"/>
      <c r="E195" s="28"/>
      <c r="F195" s="28"/>
      <c r="G195" s="28"/>
      <c r="H195" s="28"/>
    </row>
    <row r="196" spans="1:8">
      <c r="A196" s="27"/>
      <c r="B196" s="28"/>
      <c r="C196" s="28"/>
      <c r="D196" s="28"/>
      <c r="E196" s="28"/>
      <c r="F196" s="28"/>
      <c r="G196" s="28"/>
      <c r="H196" s="28"/>
    </row>
    <row r="197" spans="1:8">
      <c r="A197" s="27"/>
      <c r="B197" s="28"/>
      <c r="C197" s="28"/>
      <c r="D197" s="28"/>
      <c r="E197" s="28"/>
      <c r="F197" s="28"/>
      <c r="G197" s="28"/>
      <c r="H197" s="28"/>
    </row>
    <row r="198" spans="1:8">
      <c r="A198" s="27"/>
      <c r="B198" s="28"/>
      <c r="C198" s="28"/>
      <c r="D198" s="28"/>
      <c r="E198" s="28"/>
      <c r="F198" s="28"/>
      <c r="G198" s="28"/>
      <c r="H198" s="28"/>
    </row>
    <row r="199" spans="1:8">
      <c r="A199" s="27"/>
      <c r="B199" s="28"/>
      <c r="C199" s="28"/>
      <c r="D199" s="28"/>
      <c r="E199" s="28"/>
      <c r="F199" s="28"/>
      <c r="G199" s="28"/>
      <c r="H199" s="28"/>
    </row>
    <row r="200" spans="1:8">
      <c r="A200" s="27"/>
      <c r="B200" s="28"/>
      <c r="C200" s="28"/>
      <c r="D200" s="28"/>
      <c r="E200" s="28"/>
      <c r="F200" s="28"/>
      <c r="G200" s="28"/>
      <c r="H200" s="28"/>
    </row>
    <row r="201" spans="1:8">
      <c r="A201" s="27"/>
      <c r="B201" s="28"/>
      <c r="C201" s="28"/>
      <c r="D201" s="28"/>
      <c r="E201" s="28"/>
      <c r="F201" s="28"/>
      <c r="G201" s="28"/>
      <c r="H201" s="28"/>
    </row>
    <row r="202" spans="1:8">
      <c r="A202" s="27"/>
      <c r="B202" s="28"/>
      <c r="C202" s="28"/>
      <c r="D202" s="28"/>
      <c r="E202" s="28"/>
      <c r="F202" s="28"/>
      <c r="G202" s="28"/>
      <c r="H202" s="28"/>
    </row>
    <row r="203" spans="1:8">
      <c r="A203" s="27"/>
      <c r="B203" s="28"/>
      <c r="C203" s="28"/>
      <c r="D203" s="28"/>
      <c r="E203" s="28"/>
      <c r="F203" s="28"/>
      <c r="G203" s="28"/>
      <c r="H203" s="28"/>
    </row>
    <row r="204" spans="1:8">
      <c r="A204" s="27"/>
      <c r="B204" s="28"/>
      <c r="C204" s="28"/>
      <c r="D204" s="28"/>
      <c r="E204" s="28"/>
      <c r="F204" s="28"/>
      <c r="G204" s="28"/>
      <c r="H204" s="28"/>
    </row>
    <row r="205" spans="1:8">
      <c r="A205" s="27"/>
      <c r="B205" s="28"/>
      <c r="C205" s="28"/>
      <c r="D205" s="28"/>
      <c r="E205" s="28"/>
      <c r="F205" s="28"/>
      <c r="G205" s="28"/>
      <c r="H205" s="28"/>
    </row>
    <row r="206" spans="1:8">
      <c r="A206" s="27"/>
      <c r="B206" s="28"/>
      <c r="C206" s="28"/>
      <c r="D206" s="28"/>
      <c r="E206" s="28"/>
      <c r="F206" s="28"/>
      <c r="G206" s="28"/>
      <c r="H206" s="28"/>
    </row>
    <row r="207" spans="1:8">
      <c r="A207" s="27"/>
      <c r="B207" s="28"/>
      <c r="C207" s="28"/>
      <c r="D207" s="28"/>
      <c r="E207" s="28"/>
      <c r="F207" s="28"/>
      <c r="G207" s="28"/>
      <c r="H207" s="28"/>
    </row>
    <row r="208" spans="1:8">
      <c r="A208" s="27"/>
      <c r="B208" s="28"/>
      <c r="C208" s="28"/>
      <c r="D208" s="28"/>
      <c r="E208" s="28"/>
      <c r="F208" s="28"/>
      <c r="G208" s="28"/>
      <c r="H208" s="28"/>
    </row>
    <row r="209" spans="1:8">
      <c r="A209" s="27"/>
      <c r="B209" s="28"/>
      <c r="C209" s="28"/>
      <c r="D209" s="28"/>
      <c r="E209" s="28"/>
      <c r="F209" s="28"/>
      <c r="G209" s="28"/>
      <c r="H209" s="28"/>
    </row>
  </sheetData>
  <mergeCells count="18">
    <mergeCell ref="B4:E4"/>
    <mergeCell ref="B5:E5"/>
    <mergeCell ref="F4:I4"/>
    <mergeCell ref="F5:I5"/>
    <mergeCell ref="W4:Z4"/>
    <mergeCell ref="W5:Z5"/>
    <mergeCell ref="J4:M4"/>
    <mergeCell ref="J5:M5"/>
    <mergeCell ref="N4:Q4"/>
    <mergeCell ref="N5:Q5"/>
    <mergeCell ref="R4:U4"/>
    <mergeCell ref="R5:U5"/>
    <mergeCell ref="AE4:AH4"/>
    <mergeCell ref="AI4:AL4"/>
    <mergeCell ref="AE5:AH5"/>
    <mergeCell ref="AI5:AL5"/>
    <mergeCell ref="AA4:AD4"/>
    <mergeCell ref="AA5:AD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11</vt:i4>
      </vt:variant>
    </vt:vector>
  </HeadingPairs>
  <TitlesOfParts>
    <vt:vector size="22" baseType="lpstr">
      <vt:lpstr>T1 P&amp;P</vt:lpstr>
      <vt:lpstr>Fig1 P&amp;P</vt:lpstr>
      <vt:lpstr>Fig2 P&amp;P</vt:lpstr>
      <vt:lpstr>Fig3 P&amp;P</vt:lpstr>
      <vt:lpstr>T1</vt:lpstr>
      <vt:lpstr>T1bSlides</vt:lpstr>
      <vt:lpstr>Data1</vt:lpstr>
      <vt:lpstr>Data2</vt:lpstr>
      <vt:lpstr>Data3</vt:lpstr>
      <vt:lpstr>Data4</vt:lpstr>
      <vt:lpstr>Data5</vt:lpstr>
      <vt:lpstr>F1a</vt:lpstr>
      <vt:lpstr>F1b</vt:lpstr>
      <vt:lpstr>F1c</vt:lpstr>
      <vt:lpstr>F2a</vt:lpstr>
      <vt:lpstr>F2b</vt:lpstr>
      <vt:lpstr>F2c</vt:lpstr>
      <vt:lpstr>F3a</vt:lpstr>
      <vt:lpstr>F3b</vt:lpstr>
      <vt:lpstr>T1cSlides</vt:lpstr>
      <vt:lpstr>F2dSlides</vt:lpstr>
      <vt:lpstr>F2eSlides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2017-01-31T16:16:25Z</dcterms:modified>
</cp:coreProperties>
</file>