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ton\Desktop\Udemy\Excel\Módulo 9\Feito por mim\"/>
    </mc:Choice>
  </mc:AlternateContent>
  <xr:revisionPtr revIDLastSave="0" documentId="13_ncr:1_{00CF48F8-0DE6-42B4-AFEF-F6740425C5B7}" xr6:coauthVersionLast="47" xr6:coauthVersionMax="47" xr10:uidLastSave="{00000000-0000-0000-0000-000000000000}"/>
  <bookViews>
    <workbookView xWindow="-108" yWindow="-108" windowWidth="23256" windowHeight="12576" activeTab="2" xr2:uid="{F412247B-3614-4C15-BFEE-606CD6EF8C7D}"/>
  </bookViews>
  <sheets>
    <sheet name="Início" sheetId="9" r:id="rId1"/>
    <sheet name="Cadastro" sheetId="6" r:id="rId2"/>
    <sheet name="Lançamentos" sheetId="7" r:id="rId3"/>
  </sheets>
  <definedNames>
    <definedName name="ColunaProdutos">#REF!</definedName>
    <definedName name="ConsultaProdutos" localSheetId="0">#REF!</definedName>
    <definedName name="ConsultaProdutos">tbCadastro[PRODUTO
]</definedName>
    <definedName name="SegmentaçãodeDados_PRODUTO">#N/A</definedName>
  </definedNames>
  <calcPr calcId="191029" iterate="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B11" i="7"/>
  <c r="E11" i="7" s="1"/>
  <c r="B10" i="7"/>
  <c r="E10" i="7" s="1"/>
  <c r="E10" i="6"/>
  <c r="F10" i="6" s="1"/>
  <c r="E9" i="6"/>
  <c r="F9" i="6" s="1"/>
  <c r="E8" i="6"/>
  <c r="F8" i="6" s="1"/>
  <c r="B4" i="7"/>
  <c r="E4" i="7" s="1"/>
  <c r="B5" i="7"/>
  <c r="B6" i="7"/>
  <c r="B7" i="7"/>
  <c r="B8" i="7"/>
  <c r="E8" i="7" s="1"/>
  <c r="B9" i="7"/>
  <c r="E4" i="6"/>
  <c r="F4" i="6" s="1"/>
  <c r="E7" i="6"/>
  <c r="F7" i="6" s="1"/>
  <c r="E6" i="6"/>
  <c r="F6" i="6" s="1"/>
  <c r="E5" i="6"/>
  <c r="F5" i="6" s="1"/>
  <c r="D12" i="7"/>
  <c r="C12" i="7"/>
  <c r="E6" i="7"/>
  <c r="E5" i="7" l="1"/>
  <c r="E7" i="7"/>
  <c r="E9" i="7"/>
  <c r="B12" i="7"/>
  <c r="E12" i="7" l="1"/>
</calcChain>
</file>

<file path=xl/sharedStrings.xml><?xml version="1.0" encoding="utf-8"?>
<sst xmlns="http://schemas.openxmlformats.org/spreadsheetml/2006/main" count="34" uniqueCount="20">
  <si>
    <t xml:space="preserve">PRODUTO
</t>
  </si>
  <si>
    <t xml:space="preserve">SALDO
</t>
  </si>
  <si>
    <t xml:space="preserve">AVISOS
</t>
  </si>
  <si>
    <t>Unidade</t>
  </si>
  <si>
    <t>Caixa</t>
  </si>
  <si>
    <t xml:space="preserve">ENTRADA
</t>
  </si>
  <si>
    <t xml:space="preserve">SAÍDA
</t>
  </si>
  <si>
    <t>Borracha</t>
  </si>
  <si>
    <t>Total</t>
  </si>
  <si>
    <t>Caneta Esferiográfica Preta</t>
  </si>
  <si>
    <t>Caneta Esferiográfica Azul</t>
  </si>
  <si>
    <t xml:space="preserve">MEDIDA 
</t>
  </si>
  <si>
    <t>ESTOQUE 
MÁXIMO</t>
  </si>
  <si>
    <t>ESTOQUE 
MÍNIMO</t>
  </si>
  <si>
    <t>Caneta Esferiográfica Vermelha</t>
  </si>
  <si>
    <t xml:space="preserve">DATA 
</t>
  </si>
  <si>
    <t xml:space="preserve">SALDOS
</t>
  </si>
  <si>
    <t>Marca Texto</t>
  </si>
  <si>
    <t>Apontador Duplo</t>
  </si>
  <si>
    <t>Estilete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</si>
</sst>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8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 wrapText="1"/>
    </xf>
    <xf numFmtId="1" fontId="0" fillId="0" borderId="0" xfId="0" applyNumberFormat="1"/>
    <xf numFmtId="1" fontId="2" fillId="0" borderId="0" xfId="0" applyNumberFormat="1" applyFont="1" applyAlignment="1">
      <alignment horizontal="left" wrapText="1"/>
    </xf>
    <xf numFmtId="1" fontId="0" fillId="3" borderId="0" xfId="0" applyNumberFormat="1" applyFill="1"/>
    <xf numFmtId="0" fontId="0" fillId="3" borderId="0" xfId="0" applyFill="1"/>
    <xf numFmtId="14" fontId="0" fillId="0" borderId="0" xfId="0" applyNumberFormat="1"/>
    <xf numFmtId="0" fontId="4" fillId="0" borderId="0" xfId="0" applyFont="1" applyAlignment="1">
      <alignment horizontal="left" wrapText="1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168" fontId="3" fillId="0" borderId="0" xfId="0" applyNumberFormat="1" applyFont="1"/>
  </cellXfs>
  <cellStyles count="1">
    <cellStyle name="Normal" xfId="0" builtinId="0"/>
  </cellStyles>
  <dxfs count="20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 tint="0.24994659260841701"/>
      </font>
      <fill>
        <patternFill>
          <bgColor theme="7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 tint="0.24994659260841701"/>
      </font>
      <fill>
        <patternFill>
          <bgColor theme="7"/>
        </patternFill>
      </fill>
    </dxf>
    <dxf>
      <numFmt numFmtId="1" formatCode="0"/>
    </dxf>
    <dxf>
      <numFmt numFmtId="1" formatCode="0"/>
      <fill>
        <patternFill patternType="solid">
          <fgColor indexed="64"/>
          <bgColor theme="8" tint="0.79998168889431442"/>
        </patternFill>
      </fill>
    </dxf>
    <dxf>
      <numFmt numFmtId="19" formatCode="dd/mm/yyyy"/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2E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COMPOSIÇÃO</a:t>
            </a:r>
            <a:r>
              <a:rPr lang="en-US" b="1" baseline="0"/>
              <a:t> DO SALDO ATUAL DO ESTOQUE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SALDO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Cadastro!$A$4:$A$10</c:f>
              <c:strCache>
                <c:ptCount val="7"/>
                <c:pt idx="0">
                  <c:v>Borracha</c:v>
                </c:pt>
                <c:pt idx="1">
                  <c:v>Caneta Esferiográfica Azul</c:v>
                </c:pt>
                <c:pt idx="2">
                  <c:v>Caneta Esferiográfica Preta</c:v>
                </c:pt>
                <c:pt idx="3">
                  <c:v>Caneta Esferiográfica Vermelha</c:v>
                </c:pt>
                <c:pt idx="4">
                  <c:v>Marca Texto</c:v>
                </c:pt>
                <c:pt idx="5">
                  <c:v>Apontador Duplo</c:v>
                </c:pt>
                <c:pt idx="6">
                  <c:v>Estilete</c:v>
                </c:pt>
              </c:strCache>
            </c:strRef>
          </c:cat>
          <c:val>
            <c:numRef>
              <c:f>Cadastro!$E$4:$E$10</c:f>
              <c:numCache>
                <c:formatCode>0</c:formatCode>
                <c:ptCount val="7"/>
                <c:pt idx="0">
                  <c:v>250</c:v>
                </c:pt>
                <c:pt idx="1">
                  <c:v>10</c:v>
                </c:pt>
                <c:pt idx="2">
                  <c:v>26</c:v>
                </c:pt>
                <c:pt idx="3">
                  <c:v>4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F-4AF4-A878-C74C1D44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Lan&#231;amentos!A1"/><Relationship Id="rId4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hyperlink" Target="#Lan&#231;amento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Cadastr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3806414</xdr:colOff>
      <xdr:row>0</xdr:row>
      <xdr:rowOff>62305</xdr:rowOff>
    </xdr:from>
    <xdr:to>
      <xdr:col>6</xdr:col>
      <xdr:colOff>4880834</xdr:colOff>
      <xdr:row>0</xdr:row>
      <xdr:rowOff>697438</xdr:rowOff>
    </xdr:to>
    <xdr:pic>
      <xdr:nvPicPr>
        <xdr:cNvPr id="2" name="Imagem 1" descr="Assaí Atacadista Logo PNG Vector (SVG) Free Download">
          <a:extLst>
            <a:ext uri="{FF2B5EF4-FFF2-40B4-BE49-F238E27FC236}">
              <a16:creationId xmlns:a16="http://schemas.microsoft.com/office/drawing/2014/main" id="{F3349250-AC61-4DEF-A2E3-7AE9D819D9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6400" r="94500">
                      <a14:foregroundMark x1="10500" y1="65700" x2="10500" y2="65700"/>
                      <a14:foregroundMark x1="6400" y1="70100" x2="6400" y2="70100"/>
                      <a14:foregroundMark x1="38400" y1="63000" x2="38400" y2="63000"/>
                      <a14:foregroundMark x1="51100" y1="61300" x2="51100" y2="61300"/>
                      <a14:foregroundMark x1="75100" y1="55800" x2="75100" y2="55800"/>
                      <a14:foregroundMark x1="92000" y1="60200" x2="92000" y2="60200"/>
                      <a14:foregroundMark x1="94500" y1="49600" x2="94500" y2="49600"/>
                      <a14:foregroundMark x1="89400" y1="49800" x2="89400" y2="49800"/>
                      <a14:foregroundMark x1="89400" y1="49300" x2="89400" y2="49300"/>
                      <a14:foregroundMark x1="88400" y1="49800" x2="88400" y2="49800"/>
                      <a14:foregroundMark x1="88300" y1="49600" x2="88300" y2="49600"/>
                      <a14:foregroundMark x1="87500" y1="49900" x2="87500" y2="49900"/>
                      <a14:foregroundMark x1="87600" y1="49600" x2="87600" y2="496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12" t="15919" r="2733" b="25938"/>
        <a:stretch/>
      </xdr:blipFill>
      <xdr:spPr bwMode="auto">
        <a:xfrm>
          <a:off x="13430474" y="62305"/>
          <a:ext cx="1074420" cy="635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396240</xdr:colOff>
      <xdr:row>0</xdr:row>
      <xdr:rowOff>403860</xdr:rowOff>
    </xdr:from>
    <xdr:to>
      <xdr:col>0</xdr:col>
      <xdr:colOff>2042160</xdr:colOff>
      <xdr:row>1</xdr:row>
      <xdr:rowOff>7620</xdr:rowOff>
    </xdr:to>
    <xdr:sp macro="" textlink="">
      <xdr:nvSpPr>
        <xdr:cNvPr id="3" name="Retângulo: Único Canto Recortad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8D34E3-5106-45C8-A7C5-78C8D2466A80}"/>
            </a:ext>
          </a:extLst>
        </xdr:cNvPr>
        <xdr:cNvSpPr/>
      </xdr:nvSpPr>
      <xdr:spPr>
        <a:xfrm>
          <a:off x="396240" y="403860"/>
          <a:ext cx="1645920" cy="365760"/>
        </a:xfrm>
        <a:prstGeom prst="snip1Rect">
          <a:avLst>
            <a:gd name="adj" fmla="val 41667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2125980</xdr:colOff>
      <xdr:row>0</xdr:row>
      <xdr:rowOff>403860</xdr:rowOff>
    </xdr:from>
    <xdr:to>
      <xdr:col>1</xdr:col>
      <xdr:colOff>670560</xdr:colOff>
      <xdr:row>1</xdr:row>
      <xdr:rowOff>7620</xdr:rowOff>
    </xdr:to>
    <xdr:sp macro="" textlink="">
      <xdr:nvSpPr>
        <xdr:cNvPr id="4" name="Retângulo: Único Canto Recortad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9EA150-FB0A-4C63-8985-8CB8D2508F90}"/>
            </a:ext>
          </a:extLst>
        </xdr:cNvPr>
        <xdr:cNvSpPr/>
      </xdr:nvSpPr>
      <xdr:spPr>
        <a:xfrm>
          <a:off x="2125980" y="403860"/>
          <a:ext cx="1645920" cy="365760"/>
        </a:xfrm>
        <a:prstGeom prst="snip1Rect">
          <a:avLst>
            <a:gd name="adj" fmla="val 41667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>
                  <a:lumMod val="75000"/>
                  <a:lumOff val="25000"/>
                </a:schemeClr>
              </a:solidFill>
            </a:rPr>
            <a:t>Cadastro</a:t>
          </a:r>
        </a:p>
      </xdr:txBody>
    </xdr:sp>
    <xdr:clientData/>
  </xdr:twoCellAnchor>
  <xdr:twoCellAnchor>
    <xdr:from>
      <xdr:col>1</xdr:col>
      <xdr:colOff>754380</xdr:colOff>
      <xdr:row>0</xdr:row>
      <xdr:rowOff>403860</xdr:rowOff>
    </xdr:from>
    <xdr:to>
      <xdr:col>3</xdr:col>
      <xdr:colOff>236220</xdr:colOff>
      <xdr:row>1</xdr:row>
      <xdr:rowOff>7620</xdr:rowOff>
    </xdr:to>
    <xdr:sp macro="" textlink="">
      <xdr:nvSpPr>
        <xdr:cNvPr id="5" name="Retângulo: Único Canto Recortad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CF61766-F9DB-4CEE-84A6-1B89C048F516}"/>
            </a:ext>
          </a:extLst>
        </xdr:cNvPr>
        <xdr:cNvSpPr/>
      </xdr:nvSpPr>
      <xdr:spPr>
        <a:xfrm>
          <a:off x="3855720" y="403860"/>
          <a:ext cx="1859280" cy="365760"/>
        </a:xfrm>
        <a:prstGeom prst="snip1Rect">
          <a:avLst>
            <a:gd name="adj" fmla="val 41667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>
                  <a:lumMod val="75000"/>
                  <a:lumOff val="25000"/>
                </a:schemeClr>
              </a:solidFill>
            </a:rPr>
            <a:t>Lançamentos</a:t>
          </a:r>
        </a:p>
      </xdr:txBody>
    </xdr:sp>
    <xdr:clientData/>
  </xdr:twoCellAnchor>
  <xdr:oneCellAnchor>
    <xdr:from>
      <xdr:col>3</xdr:col>
      <xdr:colOff>430310</xdr:colOff>
      <xdr:row>5</xdr:row>
      <xdr:rowOff>89646</xdr:rowOff>
    </xdr:from>
    <xdr:ext cx="3370729" cy="1084731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E7044DE-D89A-4486-BE5D-AEF17FA3DA5A}"/>
            </a:ext>
          </a:extLst>
        </xdr:cNvPr>
        <xdr:cNvSpPr txBox="1"/>
      </xdr:nvSpPr>
      <xdr:spPr>
        <a:xfrm>
          <a:off x="5916710" y="1828799"/>
          <a:ext cx="3370729" cy="10847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2400" b="1"/>
            <a:t>Controle de Estoques </a:t>
          </a:r>
          <a:br>
            <a:rPr lang="pt-BR" sz="2400" b="1"/>
          </a:br>
          <a:r>
            <a:rPr lang="pt-BR" sz="2400" b="1" baseline="0"/>
            <a:t>Simplificado</a:t>
          </a:r>
          <a:endParaRPr lang="pt-BR" sz="2400" b="1"/>
        </a:p>
      </xdr:txBody>
    </xdr:sp>
    <xdr:clientData/>
  </xdr:oneCellAnchor>
  <xdr:oneCellAnchor>
    <xdr:from>
      <xdr:col>2</xdr:col>
      <xdr:colOff>421346</xdr:colOff>
      <xdr:row>13</xdr:row>
      <xdr:rowOff>44822</xdr:rowOff>
    </xdr:from>
    <xdr:ext cx="5773270" cy="1129555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B16D0B1-3486-4D46-8929-94268134B3CA}"/>
            </a:ext>
          </a:extLst>
        </xdr:cNvPr>
        <xdr:cNvSpPr txBox="1"/>
      </xdr:nvSpPr>
      <xdr:spPr>
        <a:xfrm>
          <a:off x="4715440" y="3218328"/>
          <a:ext cx="5773270" cy="11295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1400" b="1"/>
            <a:t>ORIENTAÇÕES</a:t>
          </a:r>
          <a:br>
            <a:rPr lang="pt-BR" sz="1400" b="1"/>
          </a:br>
          <a:br>
            <a:rPr lang="pt-BR" sz="1400" b="1"/>
          </a:br>
          <a:r>
            <a:rPr lang="pt-BR" sz="1200" b="0"/>
            <a:t>1. Cadastrar o produto na aba "Cadastro"</a:t>
          </a:r>
          <a:br>
            <a:rPr lang="pt-BR" sz="1200" b="0"/>
          </a:br>
          <a:r>
            <a:rPr lang="pt-BR" sz="1200" b="0"/>
            <a:t>2.</a:t>
          </a:r>
          <a:r>
            <a:rPr lang="pt-BR" sz="1200" b="0" baseline="0"/>
            <a:t> Registrar as entradas e saídas na aba "Lançamentos"</a:t>
          </a:r>
          <a:br>
            <a:rPr lang="pt-BR" sz="1200" b="0" baseline="0"/>
          </a:br>
          <a:r>
            <a:rPr lang="pt-BR" sz="1200" b="0" baseline="0"/>
            <a:t>3. Relatórios e consultas, usar os filtros nas abas "Cadastro" e "Lançamentos"</a:t>
          </a:r>
          <a:endParaRPr lang="pt-BR" sz="20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3806414</xdr:colOff>
      <xdr:row>0</xdr:row>
      <xdr:rowOff>62305</xdr:rowOff>
    </xdr:from>
    <xdr:to>
      <xdr:col>6</xdr:col>
      <xdr:colOff>4880834</xdr:colOff>
      <xdr:row>0</xdr:row>
      <xdr:rowOff>697438</xdr:rowOff>
    </xdr:to>
    <xdr:pic>
      <xdr:nvPicPr>
        <xdr:cNvPr id="2" name="Imagem 1" descr="Assaí Atacadista Logo PNG Vector (SVG) Free Download">
          <a:extLst>
            <a:ext uri="{FF2B5EF4-FFF2-40B4-BE49-F238E27FC236}">
              <a16:creationId xmlns:a16="http://schemas.microsoft.com/office/drawing/2014/main" id="{568B4AE2-AFF7-4B8D-A7AA-50831966D7D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6400" r="94500">
                      <a14:foregroundMark x1="10500" y1="65700" x2="10500" y2="65700"/>
                      <a14:foregroundMark x1="6400" y1="70100" x2="6400" y2="70100"/>
                      <a14:foregroundMark x1="38400" y1="63000" x2="38400" y2="63000"/>
                      <a14:foregroundMark x1="51100" y1="61300" x2="51100" y2="61300"/>
                      <a14:foregroundMark x1="75100" y1="55800" x2="75100" y2="55800"/>
                      <a14:foregroundMark x1="92000" y1="60200" x2="92000" y2="60200"/>
                      <a14:foregroundMark x1="94500" y1="49600" x2="94500" y2="49600"/>
                      <a14:foregroundMark x1="89400" y1="49800" x2="89400" y2="49800"/>
                      <a14:foregroundMark x1="89400" y1="49300" x2="89400" y2="49300"/>
                      <a14:foregroundMark x1="88400" y1="49800" x2="88400" y2="49800"/>
                      <a14:foregroundMark x1="88300" y1="49600" x2="88300" y2="49600"/>
                      <a14:foregroundMark x1="87500" y1="49900" x2="87500" y2="49900"/>
                      <a14:foregroundMark x1="87600" y1="49600" x2="87600" y2="496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12" t="15919" r="2733" b="25938"/>
        <a:stretch/>
      </xdr:blipFill>
      <xdr:spPr bwMode="auto">
        <a:xfrm>
          <a:off x="12573896" y="62305"/>
          <a:ext cx="1074420" cy="635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396240</xdr:colOff>
      <xdr:row>0</xdr:row>
      <xdr:rowOff>403860</xdr:rowOff>
    </xdr:from>
    <xdr:to>
      <xdr:col>0</xdr:col>
      <xdr:colOff>2042160</xdr:colOff>
      <xdr:row>1</xdr:row>
      <xdr:rowOff>7620</xdr:rowOff>
    </xdr:to>
    <xdr:sp macro="" textlink="">
      <xdr:nvSpPr>
        <xdr:cNvPr id="3" name="Retângulo: Único Canto Recortad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09EC74-7A78-443F-B442-E69F4AC70F58}"/>
            </a:ext>
          </a:extLst>
        </xdr:cNvPr>
        <xdr:cNvSpPr/>
      </xdr:nvSpPr>
      <xdr:spPr>
        <a:xfrm>
          <a:off x="396240" y="403860"/>
          <a:ext cx="1645920" cy="365760"/>
        </a:xfrm>
        <a:prstGeom prst="snip1Rect">
          <a:avLst>
            <a:gd name="adj" fmla="val 41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2125980</xdr:colOff>
      <xdr:row>0</xdr:row>
      <xdr:rowOff>403860</xdr:rowOff>
    </xdr:from>
    <xdr:to>
      <xdr:col>1</xdr:col>
      <xdr:colOff>670560</xdr:colOff>
      <xdr:row>1</xdr:row>
      <xdr:rowOff>7620</xdr:rowOff>
    </xdr:to>
    <xdr:sp macro="" textlink="">
      <xdr:nvSpPr>
        <xdr:cNvPr id="4" name="Retângulo: Único Canto Recortado 3">
          <a:extLst>
            <a:ext uri="{FF2B5EF4-FFF2-40B4-BE49-F238E27FC236}">
              <a16:creationId xmlns:a16="http://schemas.microsoft.com/office/drawing/2014/main" id="{FEACD2D0-7D99-4052-B691-0F3F91AC429E}"/>
            </a:ext>
          </a:extLst>
        </xdr:cNvPr>
        <xdr:cNvSpPr/>
      </xdr:nvSpPr>
      <xdr:spPr>
        <a:xfrm>
          <a:off x="2125980" y="403860"/>
          <a:ext cx="1645920" cy="365760"/>
        </a:xfrm>
        <a:prstGeom prst="snip1Rect">
          <a:avLst>
            <a:gd name="adj" fmla="val 41667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>
                  <a:lumMod val="75000"/>
                  <a:lumOff val="25000"/>
                </a:schemeClr>
              </a:solidFill>
            </a:rPr>
            <a:t>Cadastro</a:t>
          </a:r>
        </a:p>
      </xdr:txBody>
    </xdr:sp>
    <xdr:clientData/>
  </xdr:twoCellAnchor>
  <xdr:twoCellAnchor>
    <xdr:from>
      <xdr:col>1</xdr:col>
      <xdr:colOff>754380</xdr:colOff>
      <xdr:row>0</xdr:row>
      <xdr:rowOff>403860</xdr:rowOff>
    </xdr:from>
    <xdr:to>
      <xdr:col>3</xdr:col>
      <xdr:colOff>236220</xdr:colOff>
      <xdr:row>1</xdr:row>
      <xdr:rowOff>7620</xdr:rowOff>
    </xdr:to>
    <xdr:sp macro="" textlink="">
      <xdr:nvSpPr>
        <xdr:cNvPr id="5" name="Retângulo: Único Canto Recort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2F55BC-C0B3-435D-9AA8-B6999D5373AB}"/>
            </a:ext>
          </a:extLst>
        </xdr:cNvPr>
        <xdr:cNvSpPr/>
      </xdr:nvSpPr>
      <xdr:spPr>
        <a:xfrm>
          <a:off x="3855720" y="403860"/>
          <a:ext cx="1760220" cy="365760"/>
        </a:xfrm>
        <a:prstGeom prst="snip1Rect">
          <a:avLst>
            <a:gd name="adj" fmla="val 41667"/>
          </a:avLst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>
                  <a:lumMod val="75000"/>
                  <a:lumOff val="25000"/>
                </a:schemeClr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224117</xdr:colOff>
      <xdr:row>1</xdr:row>
      <xdr:rowOff>215152</xdr:rowOff>
    </xdr:from>
    <xdr:to>
      <xdr:col>6</xdr:col>
      <xdr:colOff>4796117</xdr:colOff>
      <xdr:row>19</xdr:row>
      <xdr:rowOff>143436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4DF662-9756-44B4-9F47-931484127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3806414</xdr:colOff>
      <xdr:row>0</xdr:row>
      <xdr:rowOff>62305</xdr:rowOff>
    </xdr:from>
    <xdr:to>
      <xdr:col>6</xdr:col>
      <xdr:colOff>4880834</xdr:colOff>
      <xdr:row>0</xdr:row>
      <xdr:rowOff>697438</xdr:rowOff>
    </xdr:to>
    <xdr:pic>
      <xdr:nvPicPr>
        <xdr:cNvPr id="2" name="Imagem 1" descr="Assaí Atacadista Logo PNG Vector (SVG) Free Download">
          <a:extLst>
            <a:ext uri="{FF2B5EF4-FFF2-40B4-BE49-F238E27FC236}">
              <a16:creationId xmlns:a16="http://schemas.microsoft.com/office/drawing/2014/main" id="{407D1E4F-493A-429C-B4E6-DAECF5CCD9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6400" r="94500">
                      <a14:foregroundMark x1="10500" y1="65700" x2="10500" y2="65700"/>
                      <a14:foregroundMark x1="6400" y1="70100" x2="6400" y2="70100"/>
                      <a14:foregroundMark x1="38400" y1="63000" x2="38400" y2="63000"/>
                      <a14:foregroundMark x1="51100" y1="61300" x2="51100" y2="61300"/>
                      <a14:foregroundMark x1="75100" y1="55800" x2="75100" y2="55800"/>
                      <a14:foregroundMark x1="92000" y1="60200" x2="92000" y2="60200"/>
                      <a14:foregroundMark x1="94500" y1="49600" x2="94500" y2="49600"/>
                      <a14:foregroundMark x1="89400" y1="49800" x2="89400" y2="49800"/>
                      <a14:foregroundMark x1="89400" y1="49300" x2="89400" y2="49300"/>
                      <a14:foregroundMark x1="88400" y1="49800" x2="88400" y2="49800"/>
                      <a14:foregroundMark x1="88300" y1="49600" x2="88300" y2="49600"/>
                      <a14:foregroundMark x1="87500" y1="49900" x2="87500" y2="49900"/>
                      <a14:foregroundMark x1="87600" y1="49600" x2="87600" y2="496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12" t="15919" r="2733" b="25938"/>
        <a:stretch/>
      </xdr:blipFill>
      <xdr:spPr bwMode="auto">
        <a:xfrm>
          <a:off x="13255214" y="62305"/>
          <a:ext cx="1074420" cy="635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396240</xdr:colOff>
      <xdr:row>0</xdr:row>
      <xdr:rowOff>403860</xdr:rowOff>
    </xdr:from>
    <xdr:to>
      <xdr:col>0</xdr:col>
      <xdr:colOff>2042160</xdr:colOff>
      <xdr:row>1</xdr:row>
      <xdr:rowOff>7620</xdr:rowOff>
    </xdr:to>
    <xdr:sp macro="" textlink="">
      <xdr:nvSpPr>
        <xdr:cNvPr id="3" name="Retângulo: Único Canto Recortad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9235E-57F0-424E-BBC8-3A7567DD034C}"/>
            </a:ext>
          </a:extLst>
        </xdr:cNvPr>
        <xdr:cNvSpPr/>
      </xdr:nvSpPr>
      <xdr:spPr>
        <a:xfrm>
          <a:off x="396240" y="403860"/>
          <a:ext cx="1645920" cy="365760"/>
        </a:xfrm>
        <a:prstGeom prst="snip1Rect">
          <a:avLst>
            <a:gd name="adj" fmla="val 41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2125980</xdr:colOff>
      <xdr:row>0</xdr:row>
      <xdr:rowOff>403860</xdr:rowOff>
    </xdr:from>
    <xdr:to>
      <xdr:col>1</xdr:col>
      <xdr:colOff>670560</xdr:colOff>
      <xdr:row>1</xdr:row>
      <xdr:rowOff>7620</xdr:rowOff>
    </xdr:to>
    <xdr:sp macro="" textlink="">
      <xdr:nvSpPr>
        <xdr:cNvPr id="4" name="Retângulo: Único Canto Recortad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36922F-D36A-4793-9FCC-D0E588B4366E}"/>
            </a:ext>
          </a:extLst>
        </xdr:cNvPr>
        <xdr:cNvSpPr/>
      </xdr:nvSpPr>
      <xdr:spPr>
        <a:xfrm>
          <a:off x="2125980" y="403860"/>
          <a:ext cx="1645920" cy="365760"/>
        </a:xfrm>
        <a:prstGeom prst="snip1Rect">
          <a:avLst>
            <a:gd name="adj" fmla="val 41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>
                  <a:lumMod val="75000"/>
                  <a:lumOff val="25000"/>
                </a:schemeClr>
              </a:solidFill>
            </a:rPr>
            <a:t>Cadastro</a:t>
          </a:r>
        </a:p>
      </xdr:txBody>
    </xdr:sp>
    <xdr:clientData/>
  </xdr:twoCellAnchor>
  <xdr:twoCellAnchor>
    <xdr:from>
      <xdr:col>1</xdr:col>
      <xdr:colOff>754380</xdr:colOff>
      <xdr:row>0</xdr:row>
      <xdr:rowOff>403860</xdr:rowOff>
    </xdr:from>
    <xdr:to>
      <xdr:col>3</xdr:col>
      <xdr:colOff>236220</xdr:colOff>
      <xdr:row>1</xdr:row>
      <xdr:rowOff>7620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8EEF114A-C044-438F-9C0E-1400CB940E65}"/>
            </a:ext>
          </a:extLst>
        </xdr:cNvPr>
        <xdr:cNvSpPr/>
      </xdr:nvSpPr>
      <xdr:spPr>
        <a:xfrm>
          <a:off x="3855720" y="403860"/>
          <a:ext cx="1813560" cy="365760"/>
        </a:xfrm>
        <a:prstGeom prst="snip1Rect">
          <a:avLst>
            <a:gd name="adj" fmla="val 41667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>
                  <a:lumMod val="75000"/>
                  <a:lumOff val="25000"/>
                </a:schemeClr>
              </a:solidFill>
            </a:rPr>
            <a:t>Lançamentos</a:t>
          </a:r>
        </a:p>
      </xdr:txBody>
    </xdr:sp>
    <xdr:clientData/>
  </xdr:twoCellAnchor>
  <xdr:twoCellAnchor editAs="absolute">
    <xdr:from>
      <xdr:col>5</xdr:col>
      <xdr:colOff>536984</xdr:colOff>
      <xdr:row>1</xdr:row>
      <xdr:rowOff>228602</xdr:rowOff>
    </xdr:from>
    <xdr:to>
      <xdr:col>6</xdr:col>
      <xdr:colOff>3065929</xdr:colOff>
      <xdr:row>6</xdr:row>
      <xdr:rowOff>170330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PRODUTO&#10;">
              <a:extLst>
                <a:ext uri="{FF2B5EF4-FFF2-40B4-BE49-F238E27FC236}">
                  <a16:creationId xmlns:a16="http://schemas.microsoft.com/office/drawing/2014/main" id="{23F1C11E-8268-4F87-B288-E0375E6625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&#10;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7996" y="990602"/>
              <a:ext cx="4294992" cy="1151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20D0DCE7-4E00-4509-9ED1-D89DB76F1C14}" sourceName="PRODUTO_x000a_">
  <extLst>
    <x:ext xmlns:x15="http://schemas.microsoft.com/office/spreadsheetml/2010/11/main" uri="{2F2917AC-EB37-4324-AD4E-5DD8C200BD13}">
      <x15:tableSlicerCache tableId="4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_x000a_" xr10:uid="{F73587BB-FAF8-4BA9-A2FA-E24E95DAE2EF}" cache="SegmentaçãodeDados_PRODUTO" caption="PRODUTO_x000a_" columnCount="2" style="SlicerStyleLight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2020F8-709C-4D5E-B2C6-FC210F4477EF}" name="tbCadastro" displayName="tbCadastro" ref="A3:F10" totalsRowShown="0" headerRowDxfId="16">
  <autoFilter ref="A3:F10" xr:uid="{142020F8-709C-4D5E-B2C6-FC210F4477EF}"/>
  <sortState xmlns:xlrd2="http://schemas.microsoft.com/office/spreadsheetml/2017/richdata2" ref="A4:F7">
    <sortCondition ref="A3:A7"/>
  </sortState>
  <tableColumns count="6">
    <tableColumn id="1" xr3:uid="{6944D6FD-C514-46B2-9758-13F963953570}" name="PRODUTO_x000a_"/>
    <tableColumn id="2" xr3:uid="{6A5B071A-864C-417F-B703-CC4A62B7F96D}" name="MEDIDA _x000a_"/>
    <tableColumn id="3" xr3:uid="{3BFBE4CC-2B61-4817-A9EA-4AC05B6AD785}" name="ESTOQUE _x000a_MÍNIMO" dataDxfId="15"/>
    <tableColumn id="4" xr3:uid="{D071F175-D840-45F4-8F89-8E29D7E5ED45}" name="ESTOQUE _x000a_MÁXIMO" dataDxfId="14"/>
    <tableColumn id="5" xr3:uid="{80B32181-C0CD-4DDE-8E72-0C408908550D}" name="SALDO_x000a_" dataDxfId="13">
      <calculatedColumnFormula>SUMIF(tbLancamentos[PRODUTO
],tbCadastro[[#This Row],[PRODUTO
]],
tbLancamentos[ENTRADA
])
- SUMIF(tbLancamentos[PRODUTO
],tbCadastro[[#This Row],[PRODUTO
]],
tbLancamentos[SAÍDA
])</calculatedColumnFormula>
    </tableColumn>
    <tableColumn id="6" xr3:uid="{44E75A1E-A0F1-4501-9ED4-FC197E5F1056}" name="AVISOS_x000a_" dataDxfId="12">
      <calculatedColumnFormula>IF(tbCadastro[[#This Row],[SALDO
]]&gt;tbCadastro[[#This Row],[ESTOQUE 
MÁXIMO]],"Priorizar Venda",IF(tbCadastro[[#This Row],[SALDO
]]&lt;tbCadastro[[#This Row],[ESTOQUE 
MÍNIMO]],"Solicitar Nova Compra!", ""))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B16C98-1A1C-4FD8-9978-8FCB760FBC06}" name="tbLancamentos" displayName="tbLancamentos" ref="A3:E12" totalsRowCount="1" headerRowDxfId="17">
  <autoFilter ref="A3:E11" xr:uid="{33B16C98-1A1C-4FD8-9978-8FCB760FBC06}"/>
  <tableColumns count="5">
    <tableColumn id="1" xr3:uid="{C40696DD-CC44-4F64-A6FB-ABD791A2F850}" name="PRODUTO_x000a_" totalsRowLabel="Total" dataDxfId="19" totalsRowDxfId="5"/>
    <tableColumn id="2" xr3:uid="{1FDDA02F-92BD-481B-8AD7-20B9276DE7B1}" name="DATA _x000a_" totalsRowFunction="count" dataDxfId="11">
      <calculatedColumnFormula xml:space="preserve"> NOW()</calculatedColumnFormula>
    </tableColumn>
    <tableColumn id="3" xr3:uid="{FD5AFAE0-2E8D-49E8-9B11-06C266600874}" name="ENTRADA_x000a_" totalsRowFunction="sum" dataDxfId="18" totalsRowDxfId="4"/>
    <tableColumn id="4" xr3:uid="{D0E7DB07-E8DD-4535-86AB-F5D69B50B90B}" name="SAÍDA_x000a_" totalsRowFunction="sum" dataDxfId="9" totalsRowDxfId="3"/>
    <tableColumn id="5" xr3:uid="{9D89DE1B-5742-4433-9A03-EBDFE2AF3861}" name="SALDOS_x000a_" totalsRowFunction="count" dataDxfId="10" totalsRowDxfId="2">
      <calculatedColumnFormula>SUMIFS(tbLancamentos[ENTRADA
],tbLancamentos[PRODUTO
],tbLancamentos[[#This Row],[PRODUTO
]],tbLancamentos[DATA 
],"&lt;="&amp;tbLancamentos[[#This Row],[DATA 
]])
 -
SUMIFS(tbLancamentos[SAÍDA
],tbLancamentos[PRODUTO
],tbLancamentos[[#This Row],[PRODUTO
]],tbLancamentos[DATA 
],"&lt;="&amp;tbLancamentos[[#This Row],[DATA 
]])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D850-756A-4894-A35C-4B83DA34BD64}">
  <dimension ref="A1:XFC28"/>
  <sheetViews>
    <sheetView showGridLines="0" zoomScale="85" zoomScaleNormal="85" workbookViewId="0">
      <selection activeCell="G13" sqref="G13"/>
    </sheetView>
  </sheetViews>
  <sheetFormatPr defaultColWidth="0" defaultRowHeight="14.4" customHeight="1" zeroHeight="1" x14ac:dyDescent="0.3"/>
  <cols>
    <col min="1" max="1" width="45.21875" customWidth="1"/>
    <col min="2" max="2" width="17.33203125" customWidth="1"/>
    <col min="3" max="5" width="17.33203125" style="5" customWidth="1"/>
    <col min="6" max="6" width="25.77734375" customWidth="1"/>
    <col min="7" max="7" width="73.44140625" customWidth="1"/>
    <col min="8" max="16383" width="8.88671875" hidden="1"/>
    <col min="16384" max="16384" width="1" hidden="1" customWidth="1"/>
  </cols>
  <sheetData>
    <row r="1" spans="1:7" ht="60" customHeight="1" x14ac:dyDescent="0.3">
      <c r="A1" s="3"/>
      <c r="B1" s="3"/>
      <c r="C1" s="3"/>
      <c r="D1" s="3"/>
      <c r="E1" s="3"/>
      <c r="F1" s="3"/>
      <c r="G1" s="3"/>
    </row>
    <row r="2" spans="1:7" ht="19.2" customHeight="1" x14ac:dyDescent="0.3">
      <c r="G2" s="1"/>
    </row>
    <row r="3" spans="1:7" ht="29.4" customHeight="1" x14ac:dyDescent="0.4">
      <c r="C3"/>
      <c r="D3"/>
      <c r="E3"/>
      <c r="G3" s="13">
        <f ca="1">NOW()</f>
        <v>45494.943904513886</v>
      </c>
    </row>
    <row r="4" spans="1:7" x14ac:dyDescent="0.3">
      <c r="C4"/>
      <c r="D4"/>
      <c r="E4"/>
    </row>
    <row r="5" spans="1:7" x14ac:dyDescent="0.3">
      <c r="C5"/>
      <c r="D5"/>
      <c r="E5"/>
    </row>
    <row r="6" spans="1:7" x14ac:dyDescent="0.3">
      <c r="C6"/>
      <c r="D6"/>
      <c r="E6"/>
    </row>
    <row r="7" spans="1:7" x14ac:dyDescent="0.3">
      <c r="C7"/>
      <c r="D7"/>
      <c r="E7"/>
    </row>
    <row r="8" spans="1:7" x14ac:dyDescent="0.3">
      <c r="C8"/>
      <c r="D8"/>
      <c r="E8"/>
    </row>
    <row r="9" spans="1:7" x14ac:dyDescent="0.3">
      <c r="C9"/>
      <c r="D9"/>
      <c r="E9"/>
    </row>
    <row r="10" spans="1:7" x14ac:dyDescent="0.3">
      <c r="C10"/>
      <c r="D10"/>
      <c r="E10"/>
    </row>
    <row r="11" spans="1:7" x14ac:dyDescent="0.3">
      <c r="C11"/>
      <c r="D11"/>
      <c r="E11"/>
    </row>
    <row r="12" spans="1:7" x14ac:dyDescent="0.3">
      <c r="C12"/>
      <c r="D12"/>
      <c r="E12"/>
    </row>
    <row r="13" spans="1:7" x14ac:dyDescent="0.3">
      <c r="C13"/>
      <c r="D13"/>
      <c r="E13"/>
    </row>
    <row r="14" spans="1:7" x14ac:dyDescent="0.3">
      <c r="C14"/>
      <c r="D14"/>
      <c r="E14"/>
    </row>
    <row r="15" spans="1:7" x14ac:dyDescent="0.3"/>
    <row r="16" spans="1:7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8E0E-5944-4FD7-A77D-F9841CDA9325}">
  <dimension ref="A1:XFC28"/>
  <sheetViews>
    <sheetView showGridLines="0" zoomScale="85" zoomScaleNormal="85" workbookViewId="0">
      <selection sqref="A1:G1"/>
    </sheetView>
  </sheetViews>
  <sheetFormatPr defaultColWidth="0" defaultRowHeight="14.4" customHeight="1" zeroHeight="1" x14ac:dyDescent="0.3"/>
  <cols>
    <col min="1" max="1" width="45.21875" customWidth="1"/>
    <col min="2" max="2" width="17.33203125" customWidth="1"/>
    <col min="3" max="5" width="17.33203125" style="5" customWidth="1"/>
    <col min="6" max="6" width="25.77734375" customWidth="1"/>
    <col min="7" max="7" width="73.44140625" customWidth="1"/>
    <col min="8" max="16383" width="8.88671875" hidden="1"/>
    <col min="16384" max="16384" width="1" hidden="1" customWidth="1"/>
  </cols>
  <sheetData>
    <row r="1" spans="1:7" ht="60" customHeight="1" x14ac:dyDescent="0.3">
      <c r="A1" s="3"/>
      <c r="B1" s="3"/>
      <c r="C1" s="3"/>
      <c r="D1" s="3"/>
      <c r="E1" s="3"/>
      <c r="F1" s="3"/>
      <c r="G1" s="3"/>
    </row>
    <row r="2" spans="1:7" ht="19.2" customHeight="1" x14ac:dyDescent="0.3">
      <c r="G2" s="1"/>
    </row>
    <row r="3" spans="1:7" ht="29.4" customHeight="1" x14ac:dyDescent="0.3">
      <c r="A3" s="4" t="s">
        <v>0</v>
      </c>
      <c r="B3" s="4" t="s">
        <v>11</v>
      </c>
      <c r="C3" s="6" t="s">
        <v>13</v>
      </c>
      <c r="D3" s="6" t="s">
        <v>12</v>
      </c>
      <c r="E3" s="6" t="s">
        <v>1</v>
      </c>
      <c r="F3" s="4" t="s">
        <v>2</v>
      </c>
    </row>
    <row r="4" spans="1:7" x14ac:dyDescent="0.3">
      <c r="A4" t="s">
        <v>7</v>
      </c>
      <c r="B4" t="s">
        <v>3</v>
      </c>
      <c r="C4" s="5">
        <v>10</v>
      </c>
      <c r="D4" s="5">
        <v>200</v>
      </c>
      <c r="E4" s="7">
        <f>SUMIF(tbLancamentos[PRODUTO
],tbCadastro[[#This Row],[PRODUTO
]],
tbLancamentos[ENTRADA
])
- SUMIF(tbLancamentos[PRODUTO
],tbCadastro[[#This Row],[PRODUTO
]],
tbLancamentos[SAÍDA
])</f>
        <v>250</v>
      </c>
      <c r="F4" s="11" t="str">
        <f>IF(tbCadastro[[#This Row],[SALDO
]]&gt;tbCadastro[[#This Row],[ESTOQUE 
MÁXIMO]],"Priorizar Venda",IF(tbCadastro[[#This Row],[SALDO
]]&lt;tbCadastro[[#This Row],[ESTOQUE 
MÍNIMO]],"Solicitar Nova Compra!", ""))</f>
        <v>Priorizar Venda</v>
      </c>
    </row>
    <row r="5" spans="1:7" x14ac:dyDescent="0.3">
      <c r="A5" t="s">
        <v>10</v>
      </c>
      <c r="B5" t="s">
        <v>4</v>
      </c>
      <c r="C5" s="5">
        <v>20</v>
      </c>
      <c r="D5" s="5">
        <v>100</v>
      </c>
      <c r="E5" s="7">
        <f>SUMIF(tbLancamentos[PRODUTO
],tbCadastro[[#This Row],[PRODUTO
]],
tbLancamentos[ENTRADA
])
- SUMIF(tbLancamentos[PRODUTO
],tbCadastro[[#This Row],[PRODUTO
]],
tbLancamentos[SAÍDA
])</f>
        <v>10</v>
      </c>
      <c r="F5" s="11" t="str">
        <f>IF(tbCadastro[[#This Row],[SALDO
]]&gt;tbCadastro[[#This Row],[ESTOQUE 
MÁXIMO]],"Priorizar Venda",IF(tbCadastro[[#This Row],[SALDO
]]&lt;tbCadastro[[#This Row],[ESTOQUE 
MÍNIMO]],"Solicitar Nova Compra!", ""))</f>
        <v>Solicitar Nova Compra!</v>
      </c>
    </row>
    <row r="6" spans="1:7" x14ac:dyDescent="0.3">
      <c r="A6" t="s">
        <v>9</v>
      </c>
      <c r="B6" t="s">
        <v>3</v>
      </c>
      <c r="C6" s="5">
        <v>10</v>
      </c>
      <c r="D6" s="5">
        <v>50</v>
      </c>
      <c r="E6" s="7">
        <f>SUMIF(tbLancamentos[PRODUTO
],tbCadastro[[#This Row],[PRODUTO
]],
tbLancamentos[ENTRADA
])
- SUMIF(tbLancamentos[PRODUTO
],tbCadastro[[#This Row],[PRODUTO
]],
tbLancamentos[SAÍDA
])</f>
        <v>26</v>
      </c>
      <c r="F6" s="11" t="str">
        <f>IF(tbCadastro[[#This Row],[SALDO
]]&gt;tbCadastro[[#This Row],[ESTOQUE 
MÁXIMO]],"Priorizar Venda",IF(tbCadastro[[#This Row],[SALDO
]]&lt;tbCadastro[[#This Row],[ESTOQUE 
MÍNIMO]],"Solicitar Nova Compra!", ""))</f>
        <v/>
      </c>
    </row>
    <row r="7" spans="1:7" x14ac:dyDescent="0.3">
      <c r="A7" t="s">
        <v>14</v>
      </c>
      <c r="B7" t="s">
        <v>3</v>
      </c>
      <c r="C7" s="5">
        <v>10</v>
      </c>
      <c r="D7" s="5">
        <v>50</v>
      </c>
      <c r="E7" s="7">
        <f>SUMIF(tbLancamentos[PRODUTO
],tbCadastro[[#This Row],[PRODUTO
]],
tbLancamentos[ENTRADA
])
- SUMIF(tbLancamentos[PRODUTO
],tbCadastro[[#This Row],[PRODUTO
]],
tbLancamentos[SAÍDA
])</f>
        <v>4</v>
      </c>
      <c r="F7" s="11" t="str">
        <f>IF(tbCadastro[[#This Row],[SALDO
]]&gt;tbCadastro[[#This Row],[ESTOQUE 
MÁXIMO]],"Priorizar Venda",IF(tbCadastro[[#This Row],[SALDO
]]&lt;tbCadastro[[#This Row],[ESTOQUE 
MÍNIMO]],"Solicitar Nova Compra!", ""))</f>
        <v>Solicitar Nova Compra!</v>
      </c>
    </row>
    <row r="8" spans="1:7" x14ac:dyDescent="0.3">
      <c r="A8" t="s">
        <v>17</v>
      </c>
      <c r="B8" t="s">
        <v>4</v>
      </c>
      <c r="C8" s="5">
        <v>20</v>
      </c>
      <c r="D8" s="5">
        <v>120</v>
      </c>
      <c r="E8" s="7">
        <f>SUMIF(tbLancamentos[PRODUTO
],tbCadastro[[#This Row],[PRODUTO
]],
tbLancamentos[ENTRADA
])
- SUMIF(tbLancamentos[PRODUTO
],tbCadastro[[#This Row],[PRODUTO
]],
tbLancamentos[SAÍDA
])</f>
        <v>100</v>
      </c>
      <c r="F8" s="12" t="str">
        <f>IF(tbCadastro[[#This Row],[SALDO
]]&gt;tbCadastro[[#This Row],[ESTOQUE 
MÁXIMO]],"Priorizar Venda",IF(tbCadastro[[#This Row],[SALDO
]]&lt;tbCadastro[[#This Row],[ESTOQUE 
MÍNIMO]],"Solicitar Nova Compra!", ""))</f>
        <v/>
      </c>
    </row>
    <row r="9" spans="1:7" x14ac:dyDescent="0.3">
      <c r="A9" t="s">
        <v>18</v>
      </c>
      <c r="B9" t="s">
        <v>3</v>
      </c>
      <c r="C9" s="5">
        <v>90</v>
      </c>
      <c r="D9" s="5">
        <v>130</v>
      </c>
      <c r="E9" s="7">
        <f>SUMIF(tbLancamentos[PRODUTO
],tbCadastro[[#This Row],[PRODUTO
]],
tbLancamentos[ENTRADA
])
- SUMIF(tbLancamentos[PRODUTO
],tbCadastro[[#This Row],[PRODUTO
]],
tbLancamentos[SAÍDA
])</f>
        <v>50</v>
      </c>
      <c r="F9" s="12" t="str">
        <f>IF(tbCadastro[[#This Row],[SALDO
]]&gt;tbCadastro[[#This Row],[ESTOQUE 
MÁXIMO]],"Priorizar Venda",IF(tbCadastro[[#This Row],[SALDO
]]&lt;tbCadastro[[#This Row],[ESTOQUE 
MÍNIMO]],"Solicitar Nova Compra!", ""))</f>
        <v>Solicitar Nova Compra!</v>
      </c>
    </row>
    <row r="10" spans="1:7" x14ac:dyDescent="0.3">
      <c r="A10" t="s">
        <v>19</v>
      </c>
      <c r="B10" t="s">
        <v>4</v>
      </c>
      <c r="C10" s="5">
        <v>140</v>
      </c>
      <c r="D10" s="5">
        <v>500</v>
      </c>
      <c r="E10" s="7">
        <f>SUMIF(tbLancamentos[PRODUTO
],tbCadastro[[#This Row],[PRODUTO
]],
tbLancamentos[ENTRADA
])
- SUMIF(tbLancamentos[PRODUTO
],tbCadastro[[#This Row],[PRODUTO
]],
tbLancamentos[SAÍDA
])</f>
        <v>0</v>
      </c>
      <c r="F10" s="12" t="str">
        <f>IF(tbCadastro[[#This Row],[SALDO
]]&gt;tbCadastro[[#This Row],[ESTOQUE 
MÁXIMO]],"Priorizar Venda",IF(tbCadastro[[#This Row],[SALDO
]]&lt;tbCadastro[[#This Row],[ESTOQUE 
MÍNIMO]],"Solicitar Nova Compra!", ""))</f>
        <v>Solicitar Nova Compra!</v>
      </c>
    </row>
    <row r="11" spans="1:7" x14ac:dyDescent="0.3"/>
    <row r="12" spans="1:7" x14ac:dyDescent="0.3"/>
    <row r="13" spans="1:7" x14ac:dyDescent="0.3"/>
    <row r="14" spans="1:7" x14ac:dyDescent="0.3"/>
    <row r="15" spans="1:7" x14ac:dyDescent="0.3"/>
    <row r="16" spans="1:7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</sheetData>
  <mergeCells count="1">
    <mergeCell ref="A1:G1"/>
  </mergeCells>
  <conditionalFormatting sqref="F4:F10">
    <cfRule type="cellIs" dxfId="8" priority="1" operator="equal">
      <formula>"Priorizar Venda"</formula>
    </cfRule>
    <cfRule type="cellIs" dxfId="7" priority="2" operator="equal">
      <formula>"Solicitar Nova Compra!"</formula>
    </cfRule>
  </conditionalFormatting>
  <dataValidations count="1">
    <dataValidation type="list" allowBlank="1" showInputMessage="1" showErrorMessage="1" sqref="B4:B10" xr:uid="{DE7DC99C-B98D-472D-A7C9-C665C310E838}">
      <formula1>"Caixa,Unidade"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6BA0-7F8D-4512-84A3-773B4D039C9A}">
  <dimension ref="A1:XFC31"/>
  <sheetViews>
    <sheetView showGridLines="0" tabSelected="1" zoomScale="85" zoomScaleNormal="85" workbookViewId="0">
      <selection activeCell="D17" sqref="D17"/>
    </sheetView>
  </sheetViews>
  <sheetFormatPr defaultColWidth="0" defaultRowHeight="14.4" customHeight="1" zeroHeight="1" x14ac:dyDescent="0.3"/>
  <cols>
    <col min="1" max="1" width="45.21875" customWidth="1"/>
    <col min="2" max="2" width="17.33203125" customWidth="1"/>
    <col min="3" max="5" width="17.33203125" style="5" customWidth="1"/>
    <col min="6" max="6" width="25.77734375" customWidth="1"/>
    <col min="7" max="7" width="73.44140625" customWidth="1"/>
    <col min="8" max="16383" width="8.88671875" hidden="1"/>
    <col min="16384" max="16384" width="1" hidden="1" customWidth="1"/>
  </cols>
  <sheetData>
    <row r="1" spans="1:7" ht="60" customHeight="1" x14ac:dyDescent="0.3">
      <c r="A1" s="3"/>
      <c r="B1" s="3"/>
      <c r="C1" s="3"/>
      <c r="D1" s="3"/>
      <c r="E1" s="3"/>
      <c r="F1" s="3"/>
      <c r="G1" s="3"/>
    </row>
    <row r="2" spans="1:7" ht="19.2" customHeight="1" x14ac:dyDescent="0.3">
      <c r="G2" s="1"/>
    </row>
    <row r="3" spans="1:7" ht="29.4" customHeight="1" x14ac:dyDescent="0.3">
      <c r="A3" s="10" t="s">
        <v>0</v>
      </c>
      <c r="B3" s="4" t="s">
        <v>15</v>
      </c>
      <c r="C3" s="6" t="s">
        <v>5</v>
      </c>
      <c r="D3" s="6" t="s">
        <v>6</v>
      </c>
      <c r="E3" s="6" t="s">
        <v>16</v>
      </c>
    </row>
    <row r="4" spans="1:7" ht="15.6" x14ac:dyDescent="0.3">
      <c r="A4" s="2" t="s">
        <v>10</v>
      </c>
      <c r="B4" s="9">
        <f t="shared" ref="B4:B9" ca="1" si="0" xml:space="preserve"> NOW()</f>
        <v>45494.943904513886</v>
      </c>
      <c r="C4" s="5">
        <v>10</v>
      </c>
      <c r="D4" s="5">
        <v>0</v>
      </c>
      <c r="E4" s="7">
        <f ca="1">SUMIFS(tbLancamentos[ENTRADA
],tbLancamentos[PRODUTO
],tbLancamentos[[#This Row],[PRODUTO
]],tbLancamentos[DATA 
],"&lt;="&amp;tbLancamentos[[#This Row],[DATA 
]])
 -
SUMIFS(tbLancamentos[SAÍDA
],tbLancamentos[PRODUTO
],tbLancamentos[[#This Row],[PRODUTO
]],tbLancamentos[DATA 
],"&lt;="&amp;tbLancamentos[[#This Row],[DATA 
]])</f>
        <v>10</v>
      </c>
    </row>
    <row r="5" spans="1:7" ht="15.6" x14ac:dyDescent="0.3">
      <c r="A5" s="2" t="s">
        <v>9</v>
      </c>
      <c r="B5" s="9">
        <f t="shared" ca="1" si="0"/>
        <v>45494.943904513886</v>
      </c>
      <c r="C5" s="5">
        <v>10</v>
      </c>
      <c r="D5" s="5">
        <v>2</v>
      </c>
      <c r="E5" s="7">
        <f ca="1">SUMIFS(tbLancamentos[ENTRADA
],tbLancamentos[PRODUTO
],tbLancamentos[[#This Row],[PRODUTO
]],tbLancamentos[DATA 
],"&lt;="&amp;tbLancamentos[[#This Row],[DATA 
]])
 -
SUMIFS(tbLancamentos[SAÍDA
],tbLancamentos[PRODUTO
],tbLancamentos[[#This Row],[PRODUTO
]],tbLancamentos[DATA 
],"&lt;="&amp;tbLancamentos[[#This Row],[DATA 
]])</f>
        <v>26</v>
      </c>
    </row>
    <row r="6" spans="1:7" ht="15.6" x14ac:dyDescent="0.3">
      <c r="A6" s="2" t="s">
        <v>14</v>
      </c>
      <c r="B6" s="9">
        <f t="shared" ca="1" si="0"/>
        <v>45494.943904513886</v>
      </c>
      <c r="C6" s="5">
        <v>5</v>
      </c>
      <c r="D6" s="5">
        <v>1</v>
      </c>
      <c r="E6" s="7">
        <f ca="1">SUMIFS(tbLancamentos[ENTRADA
],tbLancamentos[PRODUTO
],tbLancamentos[[#This Row],[PRODUTO
]],tbLancamentos[DATA 
],"&lt;="&amp;tbLancamentos[[#This Row],[DATA 
]])
 -
SUMIFS(tbLancamentos[SAÍDA
],tbLancamentos[PRODUTO
],tbLancamentos[[#This Row],[PRODUTO
]],tbLancamentos[DATA 
],"&lt;="&amp;tbLancamentos[[#This Row],[DATA 
]])</f>
        <v>4</v>
      </c>
    </row>
    <row r="7" spans="1:7" ht="15.6" x14ac:dyDescent="0.3">
      <c r="A7" s="2" t="s">
        <v>9</v>
      </c>
      <c r="B7" s="9">
        <f t="shared" ca="1" si="0"/>
        <v>45494.943904513886</v>
      </c>
      <c r="C7" s="5">
        <v>9</v>
      </c>
      <c r="D7" s="5">
        <v>1</v>
      </c>
      <c r="E7" s="7">
        <f ca="1">SUMIFS(tbLancamentos[ENTRADA
],tbLancamentos[PRODUTO
],tbLancamentos[[#This Row],[PRODUTO
]],tbLancamentos[DATA 
],"&lt;="&amp;tbLancamentos[[#This Row],[DATA 
]])
 -
SUMIFS(tbLancamentos[SAÍDA
],tbLancamentos[PRODUTO
],tbLancamentos[[#This Row],[PRODUTO
]],tbLancamentos[DATA 
],"&lt;="&amp;tbLancamentos[[#This Row],[DATA 
]])</f>
        <v>26</v>
      </c>
      <c r="F7" s="2"/>
    </row>
    <row r="8" spans="1:7" ht="15.6" x14ac:dyDescent="0.3">
      <c r="A8" s="2" t="s">
        <v>7</v>
      </c>
      <c r="B8" s="9">
        <f t="shared" ca="1" si="0"/>
        <v>45494.943904513886</v>
      </c>
      <c r="C8" s="5">
        <v>250</v>
      </c>
      <c r="D8" s="5">
        <v>0</v>
      </c>
      <c r="E8" s="7">
        <f ca="1">SUMIFS(tbLancamentos[ENTRADA
],tbLancamentos[PRODUTO
],tbLancamentos[[#This Row],[PRODUTO
]],tbLancamentos[DATA 
],"&lt;="&amp;tbLancamentos[[#This Row],[DATA 
]])
 -
SUMIFS(tbLancamentos[SAÍDA
],tbLancamentos[PRODUTO
],tbLancamentos[[#This Row],[PRODUTO
]],tbLancamentos[DATA 
],"&lt;="&amp;tbLancamentos[[#This Row],[DATA 
]])</f>
        <v>250</v>
      </c>
    </row>
    <row r="9" spans="1:7" ht="15.6" x14ac:dyDescent="0.3">
      <c r="A9" s="2" t="s">
        <v>9</v>
      </c>
      <c r="B9" s="9">
        <f t="shared" ca="1" si="0"/>
        <v>45494.943904513886</v>
      </c>
      <c r="C9" s="5">
        <v>10</v>
      </c>
      <c r="D9" s="5">
        <v>0</v>
      </c>
      <c r="E9" s="7">
        <f ca="1">SUMIFS(tbLancamentos[ENTRADA
],tbLancamentos[PRODUTO
],tbLancamentos[[#This Row],[PRODUTO
]],tbLancamentos[DATA 
],"&lt;="&amp;tbLancamentos[[#This Row],[DATA 
]])
 -
SUMIFS(tbLancamentos[SAÍDA
],tbLancamentos[PRODUTO
],tbLancamentos[[#This Row],[PRODUTO
]],tbLancamentos[DATA 
],"&lt;="&amp;tbLancamentos[[#This Row],[DATA 
]])</f>
        <v>26</v>
      </c>
    </row>
    <row r="10" spans="1:7" ht="15.6" x14ac:dyDescent="0.3">
      <c r="A10" s="2" t="s">
        <v>18</v>
      </c>
      <c r="B10" s="9">
        <f ca="1" xml:space="preserve"> NOW()</f>
        <v>45494.943904513886</v>
      </c>
      <c r="C10" s="5">
        <v>50</v>
      </c>
      <c r="D10" s="5">
        <v>0</v>
      </c>
      <c r="E10" s="7">
        <f ca="1">SUMIFS(tbLancamentos[ENTRADA
],tbLancamentos[PRODUTO
],tbLancamentos[[#This Row],[PRODUTO
]],tbLancamentos[DATA 
],"&lt;="&amp;tbLancamentos[[#This Row],[DATA 
]])
 -
SUMIFS(tbLancamentos[SAÍDA
],tbLancamentos[PRODUTO
],tbLancamentos[[#This Row],[PRODUTO
]],tbLancamentos[DATA 
],"&lt;="&amp;tbLancamentos[[#This Row],[DATA 
]])</f>
        <v>50</v>
      </c>
    </row>
    <row r="11" spans="1:7" ht="15.6" x14ac:dyDescent="0.3">
      <c r="A11" s="2" t="s">
        <v>17</v>
      </c>
      <c r="B11" s="9">
        <f ca="1" xml:space="preserve"> NOW()</f>
        <v>45494.943904513886</v>
      </c>
      <c r="C11" s="5">
        <v>100</v>
      </c>
      <c r="D11" s="5">
        <v>0</v>
      </c>
      <c r="E11" s="7">
        <f ca="1">SUMIFS(tbLancamentos[ENTRADA
],tbLancamentos[PRODUTO
],tbLancamentos[[#This Row],[PRODUTO
]],tbLancamentos[DATA 
],"&lt;="&amp;tbLancamentos[[#This Row],[DATA 
]])
 -
SUMIFS(tbLancamentos[SAÍDA
],tbLancamentos[PRODUTO
],tbLancamentos[[#This Row],[PRODUTO
]],tbLancamentos[DATA 
],"&lt;="&amp;tbLancamentos[[#This Row],[DATA 
]])</f>
        <v>100</v>
      </c>
    </row>
    <row r="12" spans="1:7" ht="15.6" x14ac:dyDescent="0.3">
      <c r="A12" s="2" t="s">
        <v>8</v>
      </c>
      <c r="B12">
        <f ca="1">SUBTOTAL(103,tbLancamentos[DATA 
])</f>
        <v>8</v>
      </c>
      <c r="C12" s="5">
        <f>SUBTOTAL(109,tbLancamentos[ENTRADA
])</f>
        <v>444</v>
      </c>
      <c r="D12" s="5">
        <f>SUBTOTAL(109,tbLancamentos[SAÍDA
])</f>
        <v>4</v>
      </c>
      <c r="E12" s="8">
        <f ca="1">SUBTOTAL(103,tbLancamentos[SALDOS
])</f>
        <v>8</v>
      </c>
    </row>
    <row r="13" spans="1:7" x14ac:dyDescent="0.3"/>
    <row r="14" spans="1:7" x14ac:dyDescent="0.3"/>
    <row r="15" spans="1:7" x14ac:dyDescent="0.3"/>
    <row r="16" spans="1:7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8" ht="14.4" customHeight="1" x14ac:dyDescent="0.3"/>
    <row r="31" ht="14.4" customHeight="1" x14ac:dyDescent="0.3"/>
  </sheetData>
  <mergeCells count="1">
    <mergeCell ref="A1:G1"/>
  </mergeCells>
  <conditionalFormatting sqref="E4:E12">
    <cfRule type="cellIs" dxfId="6" priority="1" operator="lessThanOrEqual">
      <formula>0</formula>
    </cfRule>
  </conditionalFormatting>
  <dataValidations disablePrompts="1" count="1">
    <dataValidation type="list" allowBlank="1" showInputMessage="1" showErrorMessage="1" sqref="A4:A12" xr:uid="{EE474EEB-5E29-4495-9197-B0878C05662B}">
      <formula1>ConsultaProdutos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ConsultaProdutos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</dc:creator>
  <cp:lastModifiedBy>Newton</cp:lastModifiedBy>
  <dcterms:created xsi:type="dcterms:W3CDTF">2024-07-21T02:48:01Z</dcterms:created>
  <dcterms:modified xsi:type="dcterms:W3CDTF">2024-07-22T01:39:15Z</dcterms:modified>
</cp:coreProperties>
</file>