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Ivy/Desktop/Data Analyst/"/>
    </mc:Choice>
  </mc:AlternateContent>
  <xr:revisionPtr revIDLastSave="0" documentId="8_{AF2CD7D9-99B7-3747-9CFD-DB157A72D65D}" xr6:coauthVersionLast="47" xr6:coauthVersionMax="47" xr10:uidLastSave="{00000000-0000-0000-0000-000000000000}"/>
  <bookViews>
    <workbookView xWindow="0" yWindow="980" windowWidth="28800" windowHeight="15520" xr2:uid="{00000000-000D-0000-FFFF-FFFF00000000}"/>
  </bookViews>
  <sheets>
    <sheet name="car inventory" sheetId="1" r:id="rId1"/>
    <sheet name="Pivot Table" sheetId="2" r:id="rId2"/>
  </sheets>
  <calcPr calcId="18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3" i="1" l="1"/>
  <c r="M23" i="1"/>
  <c r="M36" i="1"/>
  <c r="M39" i="1"/>
  <c r="M42" i="1"/>
  <c r="M32" i="1"/>
  <c r="M31" i="1"/>
  <c r="M4" i="1"/>
  <c r="M5" i="1"/>
  <c r="M22" i="1"/>
  <c r="M6" i="1"/>
  <c r="M18" i="1"/>
  <c r="M50" i="1"/>
  <c r="M21" i="1"/>
  <c r="M3" i="1"/>
  <c r="M25" i="1"/>
  <c r="M48" i="1"/>
  <c r="M35" i="1"/>
  <c r="M29" i="1"/>
  <c r="M34" i="1"/>
  <c r="M33" i="1"/>
  <c r="M38" i="1"/>
  <c r="M11" i="1"/>
  <c r="M46" i="1"/>
  <c r="M26" i="1"/>
  <c r="M2" i="1"/>
  <c r="M9" i="1"/>
  <c r="M14" i="1"/>
  <c r="M41" i="1"/>
  <c r="M44" i="1"/>
  <c r="M51" i="1"/>
  <c r="M19" i="1"/>
  <c r="M12" i="1"/>
  <c r="M10" i="1"/>
  <c r="M16" i="1"/>
  <c r="M28" i="1"/>
  <c r="M24" i="1"/>
  <c r="M27" i="1"/>
  <c r="M47" i="1"/>
  <c r="M53" i="1"/>
  <c r="M30" i="1"/>
  <c r="M37" i="1"/>
  <c r="M17" i="1"/>
  <c r="M45" i="1"/>
  <c r="M40" i="1"/>
  <c r="M20" i="1"/>
  <c r="M49" i="1"/>
  <c r="M15" i="1"/>
  <c r="M13" i="1"/>
  <c r="M8" i="1"/>
  <c r="M7" i="1"/>
  <c r="M52" i="1"/>
  <c r="F43" i="1"/>
  <c r="G43" i="1" s="1"/>
  <c r="F23" i="1"/>
  <c r="G23" i="1" s="1"/>
  <c r="F36" i="1"/>
  <c r="G36" i="1" s="1"/>
  <c r="F39" i="1"/>
  <c r="F42" i="1"/>
  <c r="F32" i="1"/>
  <c r="F31" i="1"/>
  <c r="G31" i="1" s="1"/>
  <c r="F4" i="1"/>
  <c r="G4" i="1" s="1"/>
  <c r="F5" i="1"/>
  <c r="G5" i="1" s="1"/>
  <c r="F22" i="1"/>
  <c r="G22" i="1" s="1"/>
  <c r="F6" i="1"/>
  <c r="G6" i="1" s="1"/>
  <c r="F18" i="1"/>
  <c r="F50" i="1"/>
  <c r="G50" i="1" s="1"/>
  <c r="F21" i="1"/>
  <c r="G21" i="1" s="1"/>
  <c r="F3" i="1"/>
  <c r="G3" i="1" s="1"/>
  <c r="I3" i="1" s="1"/>
  <c r="F25" i="1"/>
  <c r="G25" i="1" s="1"/>
  <c r="F48" i="1"/>
  <c r="F35" i="1"/>
  <c r="G35" i="1" s="1"/>
  <c r="I35" i="1" s="1"/>
  <c r="F29" i="1"/>
  <c r="G29" i="1" s="1"/>
  <c r="I29" i="1" s="1"/>
  <c r="F34" i="1"/>
  <c r="F33" i="1"/>
  <c r="G33" i="1" s="1"/>
  <c r="F38" i="1"/>
  <c r="G38" i="1" s="1"/>
  <c r="F11" i="1"/>
  <c r="G11" i="1" s="1"/>
  <c r="I11" i="1" s="1"/>
  <c r="F46" i="1"/>
  <c r="G46" i="1" s="1"/>
  <c r="I46" i="1" s="1"/>
  <c r="F26" i="1"/>
  <c r="G26" i="1" s="1"/>
  <c r="I26" i="1" s="1"/>
  <c r="F2" i="1"/>
  <c r="F9" i="1"/>
  <c r="F14" i="1"/>
  <c r="F41" i="1"/>
  <c r="G41" i="1" s="1"/>
  <c r="F44" i="1"/>
  <c r="G44" i="1" s="1"/>
  <c r="F51" i="1"/>
  <c r="G51" i="1" s="1"/>
  <c r="F19" i="1"/>
  <c r="G19" i="1" s="1"/>
  <c r="F12" i="1"/>
  <c r="G12" i="1" s="1"/>
  <c r="F10" i="1"/>
  <c r="F16" i="1"/>
  <c r="F28" i="1"/>
  <c r="F24" i="1"/>
  <c r="G24" i="1" s="1"/>
  <c r="F27" i="1"/>
  <c r="G27" i="1" s="1"/>
  <c r="F47" i="1"/>
  <c r="G47" i="1" s="1"/>
  <c r="F53" i="1"/>
  <c r="G53" i="1" s="1"/>
  <c r="F30" i="1"/>
  <c r="G30" i="1" s="1"/>
  <c r="F37" i="1"/>
  <c r="F17" i="1"/>
  <c r="G17" i="1" s="1"/>
  <c r="F45" i="1"/>
  <c r="G45" i="1" s="1"/>
  <c r="F40" i="1"/>
  <c r="G40" i="1" s="1"/>
  <c r="F20" i="1"/>
  <c r="F49" i="1"/>
  <c r="G49" i="1" s="1"/>
  <c r="F15" i="1"/>
  <c r="G15" i="1" s="1"/>
  <c r="F13" i="1"/>
  <c r="F8" i="1"/>
  <c r="F7" i="1"/>
  <c r="F52" i="1"/>
  <c r="D43" i="1"/>
  <c r="E43" i="1" s="1"/>
  <c r="D23" i="1"/>
  <c r="E23" i="1" s="1"/>
  <c r="D36" i="1"/>
  <c r="E36" i="1" s="1"/>
  <c r="D39" i="1"/>
  <c r="E39" i="1" s="1"/>
  <c r="D42" i="1"/>
  <c r="E42" i="1" s="1"/>
  <c r="D32" i="1"/>
  <c r="E32" i="1" s="1"/>
  <c r="D31" i="1"/>
  <c r="E31" i="1" s="1"/>
  <c r="D4" i="1"/>
  <c r="E4" i="1" s="1"/>
  <c r="D5" i="1"/>
  <c r="E5" i="1" s="1"/>
  <c r="D22" i="1"/>
  <c r="E22" i="1" s="1"/>
  <c r="D6" i="1"/>
  <c r="E6" i="1" s="1"/>
  <c r="D18" i="1"/>
  <c r="E18" i="1" s="1"/>
  <c r="D50" i="1"/>
  <c r="E50" i="1" s="1"/>
  <c r="D21" i="1"/>
  <c r="E21" i="1" s="1"/>
  <c r="D3" i="1"/>
  <c r="E3" i="1" s="1"/>
  <c r="D25" i="1"/>
  <c r="E25" i="1" s="1"/>
  <c r="D48" i="1"/>
  <c r="E48" i="1" s="1"/>
  <c r="D35" i="1"/>
  <c r="E35" i="1" s="1"/>
  <c r="D29" i="1"/>
  <c r="E29" i="1" s="1"/>
  <c r="D34" i="1"/>
  <c r="E34" i="1" s="1"/>
  <c r="D33" i="1"/>
  <c r="E33" i="1" s="1"/>
  <c r="D38" i="1"/>
  <c r="E38" i="1" s="1"/>
  <c r="D11" i="1"/>
  <c r="E11" i="1" s="1"/>
  <c r="D46" i="1"/>
  <c r="E46" i="1" s="1"/>
  <c r="D26" i="1"/>
  <c r="E26" i="1" s="1"/>
  <c r="D2" i="1"/>
  <c r="E2" i="1" s="1"/>
  <c r="D9" i="1"/>
  <c r="E9" i="1" s="1"/>
  <c r="D14" i="1"/>
  <c r="E14" i="1" s="1"/>
  <c r="D41" i="1"/>
  <c r="E41" i="1" s="1"/>
  <c r="D44" i="1"/>
  <c r="E44" i="1" s="1"/>
  <c r="D51" i="1"/>
  <c r="E51" i="1" s="1"/>
  <c r="D19" i="1"/>
  <c r="E19" i="1" s="1"/>
  <c r="D12" i="1"/>
  <c r="E12" i="1" s="1"/>
  <c r="D10" i="1"/>
  <c r="E10" i="1" s="1"/>
  <c r="D16" i="1"/>
  <c r="E16" i="1" s="1"/>
  <c r="D28" i="1"/>
  <c r="E28" i="1" s="1"/>
  <c r="D24" i="1"/>
  <c r="E24" i="1" s="1"/>
  <c r="D27" i="1"/>
  <c r="E27" i="1" s="1"/>
  <c r="D47" i="1"/>
  <c r="E47" i="1" s="1"/>
  <c r="D53" i="1"/>
  <c r="E53" i="1" s="1"/>
  <c r="D30" i="1"/>
  <c r="E30" i="1" s="1"/>
  <c r="D37" i="1"/>
  <c r="E37" i="1" s="1"/>
  <c r="D17" i="1"/>
  <c r="E17" i="1" s="1"/>
  <c r="D45" i="1"/>
  <c r="E45" i="1" s="1"/>
  <c r="D40" i="1"/>
  <c r="E40" i="1" s="1"/>
  <c r="D20" i="1"/>
  <c r="E20" i="1" s="1"/>
  <c r="D49" i="1"/>
  <c r="E49" i="1" s="1"/>
  <c r="D15" i="1"/>
  <c r="E15" i="1" s="1"/>
  <c r="D13" i="1"/>
  <c r="E13" i="1" s="1"/>
  <c r="D8" i="1"/>
  <c r="E8" i="1" s="1"/>
  <c r="D7" i="1"/>
  <c r="E7" i="1" s="1"/>
  <c r="D52" i="1"/>
  <c r="E52" i="1" s="1"/>
  <c r="B38" i="1"/>
  <c r="C38" i="1" s="1"/>
  <c r="B11" i="1"/>
  <c r="B46" i="1"/>
  <c r="B26" i="1"/>
  <c r="C26" i="1" s="1"/>
  <c r="B2" i="1"/>
  <c r="C2" i="1" s="1"/>
  <c r="B9" i="1"/>
  <c r="C9" i="1" s="1"/>
  <c r="B14" i="1"/>
  <c r="C14" i="1" s="1"/>
  <c r="B41" i="1"/>
  <c r="C41" i="1" s="1"/>
  <c r="B44" i="1"/>
  <c r="C44" i="1" s="1"/>
  <c r="B51" i="1"/>
  <c r="B19" i="1"/>
  <c r="C19" i="1" s="1"/>
  <c r="B12" i="1"/>
  <c r="B10" i="1"/>
  <c r="C10" i="1" s="1"/>
  <c r="B16" i="1"/>
  <c r="C16" i="1" s="1"/>
  <c r="B28" i="1"/>
  <c r="C28" i="1" s="1"/>
  <c r="B24" i="1"/>
  <c r="C24" i="1" s="1"/>
  <c r="B27" i="1"/>
  <c r="C27" i="1" s="1"/>
  <c r="B47" i="1"/>
  <c r="C47" i="1" s="1"/>
  <c r="B53" i="1"/>
  <c r="B30" i="1"/>
  <c r="C30" i="1" s="1"/>
  <c r="B37" i="1"/>
  <c r="C37" i="1" s="1"/>
  <c r="B17" i="1"/>
  <c r="C17" i="1" s="1"/>
  <c r="B45" i="1"/>
  <c r="C45" i="1" s="1"/>
  <c r="B40" i="1"/>
  <c r="C40" i="1" s="1"/>
  <c r="B20" i="1"/>
  <c r="C20" i="1" s="1"/>
  <c r="B49" i="1"/>
  <c r="B15" i="1"/>
  <c r="C15" i="1" s="1"/>
  <c r="B13" i="1"/>
  <c r="C13" i="1" s="1"/>
  <c r="B8" i="1"/>
  <c r="C8" i="1" s="1"/>
  <c r="B7" i="1"/>
  <c r="C7" i="1" s="1"/>
  <c r="B43" i="1"/>
  <c r="C43" i="1" s="1"/>
  <c r="B23" i="1"/>
  <c r="C23" i="1" s="1"/>
  <c r="B36" i="1"/>
  <c r="C36" i="1" s="1"/>
  <c r="B39" i="1"/>
  <c r="C39" i="1" s="1"/>
  <c r="B42" i="1"/>
  <c r="C42" i="1" s="1"/>
  <c r="B32" i="1"/>
  <c r="C32" i="1" s="1"/>
  <c r="B31" i="1"/>
  <c r="C31" i="1" s="1"/>
  <c r="B4" i="1"/>
  <c r="B5" i="1"/>
  <c r="B22" i="1"/>
  <c r="C22" i="1" s="1"/>
  <c r="B6" i="1"/>
  <c r="C6" i="1" s="1"/>
  <c r="B18" i="1"/>
  <c r="B50" i="1"/>
  <c r="C50" i="1" s="1"/>
  <c r="B21" i="1"/>
  <c r="C21" i="1" s="1"/>
  <c r="B3" i="1"/>
  <c r="B25" i="1"/>
  <c r="B48" i="1"/>
  <c r="B35" i="1"/>
  <c r="B29" i="1"/>
  <c r="C29" i="1" s="1"/>
  <c r="B34" i="1"/>
  <c r="C34" i="1" s="1"/>
  <c r="B33" i="1"/>
  <c r="C33" i="1" s="1"/>
  <c r="B52" i="1"/>
  <c r="C52" i="1" s="1"/>
  <c r="N48" i="1" l="1"/>
  <c r="N25" i="1"/>
  <c r="N4" i="1"/>
  <c r="N31" i="1"/>
  <c r="N7" i="1"/>
  <c r="N16" i="1"/>
  <c r="N9" i="1"/>
  <c r="N43" i="1"/>
  <c r="N8" i="1"/>
  <c r="N37" i="1"/>
  <c r="N10" i="1"/>
  <c r="N2" i="1"/>
  <c r="N35" i="1"/>
  <c r="N5" i="1"/>
  <c r="N3" i="1"/>
  <c r="N49" i="1"/>
  <c r="N51" i="1"/>
  <c r="N11" i="1"/>
  <c r="G10" i="1"/>
  <c r="N18" i="1"/>
  <c r="N45" i="1"/>
  <c r="N28" i="1"/>
  <c r="N14" i="1"/>
  <c r="G8" i="1"/>
  <c r="G9" i="1"/>
  <c r="I9" i="1" s="1"/>
  <c r="C35" i="1"/>
  <c r="C3" i="1"/>
  <c r="I49" i="1"/>
  <c r="I47" i="1"/>
  <c r="I31" i="1"/>
  <c r="G2" i="1"/>
  <c r="I2" i="1" s="1"/>
  <c r="G52" i="1"/>
  <c r="I52" i="1" s="1"/>
  <c r="G37" i="1"/>
  <c r="G48" i="1"/>
  <c r="I48" i="1" s="1"/>
  <c r="G34" i="1"/>
  <c r="I34" i="1" s="1"/>
  <c r="I23" i="1"/>
  <c r="G7" i="1"/>
  <c r="I7" i="1" s="1"/>
  <c r="C48" i="1"/>
  <c r="C25" i="1"/>
  <c r="I15" i="1"/>
  <c r="N12" i="1"/>
  <c r="C5" i="1"/>
  <c r="I27" i="1"/>
  <c r="I38" i="1"/>
  <c r="I21" i="1"/>
  <c r="G18" i="1"/>
  <c r="I18" i="1" s="1"/>
  <c r="G14" i="1"/>
  <c r="I53" i="1"/>
  <c r="I25" i="1"/>
  <c r="N53" i="1"/>
  <c r="N46" i="1"/>
  <c r="C4" i="1"/>
  <c r="I40" i="1"/>
  <c r="I41" i="1"/>
  <c r="I33" i="1"/>
  <c r="I50" i="1"/>
  <c r="G16" i="1"/>
  <c r="I16" i="1" s="1"/>
  <c r="G13" i="1"/>
  <c r="I13" i="1" s="1"/>
  <c r="G39" i="1"/>
  <c r="I39" i="1" s="1"/>
  <c r="G42" i="1"/>
  <c r="I42" i="1" s="1"/>
  <c r="G32" i="1"/>
  <c r="I32" i="1" s="1"/>
  <c r="G28" i="1"/>
  <c r="I28" i="1" s="1"/>
  <c r="G20" i="1"/>
  <c r="I20" i="1" s="1"/>
  <c r="I19" i="1"/>
  <c r="I4" i="1"/>
  <c r="I17" i="1"/>
  <c r="I6" i="1"/>
  <c r="I36" i="1"/>
  <c r="I51" i="1"/>
  <c r="I44" i="1"/>
  <c r="I24" i="1"/>
  <c r="I22" i="1"/>
  <c r="I30" i="1"/>
  <c r="I12" i="1"/>
  <c r="I5" i="1"/>
  <c r="I43" i="1"/>
  <c r="I14" i="1"/>
  <c r="N20" i="1"/>
  <c r="N27" i="1"/>
  <c r="N44" i="1"/>
  <c r="N38" i="1"/>
  <c r="N21" i="1"/>
  <c r="N32" i="1"/>
  <c r="N40" i="1"/>
  <c r="N24" i="1"/>
  <c r="N41" i="1"/>
  <c r="N33" i="1"/>
  <c r="N50" i="1"/>
  <c r="N42" i="1"/>
  <c r="N34" i="1"/>
  <c r="C12" i="1"/>
  <c r="C46" i="1"/>
  <c r="I45" i="1"/>
  <c r="C51" i="1"/>
  <c r="N17" i="1"/>
  <c r="N29" i="1"/>
  <c r="I8" i="1"/>
  <c r="N23" i="1"/>
  <c r="N13" i="1"/>
  <c r="N30" i="1"/>
  <c r="N26" i="1"/>
  <c r="N52" i="1"/>
  <c r="N39" i="1"/>
  <c r="N6" i="1"/>
  <c r="C53" i="1"/>
  <c r="I37" i="1"/>
  <c r="N22" i="1"/>
  <c r="C18" i="1"/>
  <c r="C49" i="1"/>
  <c r="N15" i="1"/>
  <c r="N19" i="1"/>
  <c r="C11" i="1"/>
  <c r="N36" i="1"/>
  <c r="I10" i="1"/>
  <c r="N47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<sst xmlns="http://schemas.openxmlformats.org/spreadsheetml/2006/main" count="224" uniqueCount="125">
  <si>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</si>
  <si>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</si>
  <si>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</si>
  <si>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</si>
  <si>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</si>
  <si>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</si>
  <si>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</si>
  <si>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</si>
  <si>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</si>
  <si>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</si>
  <si>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</si>
  <si>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</si>
  <si>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</si>
  <si>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</si>
  <si>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</si>
  <si>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</si>
  <si>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</si>
  <si>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</si>
  <si>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</si>
  <si>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</si>
  <si>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</si>
  <si>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</si>
  <si>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</si>
  <si>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</si>
  <si>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</si>
  <si>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</si>
  <si>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</si>
  <si>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</si>
  <si>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</si>
  <si>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</si>
  <si>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</si>
  <si>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</si>
  <si>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</si>
  <si>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</si>
  <si>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</si>
  <si>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</si>
  <si>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</si>
  <si>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</si>
  <si>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</si>
  <si>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</si>
  <si>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</si>
  <si>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</si>
  <si>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</si>
  <si>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</si>
  <si>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</si>
  <si>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</si>
  <si>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</si>
  <si>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</si>
  <si>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</si>
  <si>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</si>
  <si>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</si>
  <si>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</si>
  <si>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</si>
  <si>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</si>
  <si>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</si>
  <si>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</si>
  <si>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</si>
  <si>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</si>
  <si>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</si>
  <si>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</si>
  <si>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</si>
  <si>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</si>
  <si>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</si>
  <si>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</si>
  <si>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</si>
  <si>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</si>
  <si>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</si>
  <si>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</si>
  <si>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</si>
  <si>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</si>
  <si>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</si>
  <si>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</si>
  <si>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</si>
  <si>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</si>
  <si>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</si>
  <si>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</si>
  <si>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</si>
  <si>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</si>
  <si>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</si>
  <si>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</si>
  <si>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</si>
  <si>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</si>
  <si>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</si>
  <si>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</si>
  <si>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</si>
  <si>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</si>
  <si>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</si>
  <si>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</si>
  <si>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</si>
  <si>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</si>
  <si>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</si>
  <si>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</si>
  <si>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</si>
  <si>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</si>
  <si>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</si>
  <si>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</si>
  <si>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</si>
  <si>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</si>
  <si>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</si>
  <si>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</si>
  <si>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</si>
  <si>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</si>
  <si>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</si>
  <si>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</si>
  <si>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</si>
  <si>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</si>
  <si>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</si>
  <si>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Camry</t>
  </si>
  <si>
    <t>Elantra</t>
  </si>
  <si>
    <t>Focus</t>
  </si>
  <si>
    <t>Camero</t>
  </si>
  <si>
    <t>Corrola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</si>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</sst>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Miles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11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10</c:v>
                </c:pt>
                <c:pt idx="27">
                  <c:v>19</c:v>
                </c:pt>
                <c:pt idx="28">
                  <c:v>11</c:v>
                </c:pt>
                <c:pt idx="29">
                  <c:v>6</c:v>
                </c:pt>
                <c:pt idx="30">
                  <c:v>9</c:v>
                </c:pt>
                <c:pt idx="31">
                  <c:v>15</c:v>
                </c:pt>
                <c:pt idx="32">
                  <c:v>17</c:v>
                </c:pt>
                <c:pt idx="33">
                  <c:v>15</c:v>
                </c:pt>
                <c:pt idx="34">
                  <c:v>7</c:v>
                </c:pt>
                <c:pt idx="35">
                  <c:v>8</c:v>
                </c:pt>
                <c:pt idx="36">
                  <c:v>13</c:v>
                </c:pt>
                <c:pt idx="37">
                  <c:v>7</c:v>
                </c:pt>
                <c:pt idx="38">
                  <c:v>15</c:v>
                </c:pt>
                <c:pt idx="39">
                  <c:v>16</c:v>
                </c:pt>
                <c:pt idx="40">
                  <c:v>9</c:v>
                </c:pt>
                <c:pt idx="41">
                  <c:v>9</c:v>
                </c:pt>
                <c:pt idx="42">
                  <c:v>14</c:v>
                </c:pt>
                <c:pt idx="43">
                  <c:v>16</c:v>
                </c:pt>
                <c:pt idx="44">
                  <c:v>13</c:v>
                </c:pt>
                <c:pt idx="45">
                  <c:v>14</c:v>
                </c:pt>
                <c:pt idx="46">
                  <c:v>17</c:v>
                </c:pt>
                <c:pt idx="47">
                  <c:v>11</c:v>
                </c:pt>
                <c:pt idx="48">
                  <c:v>6</c:v>
                </c:pt>
                <c:pt idx="49">
                  <c:v>5</c:v>
                </c:pt>
                <c:pt idx="50">
                  <c:v>9</c:v>
                </c:pt>
                <c:pt idx="51">
                  <c:v>1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48114.2</c:v>
                </c:pt>
                <c:pt idx="10">
                  <c:v>30555.3</c:v>
                </c:pt>
                <c:pt idx="11">
                  <c:v>22282</c:v>
                </c:pt>
                <c:pt idx="12">
                  <c:v>22128.2</c:v>
                </c:pt>
                <c:pt idx="13">
                  <c:v>29102.3</c:v>
                </c:pt>
                <c:pt idx="14">
                  <c:v>13867.6</c:v>
                </c:pt>
                <c:pt idx="15">
                  <c:v>27394.2</c:v>
                </c:pt>
                <c:pt idx="16">
                  <c:v>13682.9</c:v>
                </c:pt>
                <c:pt idx="17">
                  <c:v>33477.199999999997</c:v>
                </c:pt>
                <c:pt idx="18">
                  <c:v>72527.199999999997</c:v>
                </c:pt>
                <c:pt idx="19">
                  <c:v>19421.099999999999</c:v>
                </c:pt>
                <c:pt idx="20">
                  <c:v>19341.7</c:v>
                </c:pt>
                <c:pt idx="21">
                  <c:v>44946.5</c:v>
                </c:pt>
                <c:pt idx="22">
                  <c:v>50854.1</c:v>
                </c:pt>
                <c:pt idx="23">
                  <c:v>31144.400000000001</c:v>
                </c:pt>
                <c:pt idx="24">
                  <c:v>73444.399999999994</c:v>
                </c:pt>
                <c:pt idx="25">
                  <c:v>42504.6</c:v>
                </c:pt>
                <c:pt idx="26">
                  <c:v>60389.5</c:v>
                </c:pt>
                <c:pt idx="27">
                  <c:v>114660.6</c:v>
                </c:pt>
                <c:pt idx="28">
                  <c:v>64542</c:v>
                </c:pt>
                <c:pt idx="29">
                  <c:v>35137</c:v>
                </c:pt>
                <c:pt idx="30">
                  <c:v>52229.5</c:v>
                </c:pt>
                <c:pt idx="31">
                  <c:v>85928</c:v>
                </c:pt>
                <c:pt idx="32">
                  <c:v>93382.6</c:v>
                </c:pt>
                <c:pt idx="33">
                  <c:v>80685.8</c:v>
                </c:pt>
                <c:pt idx="34">
                  <c:v>37558.800000000003</c:v>
                </c:pt>
                <c:pt idx="35">
                  <c:v>42074.2</c:v>
                </c:pt>
                <c:pt idx="36">
                  <c:v>67829.100000000006</c:v>
                </c:pt>
                <c:pt idx="37">
                  <c:v>36438.5</c:v>
                </c:pt>
                <c:pt idx="38">
                  <c:v>77243.100000000006</c:v>
                </c:pt>
                <c:pt idx="39">
                  <c:v>82374</c:v>
                </c:pt>
                <c:pt idx="40">
                  <c:v>46311.4</c:v>
                </c:pt>
                <c:pt idx="41">
                  <c:v>44974.8</c:v>
                </c:pt>
                <c:pt idx="42">
                  <c:v>69891.899999999994</c:v>
                </c:pt>
                <c:pt idx="43">
                  <c:v>79420.600000000006</c:v>
                </c:pt>
                <c:pt idx="44">
                  <c:v>64467.4</c:v>
                </c:pt>
                <c:pt idx="45">
                  <c:v>68658.899999999994</c:v>
                </c:pt>
                <c:pt idx="46">
                  <c:v>83162.7</c:v>
                </c:pt>
                <c:pt idx="47">
                  <c:v>52699.4</c:v>
                </c:pt>
                <c:pt idx="48">
                  <c:v>28464.799999999999</c:v>
                </c:pt>
                <c:pt idx="49">
                  <c:v>22573</c:v>
                </c:pt>
                <c:pt idx="50">
                  <c:v>40326.800000000003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F-A049-9BF2-5A7AB278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669583"/>
        <c:axId val="1227873679"/>
      </c:scatterChart>
      <c:valAx>
        <c:axId val="12276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 (Years)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73679"/>
        <c:crosses val="autoZero"/>
        <c:crossBetween val="midCat"/>
      </c:valAx>
      <c:valAx>
        <c:axId val="12278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Database Project.xlsx]Pivot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3-EF4C-980D-C1D1D25B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194607"/>
        <c:axId val="766196255"/>
      </c:barChart>
      <c:catAx>
        <c:axId val="7661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6255"/>
        <c:crosses val="autoZero"/>
        <c:auto val="1"/>
        <c:lblAlgn val="ctr"/>
        <c:lblOffset val="100"/>
        <c:noMultiLvlLbl val="0"/>
      </c:catAx>
      <c:valAx>
        <c:axId val="7661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9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</xdr:row>
      <xdr:rowOff>6350</xdr:rowOff>
    </xdr:from>
    <xdr:to>
      <xdr:col>21</xdr:col>
      <xdr:colOff>450850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8C9AC-B345-96B9-0695-56B05D1A6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381000</xdr:colOff>
      <xdr:row>17</xdr:row>
      <xdr:rowOff>76200</xdr:rowOff>
    </xdr:from>
    <xdr:ext cx="184731" cy="2644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16665D-54E7-4173-B87F-DB52EDB25B55}"/>
            </a:ext>
          </a:extLst>
        </xdr:cNvPr>
        <xdr:cNvSpPr txBox="1"/>
      </xdr:nvSpPr>
      <xdr:spPr>
        <a:xfrm>
          <a:off x="15227300" y="37592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196850</xdr:rowOff>
    </xdr:from>
    <xdr:to>
      <xdr:col>8</xdr:col>
      <xdr:colOff>457200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18303-2A90-529C-DE28-6B15C4394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93.531675115744" createdVersion="7" refreshedVersion="7" minRefreshableVersion="3" recordCount="52" xr:uid="{00000000-000A-0000-FFFF-FFFF05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63.51249999999999" maxValue="4410.023076923077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520.4250000000002"/>
    <s v="Black"/>
    <x v="0"/>
    <n v="50000"/>
    <s v="Y"/>
    <s v="FD06MTGBLA001"/>
  </r>
  <r>
    <s v="FD06MTG002"/>
    <s v="FD"/>
    <s v="Ford"/>
    <s v="MTG"/>
    <s v="Mustang"/>
    <s v="06"/>
    <n v="16"/>
    <n v="44974.8"/>
    <n v="2810.9250000000002"/>
    <s v="White"/>
    <x v="1"/>
    <n v="50000"/>
    <s v="Y"/>
    <s v="FD06MTGWHI002"/>
  </r>
  <r>
    <s v="FD08MTG003"/>
    <s v="FD"/>
    <s v="Ford"/>
    <s v="MTG"/>
    <s v="Mustang"/>
    <s v="08"/>
    <n v="14"/>
    <n v="44946.5"/>
    <n v="3210.4642857142858"/>
    <s v="Green"/>
    <x v="2"/>
    <n v="50000"/>
    <s v="Y"/>
    <s v="FD08MTGGRE003"/>
  </r>
  <r>
    <s v="FD08MTG004"/>
    <s v="FD"/>
    <s v="Ford"/>
    <s v="MTG"/>
    <s v="Mustang"/>
    <s v="08"/>
    <n v="14"/>
    <n v="37558.800000000003"/>
    <n v="2682.7714285714287"/>
    <s v="Black"/>
    <x v="3"/>
    <n v="50000"/>
    <s v="Y"/>
    <s v="FD08MTGBLA004"/>
  </r>
  <r>
    <s v="FD08MTG005"/>
    <s v="FD"/>
    <s v="Ford"/>
    <s v="MTG"/>
    <s v="Mustang"/>
    <s v="08"/>
    <n v="14"/>
    <n v="36438.5"/>
    <n v="2602.75"/>
    <s v="White"/>
    <x v="0"/>
    <n v="50000"/>
    <s v="Y"/>
    <s v="FD08MTGWHI005"/>
  </r>
  <r>
    <s v="FD06FCS006"/>
    <s v="FD"/>
    <s v="Ford"/>
    <s v="FCS"/>
    <s v="Focus"/>
    <s v="06"/>
    <n v="16"/>
    <n v="46311.4"/>
    <n v="2894.4625000000001"/>
    <s v="Green"/>
    <x v="4"/>
    <n v="75000"/>
    <s v="Y"/>
    <s v="FD06FCSGRE006"/>
  </r>
  <r>
    <s v="FD06FCS007"/>
    <s v="FD"/>
    <s v="Ford"/>
    <s v="FCS"/>
    <s v="Focus"/>
    <s v="06"/>
    <n v="16"/>
    <n v="52229.5"/>
    <n v="3264.34375"/>
    <s v="Green"/>
    <x v="2"/>
    <n v="75000"/>
    <s v="Y"/>
    <s v="FD06FCSGRE007"/>
  </r>
  <r>
    <s v="FD09FCS008"/>
    <s v="FD"/>
    <s v="Ford"/>
    <s v="FCS"/>
    <s v="Focus"/>
    <s v="09"/>
    <n v="13"/>
    <n v="35137"/>
    <n v="2702.8461538461538"/>
    <s v="Black"/>
    <x v="5"/>
    <n v="75000"/>
    <s v="Y"/>
    <s v="FD09FCSBLA008"/>
  </r>
  <r>
    <s v="FD13FCS009"/>
    <s v="FD"/>
    <s v="Ford"/>
    <s v="FCS"/>
    <s v="Focus"/>
    <s v="13"/>
    <n v="9"/>
    <n v="27637.1"/>
    <n v="3070.7888888888888"/>
    <s v="Black"/>
    <x v="0"/>
    <n v="75000"/>
    <s v="Y"/>
    <s v="FD13FCSBLA009"/>
  </r>
  <r>
    <s v="FD13FCS010"/>
    <s v="FD"/>
    <s v="Ford"/>
    <s v="FCS"/>
    <s v="Focus"/>
    <s v="13"/>
    <n v="9"/>
    <n v="27534.799999999999"/>
    <n v="3059.422222222222"/>
    <s v="White"/>
    <x v="6"/>
    <n v="75000"/>
    <s v="Y"/>
    <s v="FD13FCSWHI010"/>
  </r>
  <r>
    <s v="FD12FCS011"/>
    <s v="FD"/>
    <s v="Ford"/>
    <s v="FCS"/>
    <s v="Focus"/>
    <s v="12"/>
    <n v="10"/>
    <n v="19341.7"/>
    <n v="1934.17"/>
    <s v="White"/>
    <x v="7"/>
    <n v="75000"/>
    <s v="Y"/>
    <s v="FD12FCSWHI011"/>
  </r>
  <r>
    <s v="FD13FCS012"/>
    <s v="FD"/>
    <s v="Ford"/>
    <s v="FCS"/>
    <s v="Focus"/>
    <s v="13"/>
    <n v="9"/>
    <n v="22521.599999999999"/>
    <n v="2502.3999999999996"/>
    <s v="Black"/>
    <x v="8"/>
    <n v="75000"/>
    <s v="Y"/>
    <s v="FD13FCSBLA012"/>
  </r>
  <r>
    <s v="FD13FCS013"/>
    <s v="FD"/>
    <s v="Ford"/>
    <s v="FCS"/>
    <s v="Focus"/>
    <s v="13"/>
    <n v="9"/>
    <n v="13682.9"/>
    <n v="1520.3222222222221"/>
    <s v="Black"/>
    <x v="9"/>
    <n v="75000"/>
    <s v="Y"/>
    <s v="FD13FCSBLA013"/>
  </r>
  <r>
    <s v="GM09CMR014"/>
    <s v="GM"/>
    <s v="General Motors"/>
    <s v="CMR"/>
    <s v="Camero"/>
    <s v="09"/>
    <n v="13"/>
    <n v="28464.799999999999"/>
    <n v="2189.6"/>
    <s v="White"/>
    <x v="10"/>
    <n v="100000"/>
    <s v="Y"/>
    <s v="GM09CMRWHI014"/>
  </r>
  <r>
    <s v="GM12CMR015"/>
    <s v="GM"/>
    <s v="General Motors"/>
    <s v="CMR"/>
    <s v="Camero"/>
    <s v="12"/>
    <n v="10"/>
    <n v="19421.099999999999"/>
    <n v="1942.11"/>
    <s v="Black"/>
    <x v="11"/>
    <n v="100000"/>
    <s v="Y"/>
    <s v="GM12CMRBLA015"/>
  </r>
  <r>
    <s v="GM14CMR016"/>
    <s v="GM"/>
    <s v="General Motors"/>
    <s v="CMR"/>
    <s v="Camero"/>
    <s v="14"/>
    <n v="8"/>
    <n v="14289.6"/>
    <n v="1786.2"/>
    <s v="White"/>
    <x v="12"/>
    <n v="100000"/>
    <s v="Y"/>
    <s v="GM14CMRWHI016"/>
  </r>
  <r>
    <s v="GM10SLV017"/>
    <s v="GM"/>
    <s v="General Motors"/>
    <s v="SLV"/>
    <s v="Silverado"/>
    <s v="10"/>
    <n v="12"/>
    <n v="31144.400000000001"/>
    <n v="2595.3666666666668"/>
    <s v="Black"/>
    <x v="13"/>
    <n v="100000"/>
    <s v="Y"/>
    <s v="GM10SLVBLA017"/>
  </r>
  <r>
    <s v="GM98SLV018"/>
    <s v="GM"/>
    <s v="General Motors"/>
    <s v="SLV"/>
    <s v="Silverado"/>
    <s v="98"/>
    <n v="24"/>
    <n v="83162.7"/>
    <n v="3465.1124999999997"/>
    <s v="Black"/>
    <x v="10"/>
    <n v="100000"/>
    <s v="Y"/>
    <s v="GM98SLVBLA018"/>
  </r>
  <r>
    <s v="GM00SLV019"/>
    <s v="GM"/>
    <s v="General Motors"/>
    <s v="SLV"/>
    <s v="Silverado"/>
    <s v="00"/>
    <n v="22"/>
    <n v="80685.8"/>
    <n v="3667.5363636363636"/>
    <s v="Blue"/>
    <x v="8"/>
    <n v="100000"/>
    <s v="Y"/>
    <s v="GM00SLVBLU019"/>
  </r>
  <r>
    <s v="TY96CAM020"/>
    <s v="TY"/>
    <s v="Toyota"/>
    <s v="CAM"/>
    <s v="Camry"/>
    <s v="96"/>
    <n v="26"/>
    <n v="114660.6"/>
    <n v="4410.0230769230775"/>
    <s v="Green"/>
    <x v="14"/>
    <n v="100000"/>
    <s v="Not Covered"/>
    <s v="TY96CAMGRE020"/>
  </r>
  <r>
    <s v="TY98CAM021"/>
    <s v="TY"/>
    <s v="Toyota"/>
    <s v="CAM"/>
    <s v="Camry"/>
    <s v="98"/>
    <n v="24"/>
    <n v="93382.6"/>
    <n v="3890.9416666666671"/>
    <s v="Black"/>
    <x v="15"/>
    <n v="100000"/>
    <s v="Y"/>
    <s v="TY98CAMBLA021"/>
  </r>
  <r>
    <s v="TY00CAM022"/>
    <s v="TY"/>
    <s v="Toyota"/>
    <s v="CAM"/>
    <s v="Camry"/>
    <s v="00"/>
    <n v="22"/>
    <n v="85928"/>
    <n v="3905.818181818182"/>
    <s v="Green"/>
    <x v="4"/>
    <n v="100000"/>
    <s v="Y"/>
    <s v="TY00CAMGRE022"/>
  </r>
  <r>
    <s v="TY02CAM023"/>
    <s v="TY"/>
    <s v="Toyota"/>
    <s v="CAM"/>
    <s v="Camry"/>
    <s v="02"/>
    <n v="20"/>
    <n v="67829.100000000006"/>
    <n v="3391.4550000000004"/>
    <s v="Black"/>
    <x v="0"/>
    <n v="100000"/>
    <s v="Y"/>
    <s v="TY02CAMBLA023"/>
  </r>
  <r>
    <s v="TY09CAM024"/>
    <s v="TY"/>
    <s v="Toyota"/>
    <s v="CAM"/>
    <s v="Camry"/>
    <s v="09"/>
    <n v="13"/>
    <n v="48114.2"/>
    <n v="3701.0923076923073"/>
    <s v="White"/>
    <x v="5"/>
    <n v="100000"/>
    <s v="Y"/>
    <s v="TY09CAMWHI024"/>
  </r>
  <r>
    <s v="TY02COR025"/>
    <s v="TY"/>
    <s v="Toyota"/>
    <s v="COR"/>
    <s v="Corrola"/>
    <s v="02"/>
    <n v="20"/>
    <n v="64467.4"/>
    <n v="3223.37"/>
    <s v="Red"/>
    <x v="16"/>
    <n v="100000"/>
    <s v="Y"/>
    <s v="TY02CORRED025"/>
  </r>
  <r>
    <s v="TY03COR026"/>
    <s v="TY"/>
    <s v="Toyota"/>
    <s v="COR"/>
    <s v="Corrola"/>
    <s v="03"/>
    <n v="19"/>
    <n v="73444.399999999994"/>
    <n v="3865.4947368421049"/>
    <s v="Black"/>
    <x v="16"/>
    <n v="100000"/>
    <s v="Y"/>
    <s v="TY03CORBLA026"/>
  </r>
  <r>
    <s v="TY14COR027"/>
    <s v="TY"/>
    <s v="Toyota"/>
    <s v="COR"/>
    <s v="Corrola"/>
    <s v="14"/>
    <n v="8"/>
    <n v="17556.3"/>
    <n v="2194.5374999999999"/>
    <s v="Blue"/>
    <x v="6"/>
    <n v="100000"/>
    <s v="Y"/>
    <s v="TY14CORBLU027"/>
  </r>
  <r>
    <s v="TY12COR028"/>
    <s v="TY"/>
    <s v="Toyota"/>
    <s v="COR"/>
    <s v="Corrola"/>
    <s v="12"/>
    <n v="10"/>
    <n v="29601.9"/>
    <n v="2960.19"/>
    <s v="Black"/>
    <x v="10"/>
    <n v="100000"/>
    <s v="Y"/>
    <s v="TY12CORBLA028"/>
  </r>
  <r>
    <s v="TY12CAM029"/>
    <s v="TY"/>
    <s v="Toyota"/>
    <s v="CAM"/>
    <s v="Camry"/>
    <s v="12"/>
    <n v="10"/>
    <n v="22128.2"/>
    <n v="2212.8200000000002"/>
    <s v="Blue"/>
    <x v="14"/>
    <n v="100000"/>
    <s v="Y"/>
    <s v="TY12CAMBLU029"/>
  </r>
  <r>
    <s v="HO99CIV030"/>
    <s v="HO"/>
    <s v="Honda"/>
    <s v="CIV"/>
    <s v="Civic"/>
    <s v="99"/>
    <n v="23"/>
    <n v="82374"/>
    <n v="3581.478260869565"/>
    <s v="White"/>
    <x v="9"/>
    <n v="75000"/>
    <s v="Not Covered"/>
    <s v="HO99CIVWHI030"/>
  </r>
  <r>
    <s v="HO01CIV031"/>
    <s v="HO"/>
    <s v="Honda"/>
    <s v="CIV"/>
    <s v="Civic"/>
    <s v="01"/>
    <n v="21"/>
    <n v="69891.899999999994"/>
    <n v="3328.1857142857139"/>
    <s v="Blue"/>
    <x v="3"/>
    <n v="75000"/>
    <s v="Y"/>
    <s v="HO01CIVBLU031"/>
  </r>
  <r>
    <s v="HO10CIV032"/>
    <s v="HO"/>
    <s v="Honda"/>
    <s v="CIV"/>
    <s v="Civic"/>
    <s v="10"/>
    <n v="12"/>
    <n v="22573"/>
    <n v="1881.0833333333333"/>
    <s v="Blue"/>
    <x v="12"/>
    <n v="75000"/>
    <s v="Y"/>
    <s v="HO10CIVBLU032"/>
  </r>
  <r>
    <s v="HO10CIV033"/>
    <s v="HO"/>
    <s v="Honda"/>
    <s v="CIV"/>
    <s v="Civic"/>
    <s v="10"/>
    <n v="12"/>
    <n v="33477.199999999997"/>
    <n v="2789.7666666666664"/>
    <s v="Black"/>
    <x v="15"/>
    <n v="75000"/>
    <s v="Y"/>
    <s v="HO10CIVBLA033"/>
  </r>
  <r>
    <s v="HO11CIV034"/>
    <s v="HO"/>
    <s v="Honda"/>
    <s v="CIV"/>
    <s v="Civic"/>
    <s v="11"/>
    <n v="11"/>
    <n v="30555.3"/>
    <n v="2777.7545454545452"/>
    <s v="Black"/>
    <x v="2"/>
    <n v="75000"/>
    <s v="Y"/>
    <s v="HO11CIVBLA034"/>
  </r>
  <r>
    <s v="HO12CIV035"/>
    <s v="HO"/>
    <s v="Honda"/>
    <s v="CIV"/>
    <s v="Civic"/>
    <s v="12"/>
    <n v="10"/>
    <n v="24513.200000000001"/>
    <n v="2451.3200000000002"/>
    <s v="Black"/>
    <x v="13"/>
    <n v="75000"/>
    <s v="Y"/>
    <s v="HO12CIVBLA035"/>
  </r>
  <r>
    <s v="HO13CIV036"/>
    <s v="HO"/>
    <s v="Honda"/>
    <s v="CIV"/>
    <s v="Civic"/>
    <s v="13"/>
    <n v="9"/>
    <n v="13867.6"/>
    <n v="1540.8444444444444"/>
    <s v="Black"/>
    <x v="14"/>
    <n v="75000"/>
    <s v="Y"/>
    <s v="HO13CIVBLA036"/>
  </r>
  <r>
    <s v="HO05ODY037"/>
    <s v="HO"/>
    <s v="Honda"/>
    <s v="ODY"/>
    <s v="Odyssey"/>
    <s v="05"/>
    <n v="17"/>
    <n v="60389.5"/>
    <n v="3552.3235294117649"/>
    <s v="White"/>
    <x v="5"/>
    <n v="100000"/>
    <s v="Y"/>
    <s v="HO05ODYWHI037"/>
  </r>
  <r>
    <s v="HO07ODY038"/>
    <s v="HO"/>
    <s v="Honda"/>
    <s v="ODY"/>
    <s v="Odyssey"/>
    <s v="07"/>
    <n v="15"/>
    <n v="50854.1"/>
    <n v="3390.2733333333331"/>
    <s v="Black"/>
    <x v="15"/>
    <n v="100000"/>
    <s v="Y"/>
    <s v="HO07ODYBLA038"/>
  </r>
  <r>
    <s v="HO08ODY039"/>
    <s v="HO"/>
    <s v="Honda"/>
    <s v="ODY"/>
    <s v="Odyssey"/>
    <s v="08"/>
    <n v="14"/>
    <n v="42504.6"/>
    <n v="3036.042857142857"/>
    <s v="White"/>
    <x v="9"/>
    <n v="100000"/>
    <s v="Y"/>
    <s v="HO08ODYWHI039"/>
  </r>
  <r>
    <s v="HO01ODY040"/>
    <s v="HO"/>
    <s v="Honda"/>
    <s v="ODY"/>
    <s v="Odyssey"/>
    <s v="01"/>
    <n v="21"/>
    <n v="68658.899999999994"/>
    <n v="3269.4714285714281"/>
    <s v="Black"/>
    <x v="0"/>
    <n v="100000"/>
    <s v="Y"/>
    <s v="HO01ODYBLA040"/>
  </r>
  <r>
    <s v="HO14ODY041"/>
    <s v="HO"/>
    <s v="Honda"/>
    <s v="ODY"/>
    <s v="Odyssey"/>
    <s v="14"/>
    <n v="8"/>
    <n v="3708.1"/>
    <n v="463.51249999999999"/>
    <s v="Black"/>
    <x v="1"/>
    <n v="100000"/>
    <s v="Y"/>
    <s v="HO14ODYBLA041"/>
  </r>
  <r>
    <s v="CR04PTC042"/>
    <s v="CR"/>
    <s v="Chrysler"/>
    <s v="PTC"/>
    <s v="PT Cruiser"/>
    <s v="04"/>
    <n v="18"/>
    <n v="64542"/>
    <n v="3585.6666666666665"/>
    <s v="Blue"/>
    <x v="0"/>
    <n v="75000"/>
    <s v="Y"/>
    <s v="CR04PTCBLU042"/>
  </r>
  <r>
    <s v="CR07PTC043"/>
    <s v="CR"/>
    <s v="Chrysler"/>
    <s v="PTC"/>
    <s v="PT Cruiser"/>
    <s v="07"/>
    <n v="15"/>
    <n v="42074.2"/>
    <n v="2804.9466666666663"/>
    <s v="Green"/>
    <x v="16"/>
    <n v="75000"/>
    <s v="Y"/>
    <s v="CR07PTCGRE043"/>
  </r>
  <r>
    <s v="CR11PTC044"/>
    <s v="CR"/>
    <s v="Chrysler"/>
    <s v="PTC"/>
    <s v="PT Cruiser"/>
    <s v="11"/>
    <n v="11"/>
    <n v="27394.2"/>
    <n v="2490.3818181818183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453.0695652173918"/>
    <s v="Green"/>
    <x v="13"/>
    <n v="75000"/>
    <s v="Not Covered"/>
    <s v="CR99CARGRE045"/>
  </r>
  <r>
    <s v="CR00CAR046"/>
    <s v="CR"/>
    <s v="Chrysler"/>
    <s v="CAR"/>
    <s v="Caravan"/>
    <s v="00"/>
    <n v="22"/>
    <n v="77243.100000000006"/>
    <n v="3511.05"/>
    <s v="Black"/>
    <x v="3"/>
    <n v="75000"/>
    <s v="Not Covered"/>
    <s v="CR00CARBLA046"/>
  </r>
  <r>
    <s v="CR04CAR047"/>
    <s v="CR"/>
    <s v="Chrysler"/>
    <s v="CAR"/>
    <s v="Caravan"/>
    <s v="04"/>
    <n v="18"/>
    <n v="72527.199999999997"/>
    <n v="4029.2888888888888"/>
    <s v="White"/>
    <x v="11"/>
    <n v="75000"/>
    <s v="Y"/>
    <s v="CR04CARWHI047"/>
  </r>
  <r>
    <s v="CR04CAR048"/>
    <s v="CR"/>
    <s v="Chrysler"/>
    <s v="CAR"/>
    <s v="Caravan"/>
    <s v="04"/>
    <n v="18"/>
    <n v="52699.4"/>
    <n v="2927.7444444444445"/>
    <s v="Red"/>
    <x v="11"/>
    <n v="75000"/>
    <s v="Y"/>
    <s v="CR04CARRED048"/>
  </r>
  <r>
    <s v="HY11ELA049"/>
    <s v="HY"/>
    <s v="Hundai"/>
    <s v="ELA"/>
    <s v="Elantra"/>
    <s v="11"/>
    <n v="11"/>
    <n v="29102.3"/>
    <n v="2645.6636363636362"/>
    <s v="Black"/>
    <x v="12"/>
    <n v="100000"/>
    <s v="Y"/>
    <s v="HY11ELABLA049"/>
  </r>
  <r>
    <s v="HY12ELA050"/>
    <s v="HY"/>
    <s v="Hundai"/>
    <s v="ELA"/>
    <s v="Elantra"/>
    <s v="12"/>
    <n v="10"/>
    <n v="22282"/>
    <n v="2228.1999999999998"/>
    <s v="Blue"/>
    <x v="1"/>
    <n v="100000"/>
    <s v="Y"/>
    <s v="HY12ELABLU050"/>
  </r>
  <r>
    <s v="HY13ELA051"/>
    <s v="HY"/>
    <s v="Hundai"/>
    <s v="ELA"/>
    <s v="Elantra"/>
    <s v="13"/>
    <n v="9"/>
    <n v="20223.900000000001"/>
    <n v="2247.1000000000004"/>
    <s v="Black"/>
    <x v="6"/>
    <n v="100000"/>
    <s v="Y"/>
    <s v="HY13ELABLA051"/>
  </r>
  <r>
    <s v="HY13ELA052"/>
    <s v="HY"/>
    <s v="Hundai"/>
    <s v="ELA"/>
    <s v="Elantra"/>
    <s v="13"/>
    <n v="9"/>
    <n v="22188.5"/>
    <n v="2465.388888888888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G17" sqref="G17"/>
    </sheetView>
  </sheetViews>
  <sheetFormatPr baseColWidth="10" defaultRowHeight="16" x14ac:dyDescent="0.2"/>
  <cols>
    <col min="1" max="1" width="13.6640625" customWidth="1"/>
    <col min="3" max="3" width="14" customWidth="1"/>
    <col min="8" max="8" width="11.5" style="3" bestFit="1" customWidth="1"/>
    <col min="9" max="9" width="11" style="3" bestFit="1" customWidth="1"/>
    <col min="14" max="14" width="14.6640625" customWidth="1"/>
  </cols>
  <sheetData>
    <row r="1" spans="1:14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60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COR</v>
      </c>
      <c r="E2" t="str">
        <f t="shared" ref="E2:E33" si="3">VLOOKUP(D2,D$56:E$66,2)</f>
        <v>Corrola</v>
      </c>
      <c r="F2" t="str">
        <f t="shared" ref="F2:F33" si="4">MID(A2,3,2)</f>
        <v>14</v>
      </c>
      <c r="G2">
        <f t="shared" ref="G2:G33" si="5">IF(15-F2&lt;0,100-F2+15,15-F2)</f>
        <v>1</v>
      </c>
      <c r="H2" s="3">
        <v>17556.3</v>
      </c>
      <c r="I2" s="3">
        <f t="shared" ref="I2:I33" si="6">H2/G2</f>
        <v>17556.3</v>
      </c>
      <c r="J2" t="s">
        <v>48</v>
      </c>
      <c r="K2" t="s">
        <v>32</v>
      </c>
      <c r="L2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</row>
    <row r="3" spans="1:14" x14ac:dyDescent="0.2">
      <c r="A3" t="s">
        <v>42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1</v>
      </c>
      <c r="H3" s="3">
        <v>14289.6</v>
      </c>
      <c r="I3" s="3">
        <f t="shared" si="6"/>
        <v>14289.6</v>
      </c>
      <c r="J3" t="s">
        <v>18</v>
      </c>
      <c r="K3" t="s">
        <v>43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2">
      <c r="A4" t="s">
        <v>30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2</v>
      </c>
      <c r="H4" s="3">
        <v>27637.1</v>
      </c>
      <c r="I4" s="3">
        <f t="shared" si="6"/>
        <v>13818.55</v>
      </c>
      <c r="J4" t="s">
        <v>15</v>
      </c>
      <c r="K4" t="s">
        <v>16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2">
      <c r="A5" t="s">
        <v>31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2</v>
      </c>
      <c r="H5" s="3">
        <v>27534.799999999999</v>
      </c>
      <c r="I5" s="3">
        <f t="shared" si="6"/>
        <v>13767.4</v>
      </c>
      <c r="J5" t="s">
        <v>18</v>
      </c>
      <c r="K5" t="s">
        <v>32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2">
      <c r="A6" t="s">
        <v>35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2</v>
      </c>
      <c r="H6" s="3">
        <v>22521.599999999999</v>
      </c>
      <c r="I6" s="3">
        <f t="shared" si="6"/>
        <v>11260.8</v>
      </c>
      <c r="J6" t="s">
        <v>15</v>
      </c>
      <c r="K6" t="s">
        <v>36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2">
      <c r="A7" t="s">
        <v>83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2</v>
      </c>
      <c r="H7" s="3">
        <v>22188.5</v>
      </c>
      <c r="I7" s="3">
        <f t="shared" si="6"/>
        <v>11094.25</v>
      </c>
      <c r="J7" t="s">
        <v>48</v>
      </c>
      <c r="K7" t="s">
        <v>26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2">
      <c r="A8" t="s">
        <v>82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2</v>
      </c>
      <c r="H8" s="3">
        <v>20223.900000000001</v>
      </c>
      <c r="I8" s="3">
        <f t="shared" si="6"/>
        <v>10111.950000000001</v>
      </c>
      <c r="J8" t="s">
        <v>15</v>
      </c>
      <c r="K8" t="s">
        <v>32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2">
      <c r="A9" t="s">
        <v>61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Corrola</v>
      </c>
      <c r="F9" t="str">
        <f t="shared" si="4"/>
        <v>12</v>
      </c>
      <c r="G9">
        <f t="shared" si="5"/>
        <v>3</v>
      </c>
      <c r="H9" s="3">
        <v>29601.9</v>
      </c>
      <c r="I9" s="3">
        <f t="shared" si="6"/>
        <v>9867.3000000000011</v>
      </c>
      <c r="J9" t="s">
        <v>15</v>
      </c>
      <c r="K9" t="s">
        <v>39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2">
      <c r="A10" t="s">
        <v>68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3</v>
      </c>
      <c r="H10" s="3">
        <v>24513.200000000001</v>
      </c>
      <c r="I10" s="3">
        <f t="shared" si="6"/>
        <v>8171.0666666666666</v>
      </c>
      <c r="J10" t="s">
        <v>15</v>
      </c>
      <c r="K10" t="s">
        <v>45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2">
      <c r="A11" t="s">
        <v>55</v>
      </c>
      <c r="B11" t="str">
        <f t="shared" si="0"/>
        <v>TY</v>
      </c>
      <c r="C11" t="str">
        <f t="shared" si="1"/>
        <v>Toyota</v>
      </c>
      <c r="D11" t="str">
        <f t="shared" si="2"/>
        <v>CAM</v>
      </c>
      <c r="E11" t="str">
        <f t="shared" si="3"/>
        <v>Camry</v>
      </c>
      <c r="F11" t="str">
        <f t="shared" si="4"/>
        <v>09</v>
      </c>
      <c r="G11">
        <f t="shared" si="5"/>
        <v>6</v>
      </c>
      <c r="H11" s="3">
        <v>48114.2</v>
      </c>
      <c r="I11" s="3">
        <f t="shared" si="6"/>
        <v>8019.0333333333328</v>
      </c>
      <c r="J11" t="s">
        <v>18</v>
      </c>
      <c r="K11" t="s">
        <v>29</v>
      </c>
      <c r="L11">
        <v>100000</v>
      </c>
      <c r="M11" t="str">
        <f t="shared" si="7"/>
        <v>Y</v>
      </c>
      <c r="N11" t="str">
        <f t="shared" si="8"/>
        <v>TY09CAMWHI024</v>
      </c>
    </row>
    <row r="12" spans="1:14" x14ac:dyDescent="0.2">
      <c r="A12" t="s">
        <v>67</v>
      </c>
      <c r="B12" t="str">
        <f t="shared" si="0"/>
        <v>HO</v>
      </c>
      <c r="C12" t="str">
        <f t="shared" si="1"/>
        <v>Honda</v>
      </c>
      <c r="D12" t="str">
        <f t="shared" si="2"/>
        <v>CIV</v>
      </c>
      <c r="E12" t="str">
        <f t="shared" si="3"/>
        <v>Civic</v>
      </c>
      <c r="F12" t="str">
        <f t="shared" si="4"/>
        <v>11</v>
      </c>
      <c r="G12">
        <f t="shared" si="5"/>
        <v>4</v>
      </c>
      <c r="H12" s="3">
        <v>30555.3</v>
      </c>
      <c r="I12" s="3">
        <f t="shared" si="6"/>
        <v>7638.8249999999998</v>
      </c>
      <c r="J12" t="s">
        <v>15</v>
      </c>
      <c r="K12" t="s">
        <v>22</v>
      </c>
      <c r="L12">
        <v>75000</v>
      </c>
      <c r="M12" t="str">
        <f t="shared" si="7"/>
        <v>Y</v>
      </c>
      <c r="N12" t="str">
        <f t="shared" si="8"/>
        <v>HO11CIVBLA034</v>
      </c>
    </row>
    <row r="13" spans="1:14" x14ac:dyDescent="0.2">
      <c r="A13" t="s">
        <v>81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3</v>
      </c>
      <c r="H13" s="3">
        <v>22282</v>
      </c>
      <c r="I13" s="3">
        <f t="shared" si="6"/>
        <v>7427.333333333333</v>
      </c>
      <c r="J13" t="s">
        <v>48</v>
      </c>
      <c r="K13" t="s">
        <v>19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2">
      <c r="A14" t="s">
        <v>62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Camry</v>
      </c>
      <c r="F14" t="str">
        <f t="shared" si="4"/>
        <v>12</v>
      </c>
      <c r="G14">
        <f t="shared" si="5"/>
        <v>3</v>
      </c>
      <c r="H14" s="3">
        <v>22128.2</v>
      </c>
      <c r="I14" s="3">
        <f t="shared" si="6"/>
        <v>7376.0666666666666</v>
      </c>
      <c r="J14" t="s">
        <v>48</v>
      </c>
      <c r="K14" t="s">
        <v>50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2">
      <c r="A15" t="s">
        <v>80</v>
      </c>
      <c r="B15" t="str">
        <f t="shared" si="0"/>
        <v>HY</v>
      </c>
      <c r="C15" t="str">
        <f t="shared" si="1"/>
        <v>Hundai</v>
      </c>
      <c r="D15" t="str">
        <f t="shared" si="2"/>
        <v>ELA</v>
      </c>
      <c r="E15" t="str">
        <f t="shared" si="3"/>
        <v>Elantra</v>
      </c>
      <c r="F15" t="str">
        <f t="shared" si="4"/>
        <v>11</v>
      </c>
      <c r="G15">
        <f t="shared" si="5"/>
        <v>4</v>
      </c>
      <c r="H15" s="3">
        <v>29102.3</v>
      </c>
      <c r="I15" s="3">
        <f t="shared" si="6"/>
        <v>7275.5749999999998</v>
      </c>
      <c r="J15" t="s">
        <v>15</v>
      </c>
      <c r="K15" t="s">
        <v>43</v>
      </c>
      <c r="L15">
        <v>100000</v>
      </c>
      <c r="M15" t="str">
        <f t="shared" si="7"/>
        <v>Y</v>
      </c>
      <c r="N15" t="str">
        <f t="shared" si="8"/>
        <v>HY11ELABLA049</v>
      </c>
    </row>
    <row r="16" spans="1:14" x14ac:dyDescent="0.2">
      <c r="A16" t="s">
        <v>69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13</v>
      </c>
      <c r="G16">
        <f t="shared" si="5"/>
        <v>2</v>
      </c>
      <c r="H16" s="3">
        <v>13867.6</v>
      </c>
      <c r="I16" s="3">
        <f t="shared" si="6"/>
        <v>6933.8</v>
      </c>
      <c r="J16" t="s">
        <v>15</v>
      </c>
      <c r="K16" t="s">
        <v>50</v>
      </c>
      <c r="L16">
        <v>75000</v>
      </c>
      <c r="M16" t="str">
        <f t="shared" si="7"/>
        <v>Y</v>
      </c>
      <c r="N16" t="str">
        <f t="shared" si="8"/>
        <v>HO13CIVBLA036</v>
      </c>
    </row>
    <row r="17" spans="1:14" x14ac:dyDescent="0.2">
      <c r="A17" t="s">
        <v>75</v>
      </c>
      <c r="B17" t="str">
        <f t="shared" si="0"/>
        <v>CR</v>
      </c>
      <c r="C17" t="str">
        <f t="shared" si="1"/>
        <v>Chrysler</v>
      </c>
      <c r="D17" t="str">
        <f t="shared" si="2"/>
        <v>PTC</v>
      </c>
      <c r="E17" t="str">
        <f t="shared" si="3"/>
        <v>PT Cruiser</v>
      </c>
      <c r="F17" t="str">
        <f t="shared" si="4"/>
        <v>11</v>
      </c>
      <c r="G17">
        <f t="shared" si="5"/>
        <v>4</v>
      </c>
      <c r="H17" s="3">
        <v>27394.2</v>
      </c>
      <c r="I17" s="3">
        <f t="shared" si="6"/>
        <v>6848.55</v>
      </c>
      <c r="J17" t="s">
        <v>15</v>
      </c>
      <c r="K17" t="s">
        <v>36</v>
      </c>
      <c r="L17">
        <v>75000</v>
      </c>
      <c r="M17" t="str">
        <f t="shared" si="7"/>
        <v>Y</v>
      </c>
      <c r="N17" t="str">
        <f t="shared" si="8"/>
        <v>CR11PTCBLA044</v>
      </c>
    </row>
    <row r="18" spans="1:14" x14ac:dyDescent="0.2">
      <c r="A18" t="s">
        <v>37</v>
      </c>
      <c r="B18" t="str">
        <f t="shared" si="0"/>
        <v>FD</v>
      </c>
      <c r="C18" t="str">
        <f t="shared" si="1"/>
        <v>Ford</v>
      </c>
      <c r="D18" t="str">
        <f t="shared" si="2"/>
        <v>FCS</v>
      </c>
      <c r="E18" t="str">
        <f t="shared" si="3"/>
        <v>Focus</v>
      </c>
      <c r="F18" t="str">
        <f t="shared" si="4"/>
        <v>13</v>
      </c>
      <c r="G18">
        <f t="shared" si="5"/>
        <v>2</v>
      </c>
      <c r="H18" s="3">
        <v>13682.9</v>
      </c>
      <c r="I18" s="3">
        <f t="shared" si="6"/>
        <v>6841.45</v>
      </c>
      <c r="J18" t="s">
        <v>15</v>
      </c>
      <c r="K18" t="s">
        <v>38</v>
      </c>
      <c r="L18">
        <v>75000</v>
      </c>
      <c r="M18" t="str">
        <f t="shared" si="7"/>
        <v>Y</v>
      </c>
      <c r="N18" t="str">
        <f t="shared" si="8"/>
        <v>FD13FCSBLA013</v>
      </c>
    </row>
    <row r="19" spans="1:14" x14ac:dyDescent="0.2">
      <c r="A19" t="s">
        <v>66</v>
      </c>
      <c r="B19" t="str">
        <f t="shared" si="0"/>
        <v>HO</v>
      </c>
      <c r="C19" t="str">
        <f t="shared" si="1"/>
        <v>Honda</v>
      </c>
      <c r="D19" t="str">
        <f t="shared" si="2"/>
        <v>CIV</v>
      </c>
      <c r="E19" t="str">
        <f t="shared" si="3"/>
        <v>Civic</v>
      </c>
      <c r="F19" t="str">
        <f t="shared" si="4"/>
        <v>10</v>
      </c>
      <c r="G19">
        <f t="shared" si="5"/>
        <v>5</v>
      </c>
      <c r="H19" s="3">
        <v>33477.199999999997</v>
      </c>
      <c r="I19" s="3">
        <f t="shared" si="6"/>
        <v>6695.44</v>
      </c>
      <c r="J19" t="s">
        <v>15</v>
      </c>
      <c r="K19" t="s">
        <v>52</v>
      </c>
      <c r="L19">
        <v>75000</v>
      </c>
      <c r="M19" t="str">
        <f t="shared" si="7"/>
        <v>Y</v>
      </c>
      <c r="N19" t="str">
        <f t="shared" si="8"/>
        <v>HO10CIVBLA033</v>
      </c>
    </row>
    <row r="20" spans="1:14" x14ac:dyDescent="0.2">
      <c r="A20" t="s">
        <v>78</v>
      </c>
      <c r="B20" t="str">
        <f t="shared" si="0"/>
        <v>CR</v>
      </c>
      <c r="C20" t="str">
        <f t="shared" si="1"/>
        <v>Chrysler</v>
      </c>
      <c r="D20" t="str">
        <f t="shared" si="2"/>
        <v>CAR</v>
      </c>
      <c r="E20" t="str">
        <f t="shared" si="3"/>
        <v>Caravan</v>
      </c>
      <c r="F20" t="str">
        <f t="shared" si="4"/>
        <v>04</v>
      </c>
      <c r="G20">
        <f t="shared" si="5"/>
        <v>11</v>
      </c>
      <c r="H20" s="3">
        <v>72527.199999999997</v>
      </c>
      <c r="I20" s="3">
        <f t="shared" si="6"/>
        <v>6593.3818181818178</v>
      </c>
      <c r="J20" t="s">
        <v>18</v>
      </c>
      <c r="K20" t="s">
        <v>41</v>
      </c>
      <c r="L20">
        <v>75000</v>
      </c>
      <c r="M20" t="str">
        <f t="shared" si="7"/>
        <v>Y</v>
      </c>
      <c r="N20" t="str">
        <f t="shared" si="8"/>
        <v>CR04CARWHI047</v>
      </c>
    </row>
    <row r="21" spans="1:14" x14ac:dyDescent="0.2">
      <c r="A21" t="s">
        <v>40</v>
      </c>
      <c r="B21" t="str">
        <f t="shared" si="0"/>
        <v>GM</v>
      </c>
      <c r="C21" t="str">
        <f t="shared" si="1"/>
        <v>General Motors</v>
      </c>
      <c r="D21" t="str">
        <f t="shared" si="2"/>
        <v>CMR</v>
      </c>
      <c r="E21" t="str">
        <f t="shared" si="3"/>
        <v>Camero</v>
      </c>
      <c r="F21" t="str">
        <f t="shared" si="4"/>
        <v>12</v>
      </c>
      <c r="G21">
        <f t="shared" si="5"/>
        <v>3</v>
      </c>
      <c r="H21" s="3">
        <v>19421.099999999999</v>
      </c>
      <c r="I21" s="3">
        <f t="shared" si="6"/>
        <v>6473.7</v>
      </c>
      <c r="J21" t="s">
        <v>15</v>
      </c>
      <c r="K21" t="s">
        <v>41</v>
      </c>
      <c r="L21">
        <v>100000</v>
      </c>
      <c r="M21" t="str">
        <f t="shared" si="7"/>
        <v>Y</v>
      </c>
      <c r="N21" t="str">
        <f t="shared" si="8"/>
        <v>GM12CMRBLA015</v>
      </c>
    </row>
    <row r="22" spans="1:14" x14ac:dyDescent="0.2">
      <c r="A22" t="s">
        <v>33</v>
      </c>
      <c r="B22" t="str">
        <f t="shared" si="0"/>
        <v>FD</v>
      </c>
      <c r="C22" t="str">
        <f t="shared" si="1"/>
        <v>Ford</v>
      </c>
      <c r="D22" t="str">
        <f t="shared" si="2"/>
        <v>FCS</v>
      </c>
      <c r="E22" t="str">
        <f t="shared" si="3"/>
        <v>Focus</v>
      </c>
      <c r="F22" t="str">
        <f t="shared" si="4"/>
        <v>12</v>
      </c>
      <c r="G22">
        <f t="shared" si="5"/>
        <v>3</v>
      </c>
      <c r="H22" s="3">
        <v>19341.7</v>
      </c>
      <c r="I22" s="3">
        <f t="shared" si="6"/>
        <v>6447.2333333333336</v>
      </c>
      <c r="J22" t="s">
        <v>18</v>
      </c>
      <c r="K22" t="s">
        <v>34</v>
      </c>
      <c r="L22">
        <v>75000</v>
      </c>
      <c r="M22" t="str">
        <f t="shared" si="7"/>
        <v>Y</v>
      </c>
      <c r="N22" t="str">
        <f t="shared" si="8"/>
        <v>FD12FCSWHI011</v>
      </c>
    </row>
    <row r="23" spans="1:14" x14ac:dyDescent="0.2">
      <c r="A23" t="s">
        <v>20</v>
      </c>
      <c r="B23" t="str">
        <f t="shared" si="0"/>
        <v>FD</v>
      </c>
      <c r="C23" t="str">
        <f t="shared" si="1"/>
        <v>Ford</v>
      </c>
      <c r="D23" t="str">
        <f t="shared" si="2"/>
        <v>MTG</v>
      </c>
      <c r="E23" t="str">
        <f t="shared" si="3"/>
        <v>Mustang</v>
      </c>
      <c r="F23" t="str">
        <f t="shared" si="4"/>
        <v>08</v>
      </c>
      <c r="G23">
        <f t="shared" si="5"/>
        <v>7</v>
      </c>
      <c r="H23" s="3">
        <v>44946.5</v>
      </c>
      <c r="I23" s="3">
        <f t="shared" si="6"/>
        <v>6420.9285714285716</v>
      </c>
      <c r="J23" t="s">
        <v>21</v>
      </c>
      <c r="K23" t="s">
        <v>22</v>
      </c>
      <c r="L23">
        <v>50000</v>
      </c>
      <c r="M23" t="str">
        <f t="shared" si="7"/>
        <v>Y</v>
      </c>
      <c r="N23" t="str">
        <f t="shared" si="8"/>
        <v>FD08MTGGRE003</v>
      </c>
    </row>
    <row r="24" spans="1:14" x14ac:dyDescent="0.2">
      <c r="A24" t="s">
        <v>70</v>
      </c>
      <c r="B24" t="str">
        <f t="shared" si="0"/>
        <v>HO</v>
      </c>
      <c r="C24" t="str">
        <f t="shared" si="1"/>
        <v>Honda</v>
      </c>
      <c r="D24" t="str">
        <f t="shared" si="2"/>
        <v>ODY</v>
      </c>
      <c r="E24" t="str">
        <f t="shared" si="3"/>
        <v>Odyssey</v>
      </c>
      <c r="F24" t="str">
        <f t="shared" si="4"/>
        <v>07</v>
      </c>
      <c r="G24">
        <f t="shared" si="5"/>
        <v>8</v>
      </c>
      <c r="H24" s="3">
        <v>50854.1</v>
      </c>
      <c r="I24" s="3">
        <f t="shared" si="6"/>
        <v>6356.7624999999998</v>
      </c>
      <c r="J24" t="s">
        <v>15</v>
      </c>
      <c r="K24" t="s">
        <v>52</v>
      </c>
      <c r="L24">
        <v>100000</v>
      </c>
      <c r="M24" t="str">
        <f t="shared" si="7"/>
        <v>Y</v>
      </c>
      <c r="N24" t="str">
        <f t="shared" si="8"/>
        <v>HO07ODYBLA038</v>
      </c>
    </row>
    <row r="25" spans="1:14" x14ac:dyDescent="0.2">
      <c r="A25" t="s">
        <v>44</v>
      </c>
      <c r="B25" t="str">
        <f t="shared" si="0"/>
        <v>GM</v>
      </c>
      <c r="C25" t="str">
        <f t="shared" si="1"/>
        <v>General Motors</v>
      </c>
      <c r="D25" t="str">
        <f t="shared" si="2"/>
        <v>SLV</v>
      </c>
      <c r="E25" t="str">
        <f t="shared" si="3"/>
        <v>Silverado</v>
      </c>
      <c r="F25" t="str">
        <f t="shared" si="4"/>
        <v>10</v>
      </c>
      <c r="G25">
        <f t="shared" si="5"/>
        <v>5</v>
      </c>
      <c r="H25" s="3">
        <v>31144.400000000001</v>
      </c>
      <c r="I25" s="3">
        <f t="shared" si="6"/>
        <v>6228.88</v>
      </c>
      <c r="J25" t="s">
        <v>15</v>
      </c>
      <c r="K25" t="s">
        <v>45</v>
      </c>
      <c r="L25">
        <v>100000</v>
      </c>
      <c r="M25" t="str">
        <f t="shared" si="7"/>
        <v>Y</v>
      </c>
      <c r="N25" t="str">
        <f t="shared" si="8"/>
        <v>GM10SLVBLA017</v>
      </c>
    </row>
    <row r="26" spans="1:14" x14ac:dyDescent="0.2">
      <c r="A26" t="s">
        <v>59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Corrola</v>
      </c>
      <c r="F26" t="str">
        <f t="shared" si="4"/>
        <v>03</v>
      </c>
      <c r="G26">
        <f t="shared" si="5"/>
        <v>12</v>
      </c>
      <c r="H26" s="3">
        <v>73444.399999999994</v>
      </c>
      <c r="I26" s="3">
        <f t="shared" si="6"/>
        <v>6120.3666666666659</v>
      </c>
      <c r="J26" t="s">
        <v>15</v>
      </c>
      <c r="K26" t="s">
        <v>58</v>
      </c>
      <c r="L26">
        <v>100000</v>
      </c>
      <c r="M26" t="str">
        <f t="shared" si="7"/>
        <v>Y</v>
      </c>
      <c r="N26" t="str">
        <f t="shared" si="8"/>
        <v>TY03CORBLA026</v>
      </c>
    </row>
    <row r="27" spans="1:14" x14ac:dyDescent="0.2">
      <c r="A27" t="s">
        <v>71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7</v>
      </c>
      <c r="H27" s="3">
        <v>42504.6</v>
      </c>
      <c r="I27" s="3">
        <f t="shared" si="6"/>
        <v>6072.0857142857139</v>
      </c>
      <c r="J27" t="s">
        <v>18</v>
      </c>
      <c r="K27" t="s">
        <v>38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2">
      <c r="A28" t="s">
        <v>121</v>
      </c>
      <c r="B28" t="str">
        <f t="shared" si="0"/>
        <v>HO</v>
      </c>
      <c r="C28" t="str">
        <f t="shared" si="1"/>
        <v>Honda</v>
      </c>
      <c r="D28" t="str">
        <f t="shared" si="2"/>
        <v>ODY</v>
      </c>
      <c r="E28" t="str">
        <f t="shared" si="3"/>
        <v>Odyssey</v>
      </c>
      <c r="F28" t="str">
        <f t="shared" si="4"/>
        <v>05</v>
      </c>
      <c r="G28">
        <f t="shared" si="5"/>
        <v>10</v>
      </c>
      <c r="H28" s="3">
        <v>60389.5</v>
      </c>
      <c r="I28" s="3">
        <f t="shared" si="6"/>
        <v>6038.95</v>
      </c>
      <c r="J28" t="s">
        <v>18</v>
      </c>
      <c r="K28" t="s">
        <v>29</v>
      </c>
      <c r="L28">
        <v>100000</v>
      </c>
      <c r="M28" t="str">
        <f t="shared" si="7"/>
        <v>Y</v>
      </c>
      <c r="N28" t="str">
        <f t="shared" si="8"/>
        <v>HO05ODYWHI037</v>
      </c>
    </row>
    <row r="29" spans="1:14" x14ac:dyDescent="0.2">
      <c r="A29" t="s">
        <v>49</v>
      </c>
      <c r="B29" t="str">
        <f t="shared" si="0"/>
        <v>TY</v>
      </c>
      <c r="C29" t="str">
        <f t="shared" si="1"/>
        <v>Toyota</v>
      </c>
      <c r="D29" t="str">
        <f t="shared" si="2"/>
        <v>CAM</v>
      </c>
      <c r="E29" t="str">
        <f t="shared" si="3"/>
        <v>Camry</v>
      </c>
      <c r="F29" t="str">
        <f t="shared" si="4"/>
        <v>96</v>
      </c>
      <c r="G29">
        <f t="shared" si="5"/>
        <v>19</v>
      </c>
      <c r="H29" s="3">
        <v>114660.6</v>
      </c>
      <c r="I29" s="3">
        <f t="shared" si="6"/>
        <v>6034.7684210526322</v>
      </c>
      <c r="J29" t="s">
        <v>21</v>
      </c>
      <c r="K29" t="s">
        <v>50</v>
      </c>
      <c r="L29">
        <v>100000</v>
      </c>
      <c r="M29" t="str">
        <f t="shared" si="7"/>
        <v>Not Covered</v>
      </c>
      <c r="N29" t="str">
        <f t="shared" si="8"/>
        <v>TY96CAMGRE020</v>
      </c>
    </row>
    <row r="30" spans="1:14" x14ac:dyDescent="0.2">
      <c r="A30" t="s">
        <v>73</v>
      </c>
      <c r="B30" t="str">
        <f t="shared" si="0"/>
        <v>CR</v>
      </c>
      <c r="C30" t="str">
        <f t="shared" si="1"/>
        <v>Chrysler</v>
      </c>
      <c r="D30" t="str">
        <f t="shared" si="2"/>
        <v>PTC</v>
      </c>
      <c r="E30" t="str">
        <f t="shared" si="3"/>
        <v>PT Cruiser</v>
      </c>
      <c r="F30" t="str">
        <f t="shared" si="4"/>
        <v>04</v>
      </c>
      <c r="G30">
        <f t="shared" si="5"/>
        <v>11</v>
      </c>
      <c r="H30" s="3">
        <v>64542</v>
      </c>
      <c r="I30" s="3">
        <f t="shared" si="6"/>
        <v>5867.454545454545</v>
      </c>
      <c r="J30" t="s">
        <v>48</v>
      </c>
      <c r="K30" t="s">
        <v>16</v>
      </c>
      <c r="L30">
        <v>75000</v>
      </c>
      <c r="M30" t="str">
        <f t="shared" si="7"/>
        <v>Y</v>
      </c>
      <c r="N30" t="str">
        <f t="shared" si="8"/>
        <v>CR04PTCBLU042</v>
      </c>
    </row>
    <row r="31" spans="1:14" x14ac:dyDescent="0.2">
      <c r="A31" t="s">
        <v>28</v>
      </c>
      <c r="B31" t="str">
        <f t="shared" si="0"/>
        <v>FD</v>
      </c>
      <c r="C31" t="str">
        <f t="shared" si="1"/>
        <v>Ford</v>
      </c>
      <c r="D31" t="str">
        <f t="shared" si="2"/>
        <v>FCS</v>
      </c>
      <c r="E31" t="str">
        <f t="shared" si="3"/>
        <v>Focus</v>
      </c>
      <c r="F31" t="str">
        <f t="shared" si="4"/>
        <v>09</v>
      </c>
      <c r="G31">
        <f t="shared" si="5"/>
        <v>6</v>
      </c>
      <c r="H31" s="3">
        <v>35137</v>
      </c>
      <c r="I31" s="3">
        <f t="shared" si="6"/>
        <v>5856.166666666667</v>
      </c>
      <c r="J31" t="s">
        <v>15</v>
      </c>
      <c r="K31" t="s">
        <v>29</v>
      </c>
      <c r="L31">
        <v>75000</v>
      </c>
      <c r="M31" t="str">
        <f t="shared" si="7"/>
        <v>Y</v>
      </c>
      <c r="N31" t="str">
        <f t="shared" si="8"/>
        <v>FD09FCSBLA008</v>
      </c>
    </row>
    <row r="32" spans="1:14" x14ac:dyDescent="0.2">
      <c r="A32" t="s">
        <v>27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06</v>
      </c>
      <c r="G32">
        <f t="shared" si="5"/>
        <v>9</v>
      </c>
      <c r="H32" s="3">
        <v>52229.5</v>
      </c>
      <c r="I32" s="3">
        <f t="shared" si="6"/>
        <v>5803.2777777777774</v>
      </c>
      <c r="J32" t="s">
        <v>21</v>
      </c>
      <c r="K32" t="s">
        <v>22</v>
      </c>
      <c r="L32">
        <v>75000</v>
      </c>
      <c r="M32" t="str">
        <f t="shared" si="7"/>
        <v>Y</v>
      </c>
      <c r="N32" t="str">
        <f t="shared" si="8"/>
        <v>FD06FCSGRE007</v>
      </c>
    </row>
    <row r="33" spans="1:14" x14ac:dyDescent="0.2">
      <c r="A33" t="s">
        <v>53</v>
      </c>
      <c r="B33" t="str">
        <f t="shared" si="0"/>
        <v>TY</v>
      </c>
      <c r="C33" t="str">
        <f t="shared" si="1"/>
        <v>Toyota</v>
      </c>
      <c r="D33" t="str">
        <f t="shared" si="2"/>
        <v>CAM</v>
      </c>
      <c r="E33" t="str">
        <f t="shared" si="3"/>
        <v>Camry</v>
      </c>
      <c r="F33" t="str">
        <f t="shared" si="4"/>
        <v>00</v>
      </c>
      <c r="G33">
        <f t="shared" si="5"/>
        <v>15</v>
      </c>
      <c r="H33" s="3">
        <v>85928</v>
      </c>
      <c r="I33" s="3">
        <f t="shared" si="6"/>
        <v>5728.5333333333338</v>
      </c>
      <c r="J33" t="s">
        <v>21</v>
      </c>
      <c r="K33" t="s">
        <v>26</v>
      </c>
      <c r="L33">
        <v>100000</v>
      </c>
      <c r="M33" t="str">
        <f t="shared" si="7"/>
        <v>Y</v>
      </c>
      <c r="N33" t="str">
        <f t="shared" si="8"/>
        <v>TY00CAMGRE022</v>
      </c>
    </row>
    <row r="34" spans="1:14" x14ac:dyDescent="0.2">
      <c r="A34" t="s">
        <v>51</v>
      </c>
      <c r="B34" t="str">
        <f t="shared" ref="B34:B65" si="9">LEFT(A34,2)</f>
        <v>TY</v>
      </c>
      <c r="C34" t="str">
        <f t="shared" ref="C34:C65" si="10">VLOOKUP(B34,B$56:C$61,2)</f>
        <v>Toyota</v>
      </c>
      <c r="D34" t="str">
        <f t="shared" ref="D34:D53" si="11">MID(A34,5,3)</f>
        <v>CAM</v>
      </c>
      <c r="E34" t="str">
        <f t="shared" ref="E34:E65" si="12">VLOOKUP(D34,D$56:E$66,2)</f>
        <v>Camry</v>
      </c>
      <c r="F34" t="str">
        <f t="shared" ref="F34:F53" si="13">MID(A34,3,2)</f>
        <v>98</v>
      </c>
      <c r="G34">
        <f t="shared" ref="G34:G65" si="14">IF(15-F34&lt;0,100-F34+15,15-F34)</f>
        <v>17</v>
      </c>
      <c r="H34" s="3">
        <v>93382.6</v>
      </c>
      <c r="I34" s="3">
        <f t="shared" ref="I34:I65" si="15">H34/G34</f>
        <v>5493.0941176470587</v>
      </c>
      <c r="J34" t="s">
        <v>15</v>
      </c>
      <c r="K34" t="s">
        <v>52</v>
      </c>
      <c r="L34">
        <v>100000</v>
      </c>
      <c r="M34" t="str">
        <f t="shared" ref="M34:M65" si="16">IF(H34&lt;=L34,"Y","Not Covered")</f>
        <v>Y</v>
      </c>
      <c r="N34" t="str">
        <f t="shared" ref="N34:N53" si="17">CONCATENATE(B34,F34,D34,UPPER(LEFT(J34,3)),RIGHT(A34,3))</f>
        <v>TY98CAMBLA021</v>
      </c>
    </row>
    <row r="35" spans="1:14" x14ac:dyDescent="0.2">
      <c r="A35" t="s">
        <v>47</v>
      </c>
      <c r="B35" t="str">
        <f t="shared" si="9"/>
        <v>GM</v>
      </c>
      <c r="C35" t="str">
        <f t="shared" si="10"/>
        <v>General Motors</v>
      </c>
      <c r="D35" t="str">
        <f t="shared" si="11"/>
        <v>SLV</v>
      </c>
      <c r="E35" t="str">
        <f t="shared" si="12"/>
        <v>Silverado</v>
      </c>
      <c r="F35" t="str">
        <f t="shared" si="13"/>
        <v>00</v>
      </c>
      <c r="G35">
        <f t="shared" si="14"/>
        <v>15</v>
      </c>
      <c r="H35" s="3">
        <v>80685.8</v>
      </c>
      <c r="I35" s="3">
        <f t="shared" si="15"/>
        <v>5379.0533333333333</v>
      </c>
      <c r="J35" t="s">
        <v>48</v>
      </c>
      <c r="K35" t="s">
        <v>36</v>
      </c>
      <c r="L35">
        <v>100000</v>
      </c>
      <c r="M35" t="str">
        <f t="shared" si="16"/>
        <v>Y</v>
      </c>
      <c r="N35" t="str">
        <f t="shared" si="17"/>
        <v>GM00SLVBLU019</v>
      </c>
    </row>
    <row r="36" spans="1:14" x14ac:dyDescent="0.2">
      <c r="A36" t="s">
        <v>23</v>
      </c>
      <c r="B36" t="str">
        <f t="shared" si="9"/>
        <v>FD</v>
      </c>
      <c r="C36" t="str">
        <f t="shared" si="10"/>
        <v>Ford</v>
      </c>
      <c r="D36" t="str">
        <f t="shared" si="11"/>
        <v>MTG</v>
      </c>
      <c r="E36" t="str">
        <f t="shared" si="12"/>
        <v>Mustang</v>
      </c>
      <c r="F36" t="str">
        <f t="shared" si="13"/>
        <v>08</v>
      </c>
      <c r="G36">
        <f t="shared" si="14"/>
        <v>7</v>
      </c>
      <c r="H36" s="3">
        <v>37558.800000000003</v>
      </c>
      <c r="I36" s="3">
        <f t="shared" si="15"/>
        <v>5365.5428571428574</v>
      </c>
      <c r="J36" t="s">
        <v>15</v>
      </c>
      <c r="K36" t="s">
        <v>24</v>
      </c>
      <c r="L36">
        <v>50000</v>
      </c>
      <c r="M36" t="str">
        <f t="shared" si="16"/>
        <v>Y</v>
      </c>
      <c r="N36" t="str">
        <f t="shared" si="17"/>
        <v>FD08MTGBLA004</v>
      </c>
    </row>
    <row r="37" spans="1:14" x14ac:dyDescent="0.2">
      <c r="A37" t="s">
        <v>74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8</v>
      </c>
      <c r="H37" s="3">
        <v>42074.2</v>
      </c>
      <c r="I37" s="3">
        <f t="shared" si="15"/>
        <v>5259.2749999999996</v>
      </c>
      <c r="J37" t="s">
        <v>21</v>
      </c>
      <c r="K37" t="s">
        <v>58</v>
      </c>
      <c r="L37">
        <v>75000</v>
      </c>
      <c r="M37" t="str">
        <f t="shared" si="16"/>
        <v>Y</v>
      </c>
      <c r="N37" t="str">
        <f t="shared" si="17"/>
        <v>CR07PTCGRE043</v>
      </c>
    </row>
    <row r="38" spans="1:14" x14ac:dyDescent="0.2">
      <c r="A38" t="s">
        <v>54</v>
      </c>
      <c r="B38" t="str">
        <f t="shared" si="9"/>
        <v>TY</v>
      </c>
      <c r="C38" t="str">
        <f t="shared" si="10"/>
        <v>Toyota</v>
      </c>
      <c r="D38" t="str">
        <f t="shared" si="11"/>
        <v>CAM</v>
      </c>
      <c r="E38" t="str">
        <f t="shared" si="12"/>
        <v>Camry</v>
      </c>
      <c r="F38" t="str">
        <f t="shared" si="13"/>
        <v>02</v>
      </c>
      <c r="G38">
        <f t="shared" si="14"/>
        <v>13</v>
      </c>
      <c r="H38" s="3">
        <v>67829.100000000006</v>
      </c>
      <c r="I38" s="3">
        <f t="shared" si="15"/>
        <v>5217.623076923077</v>
      </c>
      <c r="J38" t="s">
        <v>15</v>
      </c>
      <c r="K38" t="s">
        <v>16</v>
      </c>
      <c r="L38">
        <v>100000</v>
      </c>
      <c r="M38" t="str">
        <f t="shared" si="16"/>
        <v>Y</v>
      </c>
      <c r="N38" t="str">
        <f t="shared" si="17"/>
        <v>TY02CAMBLA023</v>
      </c>
    </row>
    <row r="39" spans="1:14" x14ac:dyDescent="0.2">
      <c r="A39" t="s">
        <v>25</v>
      </c>
      <c r="B39" t="str">
        <f t="shared" si="9"/>
        <v>FD</v>
      </c>
      <c r="C39" t="str">
        <f t="shared" si="10"/>
        <v>Ford</v>
      </c>
      <c r="D39" t="str">
        <f t="shared" si="11"/>
        <v>MTG</v>
      </c>
      <c r="E39" t="str">
        <f t="shared" si="12"/>
        <v>Mustang</v>
      </c>
      <c r="F39" t="str">
        <f t="shared" si="13"/>
        <v>08</v>
      </c>
      <c r="G39">
        <f t="shared" si="14"/>
        <v>7</v>
      </c>
      <c r="H39" s="3">
        <v>36438.5</v>
      </c>
      <c r="I39" s="3">
        <f t="shared" si="15"/>
        <v>5205.5</v>
      </c>
      <c r="J39" t="s">
        <v>18</v>
      </c>
      <c r="K39" t="s">
        <v>16</v>
      </c>
      <c r="L39">
        <v>50000</v>
      </c>
      <c r="M39" t="str">
        <f t="shared" si="16"/>
        <v>Y</v>
      </c>
      <c r="N39" t="str">
        <f t="shared" si="17"/>
        <v>FD08MTGWHI005</v>
      </c>
    </row>
    <row r="40" spans="1:14" x14ac:dyDescent="0.2">
      <c r="A40" t="s">
        <v>77</v>
      </c>
      <c r="B40" t="str">
        <f t="shared" si="9"/>
        <v>CR</v>
      </c>
      <c r="C40" t="str">
        <f t="shared" si="10"/>
        <v>Chrysler</v>
      </c>
      <c r="D40" t="str">
        <f t="shared" si="11"/>
        <v>CAR</v>
      </c>
      <c r="E40" t="str">
        <f t="shared" si="12"/>
        <v>Caravan</v>
      </c>
      <c r="F40" t="str">
        <f t="shared" si="13"/>
        <v>00</v>
      </c>
      <c r="G40">
        <f t="shared" si="14"/>
        <v>15</v>
      </c>
      <c r="H40" s="3">
        <v>77243.100000000006</v>
      </c>
      <c r="I40" s="3">
        <f t="shared" si="15"/>
        <v>5149.54</v>
      </c>
      <c r="J40" t="s">
        <v>15</v>
      </c>
      <c r="K40" t="s">
        <v>24</v>
      </c>
      <c r="L40">
        <v>75000</v>
      </c>
      <c r="M40" t="str">
        <f t="shared" si="16"/>
        <v>Not Covered</v>
      </c>
      <c r="N40" t="str">
        <f t="shared" si="17"/>
        <v>CR00CARBLA046</v>
      </c>
    </row>
    <row r="41" spans="1:14" x14ac:dyDescent="0.2">
      <c r="A41" t="s">
        <v>63</v>
      </c>
      <c r="B41" t="str">
        <f t="shared" si="9"/>
        <v>HO</v>
      </c>
      <c r="C41" t="str">
        <f t="shared" si="10"/>
        <v>Honda</v>
      </c>
      <c r="D41" t="str">
        <f t="shared" si="11"/>
        <v>CIV</v>
      </c>
      <c r="E41" t="str">
        <f t="shared" si="12"/>
        <v>Civic</v>
      </c>
      <c r="F41" t="str">
        <f t="shared" si="13"/>
        <v>99</v>
      </c>
      <c r="G41">
        <f t="shared" si="14"/>
        <v>16</v>
      </c>
      <c r="H41" s="3">
        <v>82374</v>
      </c>
      <c r="I41" s="3">
        <f t="shared" si="15"/>
        <v>5148.375</v>
      </c>
      <c r="J41" t="s">
        <v>18</v>
      </c>
      <c r="K41" t="s">
        <v>38</v>
      </c>
      <c r="L41">
        <v>75000</v>
      </c>
      <c r="M41" t="str">
        <f t="shared" si="16"/>
        <v>Not Covered</v>
      </c>
      <c r="N41" t="str">
        <f t="shared" si="17"/>
        <v>HO99CIVWHI030</v>
      </c>
    </row>
    <row r="42" spans="1:14" x14ac:dyDescent="0.2">
      <c r="A42" t="s">
        <v>119</v>
      </c>
      <c r="B42" t="str">
        <f t="shared" si="9"/>
        <v>FD</v>
      </c>
      <c r="C42" t="str">
        <f t="shared" si="10"/>
        <v>Ford</v>
      </c>
      <c r="D42" t="str">
        <f t="shared" si="11"/>
        <v>FCS</v>
      </c>
      <c r="E42" t="str">
        <f t="shared" si="12"/>
        <v>Focus</v>
      </c>
      <c r="F42" t="str">
        <f t="shared" si="13"/>
        <v>06</v>
      </c>
      <c r="G42">
        <f t="shared" si="14"/>
        <v>9</v>
      </c>
      <c r="H42" s="3">
        <v>46311.4</v>
      </c>
      <c r="I42" s="3">
        <f t="shared" si="15"/>
        <v>5145.7111111111117</v>
      </c>
      <c r="J42" t="s">
        <v>21</v>
      </c>
      <c r="K42" t="s">
        <v>26</v>
      </c>
      <c r="L42">
        <v>75000</v>
      </c>
      <c r="M42" t="str">
        <f t="shared" si="16"/>
        <v>Y</v>
      </c>
      <c r="N42" t="str">
        <f t="shared" si="17"/>
        <v>FD06FCSGRE006</v>
      </c>
    </row>
    <row r="43" spans="1:14" x14ac:dyDescent="0.2">
      <c r="A43" t="s">
        <v>17</v>
      </c>
      <c r="B43" t="str">
        <f t="shared" si="9"/>
        <v>FD</v>
      </c>
      <c r="C43" t="str">
        <f t="shared" si="10"/>
        <v>Ford</v>
      </c>
      <c r="D43" t="str">
        <f t="shared" si="11"/>
        <v>MTG</v>
      </c>
      <c r="E43" t="str">
        <f t="shared" si="12"/>
        <v>Mustang</v>
      </c>
      <c r="F43" t="str">
        <f t="shared" si="13"/>
        <v>06</v>
      </c>
      <c r="G43">
        <f t="shared" si="14"/>
        <v>9</v>
      </c>
      <c r="H43" s="3">
        <v>44974.8</v>
      </c>
      <c r="I43" s="3">
        <f t="shared" si="15"/>
        <v>4997.2000000000007</v>
      </c>
      <c r="J43" t="s">
        <v>18</v>
      </c>
      <c r="K43" t="s">
        <v>19</v>
      </c>
      <c r="L43">
        <v>50000</v>
      </c>
      <c r="M43" t="str">
        <f t="shared" si="16"/>
        <v>Y</v>
      </c>
      <c r="N43" t="str">
        <f t="shared" si="17"/>
        <v>FD06MTGWHI002</v>
      </c>
    </row>
    <row r="44" spans="1:14" x14ac:dyDescent="0.2">
      <c r="A44" t="s">
        <v>64</v>
      </c>
      <c r="B44" t="str">
        <f t="shared" si="9"/>
        <v>HO</v>
      </c>
      <c r="C44" t="str">
        <f t="shared" si="10"/>
        <v>Honda</v>
      </c>
      <c r="D44" t="str">
        <f t="shared" si="11"/>
        <v>CIV</v>
      </c>
      <c r="E44" t="str">
        <f t="shared" si="12"/>
        <v>Civic</v>
      </c>
      <c r="F44" t="str">
        <f t="shared" si="13"/>
        <v>01</v>
      </c>
      <c r="G44">
        <f t="shared" si="14"/>
        <v>14</v>
      </c>
      <c r="H44" s="3">
        <v>69891.899999999994</v>
      </c>
      <c r="I44" s="3">
        <f t="shared" si="15"/>
        <v>4992.278571428571</v>
      </c>
      <c r="J44" t="s">
        <v>48</v>
      </c>
      <c r="K44" t="s">
        <v>24</v>
      </c>
      <c r="L44">
        <v>75000</v>
      </c>
      <c r="M44" t="str">
        <f t="shared" si="16"/>
        <v>Y</v>
      </c>
      <c r="N44" t="str">
        <f t="shared" si="17"/>
        <v>HO01CIVBLU031</v>
      </c>
    </row>
    <row r="45" spans="1:14" x14ac:dyDescent="0.2">
      <c r="A45" t="s">
        <v>76</v>
      </c>
      <c r="B45" t="str">
        <f t="shared" si="9"/>
        <v>CR</v>
      </c>
      <c r="C45" t="str">
        <f t="shared" si="10"/>
        <v>Chrysler</v>
      </c>
      <c r="D45" t="str">
        <f t="shared" si="11"/>
        <v>CAR</v>
      </c>
      <c r="E45" t="str">
        <f t="shared" si="12"/>
        <v>Caravan</v>
      </c>
      <c r="F45" t="str">
        <f t="shared" si="13"/>
        <v>99</v>
      </c>
      <c r="G45">
        <f t="shared" si="14"/>
        <v>16</v>
      </c>
      <c r="H45" s="3">
        <v>79420.600000000006</v>
      </c>
      <c r="I45" s="3">
        <f t="shared" si="15"/>
        <v>4963.7875000000004</v>
      </c>
      <c r="J45" t="s">
        <v>21</v>
      </c>
      <c r="K45" t="s">
        <v>45</v>
      </c>
      <c r="L45">
        <v>75000</v>
      </c>
      <c r="M45" t="str">
        <f t="shared" si="16"/>
        <v>Not Covered</v>
      </c>
      <c r="N45" t="str">
        <f t="shared" si="17"/>
        <v>CR99CARGRE045</v>
      </c>
    </row>
    <row r="46" spans="1:14" x14ac:dyDescent="0.2">
      <c r="A46" t="s">
        <v>56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Corrola</v>
      </c>
      <c r="F46" t="str">
        <f t="shared" si="13"/>
        <v>02</v>
      </c>
      <c r="G46">
        <f t="shared" si="14"/>
        <v>13</v>
      </c>
      <c r="H46" s="3">
        <v>64467.4</v>
      </c>
      <c r="I46" s="3">
        <f t="shared" si="15"/>
        <v>4959.0307692307697</v>
      </c>
      <c r="J46" t="s">
        <v>57</v>
      </c>
      <c r="K46" t="s">
        <v>58</v>
      </c>
      <c r="L46">
        <v>100000</v>
      </c>
      <c r="M46" t="str">
        <f t="shared" si="16"/>
        <v>Y</v>
      </c>
      <c r="N46" t="str">
        <f t="shared" si="17"/>
        <v>TY02CORRED025</v>
      </c>
    </row>
    <row r="47" spans="1:14" x14ac:dyDescent="0.2">
      <c r="A47" t="s">
        <v>118</v>
      </c>
      <c r="B47" t="str">
        <f t="shared" si="9"/>
        <v>HO</v>
      </c>
      <c r="C47" t="str">
        <f t="shared" si="10"/>
        <v>Honda</v>
      </c>
      <c r="D47" t="str">
        <f t="shared" si="11"/>
        <v>ODY</v>
      </c>
      <c r="E47" t="str">
        <f t="shared" si="12"/>
        <v>Odyssey</v>
      </c>
      <c r="F47" t="str">
        <f t="shared" si="13"/>
        <v>01</v>
      </c>
      <c r="G47">
        <f t="shared" si="14"/>
        <v>14</v>
      </c>
      <c r="H47" s="3">
        <v>68658.899999999994</v>
      </c>
      <c r="I47" s="3">
        <f t="shared" si="15"/>
        <v>4904.2071428571426</v>
      </c>
      <c r="J47" t="s">
        <v>15</v>
      </c>
      <c r="K47" t="s">
        <v>16</v>
      </c>
      <c r="L47">
        <v>100000</v>
      </c>
      <c r="M47" t="str">
        <f t="shared" si="16"/>
        <v>Y</v>
      </c>
      <c r="N47" t="str">
        <f t="shared" si="17"/>
        <v>HO01ODYBLA040</v>
      </c>
    </row>
    <row r="48" spans="1:14" x14ac:dyDescent="0.2">
      <c r="A48" t="s">
        <v>46</v>
      </c>
      <c r="B48" t="str">
        <f t="shared" si="9"/>
        <v>GM</v>
      </c>
      <c r="C48" t="str">
        <f t="shared" si="10"/>
        <v>General Motors</v>
      </c>
      <c r="D48" t="str">
        <f t="shared" si="11"/>
        <v>SLV</v>
      </c>
      <c r="E48" t="str">
        <f t="shared" si="12"/>
        <v>Silverado</v>
      </c>
      <c r="F48" t="str">
        <f t="shared" si="13"/>
        <v>98</v>
      </c>
      <c r="G48">
        <f t="shared" si="14"/>
        <v>17</v>
      </c>
      <c r="H48" s="3">
        <v>83162.7</v>
      </c>
      <c r="I48" s="3">
        <f t="shared" si="15"/>
        <v>4891.9235294117643</v>
      </c>
      <c r="J48" t="s">
        <v>15</v>
      </c>
      <c r="K48" t="s">
        <v>39</v>
      </c>
      <c r="L48">
        <v>100000</v>
      </c>
      <c r="M48" t="str">
        <f t="shared" si="16"/>
        <v>Y</v>
      </c>
      <c r="N48" t="str">
        <f t="shared" si="17"/>
        <v>GM98SLVBLA018</v>
      </c>
    </row>
    <row r="49" spans="1:14" x14ac:dyDescent="0.2">
      <c r="A49" t="s">
        <v>79</v>
      </c>
      <c r="B49" t="str">
        <f t="shared" si="9"/>
        <v>CR</v>
      </c>
      <c r="C49" t="str">
        <f t="shared" si="10"/>
        <v>Chrysler</v>
      </c>
      <c r="D49" t="str">
        <f t="shared" si="11"/>
        <v>CAR</v>
      </c>
      <c r="E49" t="str">
        <f t="shared" si="12"/>
        <v>Caravan</v>
      </c>
      <c r="F49" t="str">
        <f t="shared" si="13"/>
        <v>04</v>
      </c>
      <c r="G49">
        <f t="shared" si="14"/>
        <v>11</v>
      </c>
      <c r="H49" s="3">
        <v>52699.4</v>
      </c>
      <c r="I49" s="3">
        <f t="shared" si="15"/>
        <v>4790.8545454545456</v>
      </c>
      <c r="J49" t="s">
        <v>57</v>
      </c>
      <c r="K49" t="s">
        <v>41</v>
      </c>
      <c r="L49">
        <v>75000</v>
      </c>
      <c r="M49" t="str">
        <f t="shared" si="16"/>
        <v>Y</v>
      </c>
      <c r="N49" t="str">
        <f t="shared" si="17"/>
        <v>CR04CARRED048</v>
      </c>
    </row>
    <row r="50" spans="1:14" x14ac:dyDescent="0.2">
      <c r="A50" t="s">
        <v>120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09</v>
      </c>
      <c r="G50">
        <f t="shared" si="14"/>
        <v>6</v>
      </c>
      <c r="H50" s="3">
        <v>28464.799999999999</v>
      </c>
      <c r="I50" s="3">
        <f t="shared" si="15"/>
        <v>4744.1333333333332</v>
      </c>
      <c r="J50" t="s">
        <v>18</v>
      </c>
      <c r="K50" t="s">
        <v>39</v>
      </c>
      <c r="L50">
        <v>100000</v>
      </c>
      <c r="M50" t="str">
        <f t="shared" si="16"/>
        <v>Y</v>
      </c>
      <c r="N50" t="str">
        <f t="shared" si="17"/>
        <v>GM09CMRWHI014</v>
      </c>
    </row>
    <row r="51" spans="1:14" x14ac:dyDescent="0.2">
      <c r="A51" t="s">
        <v>65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10</v>
      </c>
      <c r="G51">
        <f t="shared" si="14"/>
        <v>5</v>
      </c>
      <c r="H51" s="3">
        <v>22573</v>
      </c>
      <c r="I51" s="3">
        <f t="shared" si="15"/>
        <v>4514.6000000000004</v>
      </c>
      <c r="J51" t="s">
        <v>48</v>
      </c>
      <c r="K51" t="s">
        <v>43</v>
      </c>
      <c r="L51">
        <v>75000</v>
      </c>
      <c r="M51" t="str">
        <f t="shared" si="16"/>
        <v>Y</v>
      </c>
      <c r="N51" t="str">
        <f t="shared" si="17"/>
        <v>HO10CIVBLU032</v>
      </c>
    </row>
    <row r="52" spans="1:14" x14ac:dyDescent="0.2">
      <c r="A52" t="s">
        <v>14</v>
      </c>
      <c r="B52" t="str">
        <f t="shared" si="9"/>
        <v>FD</v>
      </c>
      <c r="C52" t="str">
        <f t="shared" si="10"/>
        <v>Ford</v>
      </c>
      <c r="D52" t="str">
        <f t="shared" si="11"/>
        <v>MTG</v>
      </c>
      <c r="E52" t="str">
        <f t="shared" si="12"/>
        <v>Mustang</v>
      </c>
      <c r="F52" t="str">
        <f t="shared" si="13"/>
        <v>06</v>
      </c>
      <c r="G52">
        <f t="shared" si="14"/>
        <v>9</v>
      </c>
      <c r="H52" s="3">
        <v>40326.800000000003</v>
      </c>
      <c r="I52" s="3">
        <f t="shared" si="15"/>
        <v>4480.7555555555555</v>
      </c>
      <c r="J52" t="s">
        <v>15</v>
      </c>
      <c r="K52" t="s">
        <v>16</v>
      </c>
      <c r="L52">
        <v>50000</v>
      </c>
      <c r="M52" t="str">
        <f t="shared" si="16"/>
        <v>Y</v>
      </c>
      <c r="N52" t="str">
        <f t="shared" si="17"/>
        <v>FD06MTGBLA001</v>
      </c>
    </row>
    <row r="53" spans="1:14" x14ac:dyDescent="0.2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1</v>
      </c>
      <c r="H53" s="3">
        <v>3708.1</v>
      </c>
      <c r="I53" s="3">
        <f t="shared" si="15"/>
        <v>3708.1</v>
      </c>
      <c r="J53" t="s">
        <v>15</v>
      </c>
      <c r="K53" t="s">
        <v>19</v>
      </c>
      <c r="L53">
        <v>100000</v>
      </c>
      <c r="M53" t="str">
        <f t="shared" si="16"/>
        <v>Y</v>
      </c>
      <c r="N53" t="str">
        <f t="shared" si="17"/>
        <v>HO14ODYBLA041</v>
      </c>
    </row>
    <row r="56" spans="1:14" x14ac:dyDescent="0.2">
      <c r="B56" t="s">
        <v>84</v>
      </c>
      <c r="C56" t="s">
        <v>90</v>
      </c>
      <c r="D56" t="s">
        <v>96</v>
      </c>
      <c r="E56" t="s">
        <v>107</v>
      </c>
    </row>
    <row r="57" spans="1:14" x14ac:dyDescent="0.2">
      <c r="B57" t="s">
        <v>89</v>
      </c>
      <c r="C57" t="s">
        <v>95</v>
      </c>
      <c r="D57" t="s">
        <v>101</v>
      </c>
      <c r="E57" t="s">
        <v>112</v>
      </c>
    </row>
    <row r="58" spans="1:14" x14ac:dyDescent="0.2">
      <c r="B58" t="s">
        <v>88</v>
      </c>
      <c r="C58" t="s">
        <v>94</v>
      </c>
      <c r="D58" t="s">
        <v>102</v>
      </c>
      <c r="E58" t="s">
        <v>113</v>
      </c>
    </row>
    <row r="59" spans="1:14" x14ac:dyDescent="0.2">
      <c r="B59" t="s">
        <v>87</v>
      </c>
      <c r="C59" t="s">
        <v>93</v>
      </c>
      <c r="D59" t="s">
        <v>99</v>
      </c>
      <c r="E59" t="s">
        <v>110</v>
      </c>
    </row>
    <row r="60" spans="1:14" x14ac:dyDescent="0.2">
      <c r="B60" t="s">
        <v>85</v>
      </c>
      <c r="C60" t="s">
        <v>91</v>
      </c>
      <c r="D60" t="s">
        <v>100</v>
      </c>
      <c r="E60" t="s">
        <v>111</v>
      </c>
    </row>
    <row r="61" spans="1:14" x14ac:dyDescent="0.2">
      <c r="B61" t="s">
        <v>86</v>
      </c>
      <c r="C61" t="s">
        <v>92</v>
      </c>
      <c r="D61" t="s">
        <v>97</v>
      </c>
      <c r="E61" t="s">
        <v>108</v>
      </c>
    </row>
    <row r="62" spans="1:14" x14ac:dyDescent="0.2">
      <c r="D62" t="s">
        <v>98</v>
      </c>
      <c r="E62" t="s">
        <v>109</v>
      </c>
    </row>
    <row r="63" spans="1:14" x14ac:dyDescent="0.2">
      <c r="D63" t="s">
        <v>103</v>
      </c>
      <c r="E63" t="s">
        <v>114</v>
      </c>
    </row>
    <row r="64" spans="1:14" x14ac:dyDescent="0.2">
      <c r="D64" t="s">
        <v>104</v>
      </c>
      <c r="E64" t="s">
        <v>115</v>
      </c>
    </row>
    <row r="65" spans="4:5" x14ac:dyDescent="0.2">
      <c r="D65" t="s">
        <v>105</v>
      </c>
      <c r="E65" t="s">
        <v>116</v>
      </c>
    </row>
    <row r="66" spans="4:5" x14ac:dyDescent="0.2">
      <c r="D66" t="s">
        <v>106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1"/>
  <sheetViews>
    <sheetView workbookViewId="0">
      <selection activeCell="E25" sqref="E25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5" t="s">
        <v>123</v>
      </c>
      <c r="B3" t="s">
        <v>122</v>
      </c>
    </row>
    <row r="4" spans="1:2" x14ac:dyDescent="0.2">
      <c r="A4" s="6" t="s">
        <v>41</v>
      </c>
      <c r="B4" s="4">
        <v>144647.69999999998</v>
      </c>
    </row>
    <row r="5" spans="1:2" x14ac:dyDescent="0.2">
      <c r="A5" s="6" t="s">
        <v>50</v>
      </c>
      <c r="B5" s="4">
        <v>150656.40000000002</v>
      </c>
    </row>
    <row r="6" spans="1:2" x14ac:dyDescent="0.2">
      <c r="A6" s="6" t="s">
        <v>26</v>
      </c>
      <c r="B6" s="4">
        <v>154427.9</v>
      </c>
    </row>
    <row r="7" spans="1:2" x14ac:dyDescent="0.2">
      <c r="A7" s="6" t="s">
        <v>58</v>
      </c>
      <c r="B7" s="4">
        <v>179986</v>
      </c>
    </row>
    <row r="8" spans="1:2" x14ac:dyDescent="0.2">
      <c r="A8" s="6" t="s">
        <v>29</v>
      </c>
      <c r="B8" s="4">
        <v>143640.70000000001</v>
      </c>
    </row>
    <row r="9" spans="1:2" x14ac:dyDescent="0.2">
      <c r="A9" s="6" t="s">
        <v>45</v>
      </c>
      <c r="B9" s="4">
        <v>135078.20000000001</v>
      </c>
    </row>
    <row r="10" spans="1:2" x14ac:dyDescent="0.2">
      <c r="A10" s="6" t="s">
        <v>24</v>
      </c>
      <c r="B10" s="4">
        <v>184693.8</v>
      </c>
    </row>
    <row r="11" spans="1:2" x14ac:dyDescent="0.2">
      <c r="A11" s="6" t="s">
        <v>22</v>
      </c>
      <c r="B11" s="4">
        <v>127731.3</v>
      </c>
    </row>
    <row r="12" spans="1:2" x14ac:dyDescent="0.2">
      <c r="A12" s="6" t="s">
        <v>19</v>
      </c>
      <c r="B12" s="4">
        <v>70964.899999999994</v>
      </c>
    </row>
    <row r="13" spans="1:2" x14ac:dyDescent="0.2">
      <c r="A13" s="6" t="s">
        <v>32</v>
      </c>
      <c r="B13" s="4">
        <v>65315</v>
      </c>
    </row>
    <row r="14" spans="1:2" x14ac:dyDescent="0.2">
      <c r="A14" s="6" t="s">
        <v>38</v>
      </c>
      <c r="B14" s="4">
        <v>138561.5</v>
      </c>
    </row>
    <row r="15" spans="1:2" x14ac:dyDescent="0.2">
      <c r="A15" s="6" t="s">
        <v>39</v>
      </c>
      <c r="B15" s="4">
        <v>141229.4</v>
      </c>
    </row>
    <row r="16" spans="1:2" x14ac:dyDescent="0.2">
      <c r="A16" s="6" t="s">
        <v>16</v>
      </c>
      <c r="B16" s="4">
        <v>305432.40000000002</v>
      </c>
    </row>
    <row r="17" spans="1:2" x14ac:dyDescent="0.2">
      <c r="A17" s="6" t="s">
        <v>52</v>
      </c>
      <c r="B17" s="4">
        <v>177713.9</v>
      </c>
    </row>
    <row r="18" spans="1:2" x14ac:dyDescent="0.2">
      <c r="A18" s="6" t="s">
        <v>43</v>
      </c>
      <c r="B18" s="4">
        <v>65964.899999999994</v>
      </c>
    </row>
    <row r="19" spans="1:2" x14ac:dyDescent="0.2">
      <c r="A19" s="6" t="s">
        <v>36</v>
      </c>
      <c r="B19" s="4">
        <v>130601.59999999999</v>
      </c>
    </row>
    <row r="20" spans="1:2" x14ac:dyDescent="0.2">
      <c r="A20" s="6" t="s">
        <v>34</v>
      </c>
      <c r="B20" s="4">
        <v>19341.7</v>
      </c>
    </row>
    <row r="21" spans="1:2" x14ac:dyDescent="0.2">
      <c r="A21" s="6" t="s">
        <v>124</v>
      </c>
      <c r="B21" s="4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2022-05-12T19:13:39Z</dcterms:created>
  <dcterms:modified xsi:type="dcterms:W3CDTF">2022-05-12T19:15:15Z</dcterms:modified>
</cp:coreProperties>
</file>