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AppData\Roaming\Microsoft\Windows\Network Shortcuts\"/>
    </mc:Choice>
  </mc:AlternateContent>
  <xr:revisionPtr revIDLastSave="0" documentId="13_ncr:1_{E220A8BB-E3E1-4558-8C2A-92518D9D1F71}" xr6:coauthVersionLast="45" xr6:coauthVersionMax="47" xr10:uidLastSave="{00000000-0000-0000-0000-000000000000}"/>
  <bookViews>
    <workbookView xWindow="-110" yWindow="-110" windowWidth="19420" windowHeight="10300" activeTab="4" xr2:uid="{926A14F8-8C94-4CCA-AF06-6275DCD185C4}"/>
  </bookViews>
  <sheets>
    <sheet name="BUST" sheetId="1" r:id="rId1"/>
    <sheet name="BUST(2)" sheetId="2" r:id="rId2"/>
    <sheet name="BUST(F)" sheetId="5" r:id="rId3"/>
    <sheet name="power" sheetId="3" r:id="rId4"/>
    <sheet name="power(2nd)" sheetId="6" r:id="rId5"/>
    <sheet name="BUST(M)" sheetId="4" r:id="rId6"/>
  </sheets>
  <definedNames>
    <definedName name="_xlnm._FilterDatabase" localSheetId="0" hidden="1">BUST!$A$1:$A$75</definedName>
    <definedName name="_xlnm._FilterDatabase" localSheetId="3" hidden="1">power!$A$1:$R$1</definedName>
    <definedName name="_xlnm._FilterDatabase" localSheetId="4" hidden="1">'power(2nd)'!$A$1:$E$1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5" l="1"/>
  <c r="Y4" i="5"/>
  <c r="Y5" i="5"/>
  <c r="Y6" i="5"/>
  <c r="Y7" i="5"/>
  <c r="Y8" i="5"/>
  <c r="Y9" i="5"/>
  <c r="Y10" i="5"/>
  <c r="AA10" i="5" s="1"/>
  <c r="Y11" i="5"/>
  <c r="Y12" i="5"/>
  <c r="Y13" i="5"/>
  <c r="Y14" i="5"/>
  <c r="Y15" i="5"/>
  <c r="Y16" i="5"/>
  <c r="Y17" i="5"/>
  <c r="Y18" i="5"/>
  <c r="AA18" i="5" s="1"/>
  <c r="Y19" i="5"/>
  <c r="Y20" i="5"/>
  <c r="Y21" i="5"/>
  <c r="Y22" i="5"/>
  <c r="Y23" i="5"/>
  <c r="Y24" i="5"/>
  <c r="AA24" i="5" s="1"/>
  <c r="Y25" i="5"/>
  <c r="Y26" i="5"/>
  <c r="AA26" i="5" s="1"/>
  <c r="Y27" i="5"/>
  <c r="Y28" i="5"/>
  <c r="Y29" i="5"/>
  <c r="Y30" i="5"/>
  <c r="Y31" i="5"/>
  <c r="AA31" i="5" s="1"/>
  <c r="Y2" i="5"/>
  <c r="X2" i="5"/>
  <c r="X3" i="5"/>
  <c r="X5" i="5"/>
  <c r="X6" i="5"/>
  <c r="X7" i="5"/>
  <c r="X8" i="5"/>
  <c r="X9" i="5"/>
  <c r="X10" i="5"/>
  <c r="X11" i="5"/>
  <c r="X12" i="5"/>
  <c r="AA12" i="5" s="1"/>
  <c r="X13" i="5"/>
  <c r="X14" i="5"/>
  <c r="X15" i="5"/>
  <c r="X16" i="5"/>
  <c r="X17" i="5"/>
  <c r="X18" i="5"/>
  <c r="X19" i="5"/>
  <c r="X20" i="5"/>
  <c r="AA20" i="5" s="1"/>
  <c r="X21" i="5"/>
  <c r="X22" i="5"/>
  <c r="X23" i="5"/>
  <c r="X24" i="5"/>
  <c r="X25" i="5"/>
  <c r="X26" i="5"/>
  <c r="X27" i="5"/>
  <c r="X28" i="5"/>
  <c r="AA28" i="5" s="1"/>
  <c r="X29" i="5"/>
  <c r="X30" i="5"/>
  <c r="X31" i="5"/>
  <c r="X4" i="5"/>
  <c r="X33" i="5" s="1"/>
  <c r="AD30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2" i="5"/>
  <c r="R33" i="5"/>
  <c r="Q2" i="5"/>
  <c r="Q3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4" i="5"/>
  <c r="Q33" i="5"/>
  <c r="K24" i="5"/>
  <c r="K25" i="5"/>
  <c r="K26" i="5"/>
  <c r="K27" i="5"/>
  <c r="K28" i="5"/>
  <c r="K29" i="5"/>
  <c r="K30" i="5"/>
  <c r="K31" i="5"/>
  <c r="K13" i="5"/>
  <c r="K14" i="5"/>
  <c r="K15" i="5"/>
  <c r="K16" i="5"/>
  <c r="K17" i="5"/>
  <c r="K18" i="5"/>
  <c r="K19" i="5"/>
  <c r="K20" i="5"/>
  <c r="K21" i="5"/>
  <c r="K22" i="5"/>
  <c r="K23" i="5"/>
  <c r="K7" i="5"/>
  <c r="K8" i="5"/>
  <c r="K9" i="5"/>
  <c r="K10" i="5"/>
  <c r="K11" i="5"/>
  <c r="K12" i="5"/>
  <c r="K3" i="5"/>
  <c r="K4" i="5"/>
  <c r="K5" i="5"/>
  <c r="K6" i="5"/>
  <c r="K2" i="5"/>
  <c r="K33" i="5" s="1"/>
  <c r="J5" i="5"/>
  <c r="J6" i="5"/>
  <c r="J2" i="5"/>
  <c r="J3" i="5"/>
  <c r="J21" i="5"/>
  <c r="J22" i="5"/>
  <c r="J23" i="5"/>
  <c r="J24" i="5"/>
  <c r="J25" i="5"/>
  <c r="J26" i="5"/>
  <c r="J27" i="5"/>
  <c r="J28" i="5"/>
  <c r="J29" i="5"/>
  <c r="J30" i="5"/>
  <c r="J31" i="5"/>
  <c r="J19" i="5"/>
  <c r="J20" i="5"/>
  <c r="J10" i="5"/>
  <c r="J11" i="5"/>
  <c r="J12" i="5"/>
  <c r="J13" i="5"/>
  <c r="J14" i="5"/>
  <c r="J15" i="5"/>
  <c r="J16" i="5"/>
  <c r="J17" i="5"/>
  <c r="J18" i="5"/>
  <c r="J7" i="5"/>
  <c r="J8" i="5"/>
  <c r="J9" i="5"/>
  <c r="J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2" i="5"/>
  <c r="C2" i="5"/>
  <c r="C3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4" i="5"/>
  <c r="H43" i="5"/>
  <c r="G43" i="5"/>
  <c r="H38" i="5"/>
  <c r="G38" i="5"/>
  <c r="T31" i="5"/>
  <c r="M31" i="5"/>
  <c r="V30" i="5"/>
  <c r="O30" i="5"/>
  <c r="O29" i="5" s="1"/>
  <c r="H30" i="5"/>
  <c r="A30" i="5"/>
  <c r="V29" i="5"/>
  <c r="H29" i="5"/>
  <c r="V28" i="5"/>
  <c r="H28" i="5"/>
  <c r="V27" i="5"/>
  <c r="H27" i="5"/>
  <c r="V26" i="5"/>
  <c r="H26" i="5"/>
  <c r="V25" i="5"/>
  <c r="H25" i="5"/>
  <c r="V24" i="5"/>
  <c r="H24" i="5"/>
  <c r="V23" i="5"/>
  <c r="H23" i="5"/>
  <c r="AA22" i="5"/>
  <c r="V22" i="5"/>
  <c r="H22" i="5"/>
  <c r="V21" i="5"/>
  <c r="H21" i="5"/>
  <c r="V20" i="5"/>
  <c r="H20" i="5"/>
  <c r="V19" i="5"/>
  <c r="H19" i="5"/>
  <c r="V18" i="5"/>
  <c r="H18" i="5"/>
  <c r="V17" i="5"/>
  <c r="H17" i="5"/>
  <c r="AA16" i="5"/>
  <c r="V16" i="5"/>
  <c r="H16" i="5"/>
  <c r="V15" i="5"/>
  <c r="H15" i="5"/>
  <c r="V14" i="5"/>
  <c r="H14" i="5"/>
  <c r="V13" i="5"/>
  <c r="H13" i="5"/>
  <c r="V12" i="5"/>
  <c r="H12" i="5"/>
  <c r="V11" i="5"/>
  <c r="H11" i="5"/>
  <c r="V10" i="5"/>
  <c r="H10" i="5"/>
  <c r="H33" i="5" s="1"/>
  <c r="V9" i="5"/>
  <c r="H9" i="5"/>
  <c r="V8" i="5"/>
  <c r="H8" i="5"/>
  <c r="V7" i="5"/>
  <c r="H7" i="5"/>
  <c r="AA6" i="5"/>
  <c r="V6" i="5"/>
  <c r="H6" i="5"/>
  <c r="V5" i="5"/>
  <c r="V4" i="5"/>
  <c r="V3" i="5"/>
  <c r="V2" i="5"/>
  <c r="V34" i="5" s="1"/>
  <c r="Y33" i="5" l="1"/>
  <c r="AA14" i="5"/>
  <c r="M7" i="5"/>
  <c r="J33" i="5"/>
  <c r="D33" i="5"/>
  <c r="F31" i="5"/>
  <c r="C33" i="5"/>
  <c r="F27" i="5"/>
  <c r="O28" i="5"/>
  <c r="T29" i="5"/>
  <c r="AA3" i="5"/>
  <c r="AA5" i="5"/>
  <c r="AA9" i="5"/>
  <c r="M11" i="5"/>
  <c r="M13" i="5"/>
  <c r="M15" i="5"/>
  <c r="M17" i="5"/>
  <c r="M19" i="5"/>
  <c r="M21" i="5"/>
  <c r="M23" i="5"/>
  <c r="M25" i="5"/>
  <c r="M27" i="5"/>
  <c r="M29" i="5"/>
  <c r="AA30" i="5"/>
  <c r="M8" i="5"/>
  <c r="AA11" i="5"/>
  <c r="AA13" i="5"/>
  <c r="AA15" i="5"/>
  <c r="AA17" i="5"/>
  <c r="AA19" i="5"/>
  <c r="AA21" i="5"/>
  <c r="AA23" i="5"/>
  <c r="AA25" i="5"/>
  <c r="AA27" i="5"/>
  <c r="AA29" i="5"/>
  <c r="AA4" i="5"/>
  <c r="AA7" i="5"/>
  <c r="M12" i="5"/>
  <c r="M14" i="5"/>
  <c r="M16" i="5"/>
  <c r="M18" i="5"/>
  <c r="M20" i="5"/>
  <c r="M22" i="5"/>
  <c r="M24" i="5"/>
  <c r="M26" i="5"/>
  <c r="M28" i="5"/>
  <c r="AA8" i="5"/>
  <c r="M6" i="5"/>
  <c r="M9" i="5"/>
  <c r="M30" i="5"/>
  <c r="F30" i="5"/>
  <c r="T30" i="5"/>
  <c r="A29" i="5"/>
  <c r="H5" i="5"/>
  <c r="V33" i="5"/>
  <c r="AA2" i="5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D20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C2" i="4"/>
  <c r="C3" i="4"/>
  <c r="C4" i="4"/>
  <c r="C5" i="4"/>
  <c r="C6" i="4"/>
  <c r="C8" i="4"/>
  <c r="C7" i="4"/>
  <c r="C19" i="4"/>
  <c r="C18" i="4"/>
  <c r="C17" i="4"/>
  <c r="C16" i="4"/>
  <c r="C15" i="4"/>
  <c r="C9" i="4"/>
  <c r="C10" i="4"/>
  <c r="C11" i="4"/>
  <c r="C12" i="4"/>
  <c r="C14" i="4"/>
  <c r="C13" i="4"/>
  <c r="C20" i="4"/>
  <c r="R31" i="4"/>
  <c r="Q31" i="4"/>
  <c r="M10" i="5" l="1"/>
  <c r="A28" i="5"/>
  <c r="F29" i="5"/>
  <c r="X35" i="5"/>
  <c r="M5" i="5"/>
  <c r="H4" i="5"/>
  <c r="O27" i="5"/>
  <c r="T31" i="4"/>
  <c r="F31" i="4"/>
  <c r="Z48" i="4"/>
  <c r="Y48" i="4"/>
  <c r="W48" i="4"/>
  <c r="V48" i="4"/>
  <c r="T48" i="4"/>
  <c r="S48" i="4"/>
  <c r="Q48" i="4"/>
  <c r="P48" i="4"/>
  <c r="Y31" i="4"/>
  <c r="X31" i="4"/>
  <c r="K31" i="4"/>
  <c r="M31" i="4" s="1"/>
  <c r="J31" i="4"/>
  <c r="H38" i="4"/>
  <c r="G38" i="4"/>
  <c r="V30" i="4"/>
  <c r="X30" i="4" s="1"/>
  <c r="O30" i="4"/>
  <c r="H30" i="4"/>
  <c r="H29" i="4" s="1"/>
  <c r="A30" i="4"/>
  <c r="V29" i="4"/>
  <c r="X29" i="4" s="1"/>
  <c r="O29" i="4"/>
  <c r="A27" i="5" l="1"/>
  <c r="O26" i="5"/>
  <c r="T27" i="5"/>
  <c r="T28" i="5"/>
  <c r="M4" i="5"/>
  <c r="H3" i="5"/>
  <c r="AA31" i="4"/>
  <c r="Q29" i="4"/>
  <c r="R29" i="4"/>
  <c r="F30" i="4"/>
  <c r="Q30" i="4"/>
  <c r="R30" i="4"/>
  <c r="K29" i="4"/>
  <c r="H28" i="4"/>
  <c r="J29" i="4"/>
  <c r="T30" i="4"/>
  <c r="T29" i="4"/>
  <c r="J30" i="4"/>
  <c r="Y30" i="4"/>
  <c r="AA30" i="4" s="1"/>
  <c r="Y29" i="4"/>
  <c r="AA29" i="4" s="1"/>
  <c r="O28" i="4"/>
  <c r="V28" i="4"/>
  <c r="K30" i="4"/>
  <c r="A29" i="4"/>
  <c r="M29" i="4"/>
  <c r="M30" i="4"/>
  <c r="R52" i="3"/>
  <c r="R51" i="3"/>
  <c r="R50" i="3"/>
  <c r="R49" i="3"/>
  <c r="R48" i="3"/>
  <c r="R47" i="3"/>
  <c r="R46" i="3"/>
  <c r="R45" i="3"/>
  <c r="R44" i="3"/>
  <c r="R43" i="3"/>
  <c r="R42" i="3"/>
  <c r="R41" i="3"/>
  <c r="R39" i="3"/>
  <c r="R38" i="3"/>
  <c r="R37" i="3"/>
  <c r="R40" i="3"/>
  <c r="R36" i="3"/>
  <c r="R35" i="3"/>
  <c r="R34" i="3"/>
  <c r="R33" i="3"/>
  <c r="R32" i="3"/>
  <c r="R30" i="3"/>
  <c r="R31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9" i="3"/>
  <c r="R10" i="3"/>
  <c r="R8" i="3"/>
  <c r="R7" i="3"/>
  <c r="R6" i="3"/>
  <c r="R5" i="3"/>
  <c r="R4" i="3"/>
  <c r="R3" i="3"/>
  <c r="R2" i="3"/>
  <c r="N54" i="3"/>
  <c r="O54" i="3"/>
  <c r="P54" i="3"/>
  <c r="Y54" i="3"/>
  <c r="X54" i="3"/>
  <c r="M54" i="3"/>
  <c r="H30" i="2"/>
  <c r="K30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Y3" i="2"/>
  <c r="Y4" i="2"/>
  <c r="Y5" i="2"/>
  <c r="Y6" i="2"/>
  <c r="Y7" i="2"/>
  <c r="Y8" i="2"/>
  <c r="X8" i="2"/>
  <c r="AA8" i="2"/>
  <c r="Y9" i="2"/>
  <c r="Y10" i="2"/>
  <c r="Y11" i="2"/>
  <c r="Y12" i="2"/>
  <c r="X12" i="2"/>
  <c r="AA12" i="2"/>
  <c r="Y13" i="2"/>
  <c r="Y14" i="2"/>
  <c r="Y15" i="2"/>
  <c r="X15" i="2"/>
  <c r="AA15" i="2"/>
  <c r="Y16" i="2"/>
  <c r="Y17" i="2"/>
  <c r="Y18" i="2"/>
  <c r="Y19" i="2"/>
  <c r="Y20" i="2"/>
  <c r="X20" i="2"/>
  <c r="AA20" i="2"/>
  <c r="Y21" i="2"/>
  <c r="Y22" i="2"/>
  <c r="Y23" i="2"/>
  <c r="Y24" i="2"/>
  <c r="X24" i="2"/>
  <c r="AA24" i="2"/>
  <c r="Y25" i="2"/>
  <c r="Y26" i="2"/>
  <c r="Y27" i="2"/>
  <c r="Y28" i="2"/>
  <c r="X28" i="2"/>
  <c r="AA28" i="2"/>
  <c r="Y29" i="2"/>
  <c r="Y30" i="2"/>
  <c r="Y31" i="2"/>
  <c r="V2" i="2"/>
  <c r="Y2" i="2"/>
  <c r="X29" i="2"/>
  <c r="AA29" i="2"/>
  <c r="H43" i="2"/>
  <c r="G43" i="2"/>
  <c r="H38" i="2"/>
  <c r="G38" i="2"/>
  <c r="X9" i="2"/>
  <c r="AA9" i="2"/>
  <c r="X16" i="2"/>
  <c r="AA16" i="2"/>
  <c r="X17" i="2"/>
  <c r="AA17" i="2"/>
  <c r="X30" i="2"/>
  <c r="X31" i="2"/>
  <c r="X3" i="2"/>
  <c r="X4" i="2"/>
  <c r="X5" i="2"/>
  <c r="X6" i="2"/>
  <c r="X7" i="2"/>
  <c r="X10" i="2"/>
  <c r="X11" i="2"/>
  <c r="X13" i="2"/>
  <c r="X14" i="2"/>
  <c r="X18" i="2"/>
  <c r="X19" i="2"/>
  <c r="X21" i="2"/>
  <c r="X22" i="2"/>
  <c r="X23" i="2"/>
  <c r="X25" i="2"/>
  <c r="X26" i="2"/>
  <c r="X27" i="2"/>
  <c r="X2" i="2"/>
  <c r="X33" i="2"/>
  <c r="AA3" i="2"/>
  <c r="AA7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K3" i="2"/>
  <c r="K4" i="2"/>
  <c r="K5" i="2"/>
  <c r="K6" i="2"/>
  <c r="K7" i="2"/>
  <c r="K8" i="2"/>
  <c r="K9" i="2"/>
  <c r="J9" i="2"/>
  <c r="M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1" i="2"/>
  <c r="J31" i="2"/>
  <c r="M31" i="2"/>
  <c r="H2" i="2"/>
  <c r="K2" i="2"/>
  <c r="K33" i="2"/>
  <c r="J3" i="2"/>
  <c r="J4" i="2"/>
  <c r="J5" i="2"/>
  <c r="J6" i="2"/>
  <c r="J7" i="2"/>
  <c r="J8" i="2"/>
  <c r="J10" i="2"/>
  <c r="J11" i="2"/>
  <c r="M11" i="2"/>
  <c r="J12" i="2"/>
  <c r="M12" i="2"/>
  <c r="J13" i="2"/>
  <c r="J14" i="2"/>
  <c r="J15" i="2"/>
  <c r="J16" i="2"/>
  <c r="J17" i="2"/>
  <c r="J18" i="2"/>
  <c r="J19" i="2"/>
  <c r="J20" i="2"/>
  <c r="J21" i="2"/>
  <c r="J22" i="2"/>
  <c r="M22" i="2"/>
  <c r="J23" i="2"/>
  <c r="J24" i="2"/>
  <c r="J25" i="2"/>
  <c r="M25" i="2"/>
  <c r="J26" i="2"/>
  <c r="J27" i="2"/>
  <c r="M27" i="2"/>
  <c r="J28" i="2"/>
  <c r="J29" i="2"/>
  <c r="J30" i="2"/>
  <c r="J2" i="2"/>
  <c r="M8" i="2"/>
  <c r="M17" i="2"/>
  <c r="AA4" i="2"/>
  <c r="AA5" i="2"/>
  <c r="AA13" i="2"/>
  <c r="AA21" i="2"/>
  <c r="AA22" i="2"/>
  <c r="AA23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Q2" i="2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5" i="2"/>
  <c r="V34" i="2"/>
  <c r="V33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M30" i="2"/>
  <c r="M29" i="2"/>
  <c r="M28" i="2"/>
  <c r="M21" i="2"/>
  <c r="M20" i="2"/>
  <c r="M19" i="2"/>
  <c r="M16" i="2"/>
  <c r="M15" i="2"/>
  <c r="M14" i="2"/>
  <c r="M13" i="2"/>
  <c r="M6" i="2"/>
  <c r="M5" i="2"/>
  <c r="M4" i="2"/>
  <c r="M3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3" i="2"/>
  <c r="C3" i="2"/>
  <c r="F3" i="2"/>
  <c r="D4" i="2"/>
  <c r="C4" i="2"/>
  <c r="F4" i="2"/>
  <c r="D5" i="2"/>
  <c r="C5" i="2"/>
  <c r="F5" i="2"/>
  <c r="D6" i="2"/>
  <c r="C6" i="2"/>
  <c r="F6" i="2"/>
  <c r="D7" i="2"/>
  <c r="C7" i="2"/>
  <c r="F7" i="2"/>
  <c r="D8" i="2"/>
  <c r="C8" i="2"/>
  <c r="F8" i="2"/>
  <c r="D9" i="2"/>
  <c r="C9" i="2"/>
  <c r="F9" i="2"/>
  <c r="D10" i="2"/>
  <c r="C10" i="2"/>
  <c r="F10" i="2"/>
  <c r="D11" i="2"/>
  <c r="C11" i="2"/>
  <c r="F11" i="2"/>
  <c r="D12" i="2"/>
  <c r="C12" i="2"/>
  <c r="F12" i="2"/>
  <c r="D13" i="2"/>
  <c r="C13" i="2"/>
  <c r="F13" i="2"/>
  <c r="D14" i="2"/>
  <c r="C14" i="2"/>
  <c r="F14" i="2"/>
  <c r="D15" i="2"/>
  <c r="C15" i="2"/>
  <c r="F15" i="2"/>
  <c r="D16" i="2"/>
  <c r="C16" i="2"/>
  <c r="F16" i="2"/>
  <c r="D17" i="2"/>
  <c r="C17" i="2"/>
  <c r="F17" i="2"/>
  <c r="D18" i="2"/>
  <c r="C18" i="2"/>
  <c r="F18" i="2"/>
  <c r="D19" i="2"/>
  <c r="C19" i="2"/>
  <c r="F19" i="2"/>
  <c r="D20" i="2"/>
  <c r="C20" i="2"/>
  <c r="F20" i="2"/>
  <c r="D21" i="2"/>
  <c r="C21" i="2"/>
  <c r="F21" i="2"/>
  <c r="D22" i="2"/>
  <c r="C22" i="2"/>
  <c r="F22" i="2"/>
  <c r="D23" i="2"/>
  <c r="C23" i="2"/>
  <c r="F23" i="2"/>
  <c r="D24" i="2"/>
  <c r="C24" i="2"/>
  <c r="F24" i="2"/>
  <c r="D25" i="2"/>
  <c r="C25" i="2"/>
  <c r="F25" i="2"/>
  <c r="D26" i="2"/>
  <c r="C26" i="2"/>
  <c r="F26" i="2"/>
  <c r="D27" i="2"/>
  <c r="C27" i="2"/>
  <c r="F27" i="2"/>
  <c r="D28" i="2"/>
  <c r="C28" i="2"/>
  <c r="F28" i="2"/>
  <c r="D29" i="2"/>
  <c r="C29" i="2"/>
  <c r="F29" i="2"/>
  <c r="D30" i="2"/>
  <c r="C30" i="2"/>
  <c r="F30" i="2"/>
  <c r="D31" i="2"/>
  <c r="C31" i="2"/>
  <c r="F31" i="2"/>
  <c r="A2" i="2"/>
  <c r="D2" i="2"/>
  <c r="C2" i="2"/>
  <c r="F2" i="2"/>
  <c r="R33" i="2"/>
  <c r="Q33" i="2"/>
  <c r="O33" i="2"/>
  <c r="C33" i="2"/>
  <c r="H33" i="2"/>
  <c r="C35" i="2"/>
  <c r="A33" i="2"/>
  <c r="AA27" i="2"/>
  <c r="AA19" i="2"/>
  <c r="AA11" i="2"/>
  <c r="AA30" i="2"/>
  <c r="AA31" i="2"/>
  <c r="AA26" i="2"/>
  <c r="AA18" i="2"/>
  <c r="AA10" i="2"/>
  <c r="AA25" i="2"/>
  <c r="AA14" i="2"/>
  <c r="AA6" i="2"/>
  <c r="AA2" i="2"/>
  <c r="X35" i="2"/>
  <c r="M26" i="2"/>
  <c r="M18" i="2"/>
  <c r="M10" i="2"/>
  <c r="M24" i="2"/>
  <c r="M23" i="2"/>
  <c r="M7" i="2"/>
  <c r="J35" i="2"/>
  <c r="J33" i="2"/>
  <c r="M2" i="2"/>
  <c r="Y33" i="2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D51" i="1"/>
  <c r="D52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D26" i="1"/>
  <c r="D27" i="1"/>
  <c r="D28" i="1"/>
  <c r="D29" i="1"/>
  <c r="D30" i="1"/>
  <c r="D31" i="1"/>
  <c r="D32" i="1"/>
  <c r="D33" i="1"/>
  <c r="D34" i="1"/>
  <c r="D35" i="1"/>
  <c r="D36" i="1"/>
  <c r="C36" i="1"/>
  <c r="F36" i="1"/>
  <c r="D37" i="1"/>
  <c r="D38" i="1"/>
  <c r="D39" i="1"/>
  <c r="D40" i="1"/>
  <c r="C40" i="1"/>
  <c r="F40" i="1"/>
  <c r="D41" i="1"/>
  <c r="D42" i="1"/>
  <c r="D43" i="1"/>
  <c r="D44" i="1"/>
  <c r="D45" i="1"/>
  <c r="D46" i="1"/>
  <c r="D50" i="1"/>
  <c r="D76" i="1"/>
  <c r="D47" i="1"/>
  <c r="D48" i="1"/>
  <c r="C48" i="1"/>
  <c r="F48" i="1"/>
  <c r="D49" i="1"/>
  <c r="A25" i="1"/>
  <c r="D25" i="1"/>
  <c r="F53" i="1"/>
  <c r="F62" i="1"/>
  <c r="F67" i="1"/>
  <c r="F70" i="1"/>
  <c r="C51" i="1"/>
  <c r="F51" i="1"/>
  <c r="C52" i="1"/>
  <c r="F59" i="1"/>
  <c r="C25" i="1"/>
  <c r="C26" i="1"/>
  <c r="F26" i="1"/>
  <c r="C27" i="1"/>
  <c r="C28" i="1"/>
  <c r="C29" i="1"/>
  <c r="C30" i="1"/>
  <c r="C31" i="1"/>
  <c r="C32" i="1"/>
  <c r="C33" i="1"/>
  <c r="C34" i="1"/>
  <c r="F34" i="1"/>
  <c r="C35" i="1"/>
  <c r="C37" i="1"/>
  <c r="C38" i="1"/>
  <c r="C39" i="1"/>
  <c r="C42" i="1"/>
  <c r="C43" i="1"/>
  <c r="F43" i="1"/>
  <c r="C44" i="1"/>
  <c r="C45" i="1"/>
  <c r="C46" i="1"/>
  <c r="C47" i="1"/>
  <c r="C49" i="1"/>
  <c r="C50" i="1"/>
  <c r="C41" i="1"/>
  <c r="F30" i="1"/>
  <c r="C76" i="1"/>
  <c r="F3" i="1"/>
  <c r="F10" i="1"/>
  <c r="F16" i="1"/>
  <c r="F24" i="1"/>
  <c r="F8" i="1"/>
  <c r="F17" i="1"/>
  <c r="K52" i="1"/>
  <c r="I52" i="1"/>
  <c r="F6" i="1"/>
  <c r="F22" i="1"/>
  <c r="F5" i="1"/>
  <c r="F13" i="1"/>
  <c r="F18" i="1"/>
  <c r="F21" i="1"/>
  <c r="F61" i="1"/>
  <c r="F69" i="1"/>
  <c r="F73" i="1"/>
  <c r="F14" i="1"/>
  <c r="F54" i="1"/>
  <c r="F72" i="1"/>
  <c r="F57" i="1"/>
  <c r="F20" i="1"/>
  <c r="F44" i="1"/>
  <c r="F56" i="1"/>
  <c r="F64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F38" i="1"/>
  <c r="F46" i="1"/>
  <c r="F37" i="1"/>
  <c r="F45" i="1"/>
  <c r="F66" i="1"/>
  <c r="F29" i="1"/>
  <c r="F32" i="1"/>
  <c r="F50" i="1"/>
  <c r="F42" i="1"/>
  <c r="C77" i="1"/>
  <c r="F71" i="1"/>
  <c r="F63" i="1"/>
  <c r="F55" i="1"/>
  <c r="F47" i="1"/>
  <c r="F39" i="1"/>
  <c r="F31" i="1"/>
  <c r="F23" i="1"/>
  <c r="F15" i="1"/>
  <c r="F7" i="1"/>
  <c r="F28" i="1"/>
  <c r="F12" i="1"/>
  <c r="F4" i="1"/>
  <c r="F65" i="1"/>
  <c r="F68" i="1"/>
  <c r="F74" i="1"/>
  <c r="F58" i="1"/>
  <c r="F60" i="1"/>
  <c r="F52" i="1"/>
  <c r="F75" i="1"/>
  <c r="F49" i="1"/>
  <c r="F41" i="1"/>
  <c r="F33" i="1"/>
  <c r="F25" i="1"/>
  <c r="F9" i="1"/>
  <c r="F35" i="1"/>
  <c r="F27" i="1"/>
  <c r="F19" i="1"/>
  <c r="F11" i="1"/>
  <c r="F2" i="1"/>
  <c r="O25" i="5" l="1"/>
  <c r="F28" i="5"/>
  <c r="H2" i="5"/>
  <c r="A26" i="5"/>
  <c r="Q28" i="4"/>
  <c r="R28" i="4"/>
  <c r="F29" i="4"/>
  <c r="A28" i="4"/>
  <c r="X28" i="4"/>
  <c r="Y28" i="4"/>
  <c r="V27" i="4"/>
  <c r="H27" i="4"/>
  <c r="J28" i="4"/>
  <c r="K28" i="4"/>
  <c r="M28" i="4" s="1"/>
  <c r="O27" i="4"/>
  <c r="A25" i="5" l="1"/>
  <c r="J35" i="5"/>
  <c r="M3" i="5"/>
  <c r="O24" i="5"/>
  <c r="T26" i="5"/>
  <c r="AA28" i="4"/>
  <c r="R27" i="4"/>
  <c r="Q27" i="4"/>
  <c r="F28" i="4"/>
  <c r="V26" i="4"/>
  <c r="Y27" i="4"/>
  <c r="X27" i="4"/>
  <c r="A27" i="4"/>
  <c r="H26" i="4"/>
  <c r="J27" i="4"/>
  <c r="K27" i="4"/>
  <c r="M27" i="4" s="1"/>
  <c r="O26" i="4"/>
  <c r="T28" i="4"/>
  <c r="M2" i="5" l="1"/>
  <c r="O23" i="5"/>
  <c r="T24" i="5"/>
  <c r="F26" i="5"/>
  <c r="T25" i="5"/>
  <c r="A24" i="5"/>
  <c r="F25" i="5"/>
  <c r="R26" i="4"/>
  <c r="Q26" i="4"/>
  <c r="H25" i="4"/>
  <c r="J26" i="4"/>
  <c r="K26" i="4"/>
  <c r="M26" i="4" s="1"/>
  <c r="F27" i="4"/>
  <c r="A26" i="4"/>
  <c r="AA27" i="4"/>
  <c r="O25" i="4"/>
  <c r="T27" i="4"/>
  <c r="Y26" i="4"/>
  <c r="X26" i="4"/>
  <c r="V25" i="4"/>
  <c r="O22" i="5" l="1"/>
  <c r="T23" i="5"/>
  <c r="F24" i="5"/>
  <c r="A23" i="5"/>
  <c r="R25" i="4"/>
  <c r="Q25" i="4"/>
  <c r="F26" i="4"/>
  <c r="A25" i="4"/>
  <c r="T26" i="4"/>
  <c r="Y25" i="4"/>
  <c r="V24" i="4"/>
  <c r="X25" i="4"/>
  <c r="AA26" i="4"/>
  <c r="O24" i="4"/>
  <c r="H24" i="4"/>
  <c r="J25" i="4"/>
  <c r="K25" i="4"/>
  <c r="M25" i="4" s="1"/>
  <c r="A22" i="5" l="1"/>
  <c r="F23" i="5"/>
  <c r="O21" i="5"/>
  <c r="R24" i="4"/>
  <c r="Q24" i="4"/>
  <c r="F25" i="4"/>
  <c r="Y24" i="4"/>
  <c r="X24" i="4"/>
  <c r="V23" i="4"/>
  <c r="H23" i="4"/>
  <c r="J24" i="4"/>
  <c r="K24" i="4"/>
  <c r="M24" i="4" s="1"/>
  <c r="A24" i="4"/>
  <c r="O23" i="4"/>
  <c r="AA25" i="4"/>
  <c r="T25" i="4"/>
  <c r="T22" i="5" l="1"/>
  <c r="O20" i="5"/>
  <c r="T21" i="5"/>
  <c r="A21" i="5"/>
  <c r="F22" i="5"/>
  <c r="R23" i="4"/>
  <c r="Q23" i="4"/>
  <c r="F24" i="4"/>
  <c r="J23" i="4"/>
  <c r="H22" i="4"/>
  <c r="K23" i="4"/>
  <c r="M23" i="4" s="1"/>
  <c r="O22" i="4"/>
  <c r="A23" i="4"/>
  <c r="V22" i="4"/>
  <c r="X23" i="4"/>
  <c r="Y23" i="4"/>
  <c r="AA23" i="4" s="1"/>
  <c r="T24" i="4"/>
  <c r="AA24" i="4"/>
  <c r="F21" i="5" l="1"/>
  <c r="A20" i="5"/>
  <c r="O19" i="5"/>
  <c r="Q22" i="4"/>
  <c r="R22" i="4"/>
  <c r="F23" i="4"/>
  <c r="A22" i="4"/>
  <c r="T23" i="4"/>
  <c r="H21" i="4"/>
  <c r="K22" i="4"/>
  <c r="J22" i="4"/>
  <c r="O21" i="4"/>
  <c r="X22" i="4"/>
  <c r="Y22" i="4"/>
  <c r="AA22" i="4" s="1"/>
  <c r="V21" i="4"/>
  <c r="T20" i="5" l="1"/>
  <c r="O18" i="5"/>
  <c r="T19" i="5"/>
  <c r="A19" i="5"/>
  <c r="F20" i="5"/>
  <c r="R21" i="4"/>
  <c r="Q21" i="4"/>
  <c r="F22" i="4"/>
  <c r="M22" i="4"/>
  <c r="X21" i="4"/>
  <c r="V20" i="4"/>
  <c r="Y21" i="4"/>
  <c r="AA21" i="4" s="1"/>
  <c r="A21" i="4"/>
  <c r="T22" i="4"/>
  <c r="K21" i="4"/>
  <c r="H20" i="4"/>
  <c r="J21" i="4"/>
  <c r="O20" i="4"/>
  <c r="A18" i="5" l="1"/>
  <c r="F19" i="5"/>
  <c r="O17" i="5"/>
  <c r="M21" i="4"/>
  <c r="Q20" i="4"/>
  <c r="R20" i="4"/>
  <c r="T20" i="4" s="1"/>
  <c r="O33" i="4"/>
  <c r="O19" i="4"/>
  <c r="F21" i="4"/>
  <c r="A20" i="4"/>
  <c r="T21" i="4"/>
  <c r="Y20" i="4"/>
  <c r="V19" i="4"/>
  <c r="X20" i="4"/>
  <c r="H19" i="4"/>
  <c r="J20" i="4"/>
  <c r="K20" i="4"/>
  <c r="M20" i="4" s="1"/>
  <c r="T18" i="5" l="1"/>
  <c r="A17" i="5"/>
  <c r="T17" i="5"/>
  <c r="O16" i="5"/>
  <c r="AA20" i="4"/>
  <c r="R19" i="4"/>
  <c r="Q19" i="4"/>
  <c r="F20" i="4"/>
  <c r="A19" i="4"/>
  <c r="A33" i="4"/>
  <c r="J19" i="4"/>
  <c r="K19" i="4"/>
  <c r="M19" i="4" s="1"/>
  <c r="H18" i="4"/>
  <c r="O18" i="4"/>
  <c r="V18" i="4"/>
  <c r="Y19" i="4"/>
  <c r="X19" i="4"/>
  <c r="O15" i="5" l="1"/>
  <c r="T16" i="5"/>
  <c r="F18" i="5"/>
  <c r="A16" i="5"/>
  <c r="F17" i="5"/>
  <c r="R18" i="4"/>
  <c r="Q18" i="4"/>
  <c r="H17" i="4"/>
  <c r="J18" i="4"/>
  <c r="K18" i="4"/>
  <c r="M18" i="4" s="1"/>
  <c r="AA19" i="4"/>
  <c r="V17" i="4"/>
  <c r="Y18" i="4"/>
  <c r="X18" i="4"/>
  <c r="F19" i="4"/>
  <c r="A18" i="4"/>
  <c r="T19" i="4"/>
  <c r="T18" i="4"/>
  <c r="O17" i="4"/>
  <c r="A15" i="5" l="1"/>
  <c r="F16" i="5"/>
  <c r="O14" i="5"/>
  <c r="T15" i="5"/>
  <c r="R17" i="4"/>
  <c r="Q17" i="4"/>
  <c r="F18" i="4"/>
  <c r="AA18" i="4"/>
  <c r="O16" i="4"/>
  <c r="Y17" i="4"/>
  <c r="X17" i="4"/>
  <c r="V16" i="4"/>
  <c r="A17" i="4"/>
  <c r="J17" i="4"/>
  <c r="K17" i="4"/>
  <c r="M17" i="4" s="1"/>
  <c r="H16" i="4"/>
  <c r="O13" i="5" l="1"/>
  <c r="A14" i="5"/>
  <c r="F15" i="5"/>
  <c r="R16" i="4"/>
  <c r="Q16" i="4"/>
  <c r="Y16" i="4"/>
  <c r="X16" i="4"/>
  <c r="V15" i="4"/>
  <c r="AA17" i="4"/>
  <c r="K16" i="4"/>
  <c r="H15" i="4"/>
  <c r="J16" i="4"/>
  <c r="O15" i="4"/>
  <c r="T17" i="4"/>
  <c r="F17" i="4"/>
  <c r="A16" i="4"/>
  <c r="F14" i="5" l="1"/>
  <c r="A13" i="5"/>
  <c r="T14" i="5"/>
  <c r="O12" i="5"/>
  <c r="T13" i="5"/>
  <c r="Q15" i="4"/>
  <c r="R15" i="4"/>
  <c r="F16" i="4"/>
  <c r="A15" i="4"/>
  <c r="O14" i="4"/>
  <c r="M16" i="4"/>
  <c r="H14" i="4"/>
  <c r="J15" i="4"/>
  <c r="K15" i="4"/>
  <c r="X15" i="4"/>
  <c r="V14" i="4"/>
  <c r="Y15" i="4"/>
  <c r="AA15" i="4" s="1"/>
  <c r="T16" i="4"/>
  <c r="AA16" i="4"/>
  <c r="O11" i="5" l="1"/>
  <c r="A12" i="5"/>
  <c r="F13" i="5"/>
  <c r="R14" i="4"/>
  <c r="Q14" i="4"/>
  <c r="F15" i="4"/>
  <c r="H13" i="4"/>
  <c r="J14" i="4"/>
  <c r="K14" i="4"/>
  <c r="M14" i="4" s="1"/>
  <c r="O13" i="4"/>
  <c r="V13" i="4"/>
  <c r="Y14" i="4"/>
  <c r="X14" i="4"/>
  <c r="A14" i="4"/>
  <c r="T15" i="4"/>
  <c r="M15" i="4"/>
  <c r="F12" i="5" l="1"/>
  <c r="A11" i="5"/>
  <c r="T12" i="5"/>
  <c r="O10" i="5"/>
  <c r="T11" i="5"/>
  <c r="AA14" i="4"/>
  <c r="F14" i="4"/>
  <c r="Q13" i="4"/>
  <c r="R13" i="4"/>
  <c r="O12" i="4"/>
  <c r="T13" i="4"/>
  <c r="T14" i="4"/>
  <c r="A13" i="4"/>
  <c r="V12" i="4"/>
  <c r="Y13" i="4"/>
  <c r="X13" i="4"/>
  <c r="H12" i="4"/>
  <c r="J13" i="4"/>
  <c r="K13" i="4"/>
  <c r="M13" i="4" s="1"/>
  <c r="O33" i="5" l="1"/>
  <c r="T10" i="5"/>
  <c r="O9" i="5"/>
  <c r="F11" i="5"/>
  <c r="A10" i="5"/>
  <c r="AA13" i="4"/>
  <c r="F13" i="4"/>
  <c r="R12" i="4"/>
  <c r="T12" i="4" s="1"/>
  <c r="Q12" i="4"/>
  <c r="Y12" i="4"/>
  <c r="X12" i="4"/>
  <c r="V11" i="4"/>
  <c r="A12" i="4"/>
  <c r="O11" i="4"/>
  <c r="H11" i="4"/>
  <c r="J12" i="4"/>
  <c r="K12" i="4"/>
  <c r="M12" i="4" s="1"/>
  <c r="A33" i="5" l="1"/>
  <c r="F10" i="5"/>
  <c r="A9" i="5"/>
  <c r="T9" i="5"/>
  <c r="O8" i="5"/>
  <c r="Q11" i="4"/>
  <c r="R11" i="4"/>
  <c r="O10" i="4"/>
  <c r="T11" i="4"/>
  <c r="F12" i="4"/>
  <c r="A11" i="4"/>
  <c r="V10" i="4"/>
  <c r="Y11" i="4"/>
  <c r="AA11" i="4" s="1"/>
  <c r="X11" i="4"/>
  <c r="J11" i="4"/>
  <c r="K11" i="4"/>
  <c r="M11" i="4" s="1"/>
  <c r="H10" i="4"/>
  <c r="AA12" i="4"/>
  <c r="T8" i="5" l="1"/>
  <c r="O7" i="5"/>
  <c r="F9" i="5"/>
  <c r="A8" i="5"/>
  <c r="R10" i="4"/>
  <c r="Q10" i="4"/>
  <c r="F11" i="4"/>
  <c r="A10" i="4"/>
  <c r="V9" i="4"/>
  <c r="Y10" i="4"/>
  <c r="X10" i="4"/>
  <c r="H9" i="4"/>
  <c r="J10" i="4"/>
  <c r="K10" i="4"/>
  <c r="M10" i="4" s="1"/>
  <c r="O9" i="4"/>
  <c r="T10" i="4"/>
  <c r="F8" i="5" l="1"/>
  <c r="A7" i="5"/>
  <c r="T7" i="5"/>
  <c r="O6" i="5"/>
  <c r="R9" i="4"/>
  <c r="Q9" i="4"/>
  <c r="F10" i="4"/>
  <c r="A9" i="4"/>
  <c r="J9" i="4"/>
  <c r="K9" i="4"/>
  <c r="M9" i="4" s="1"/>
  <c r="H8" i="4"/>
  <c r="AA10" i="4"/>
  <c r="Y9" i="4"/>
  <c r="X9" i="4"/>
  <c r="V8" i="4"/>
  <c r="O8" i="4"/>
  <c r="T6" i="5" l="1"/>
  <c r="O5" i="5"/>
  <c r="A6" i="5"/>
  <c r="R8" i="4"/>
  <c r="Q8" i="4"/>
  <c r="AA9" i="4"/>
  <c r="T9" i="4"/>
  <c r="F9" i="4"/>
  <c r="A8" i="4"/>
  <c r="K8" i="4"/>
  <c r="J8" i="4"/>
  <c r="H7" i="4"/>
  <c r="T8" i="4"/>
  <c r="O7" i="4"/>
  <c r="Y8" i="4"/>
  <c r="X8" i="4"/>
  <c r="V7" i="4"/>
  <c r="T5" i="5" l="1"/>
  <c r="O4" i="5"/>
  <c r="F6" i="5"/>
  <c r="A5" i="5"/>
  <c r="F7" i="5"/>
  <c r="R7" i="4"/>
  <c r="Q7" i="4"/>
  <c r="J7" i="4"/>
  <c r="K7" i="4"/>
  <c r="M7" i="4" s="1"/>
  <c r="H6" i="4"/>
  <c r="X7" i="4"/>
  <c r="Y7" i="4"/>
  <c r="V6" i="4"/>
  <c r="M8" i="4"/>
  <c r="AA8" i="4"/>
  <c r="F8" i="4"/>
  <c r="A7" i="4"/>
  <c r="O6" i="4"/>
  <c r="F5" i="5" l="1"/>
  <c r="A4" i="5"/>
  <c r="T4" i="5"/>
  <c r="O3" i="5"/>
  <c r="AA7" i="4"/>
  <c r="R6" i="4"/>
  <c r="Q6" i="4"/>
  <c r="Y6" i="4"/>
  <c r="X6" i="4"/>
  <c r="V5" i="4"/>
  <c r="O5" i="4"/>
  <c r="T7" i="4"/>
  <c r="J6" i="4"/>
  <c r="K6" i="4"/>
  <c r="H5" i="4"/>
  <c r="F7" i="4"/>
  <c r="A6" i="4"/>
  <c r="O2" i="5" l="1"/>
  <c r="A3" i="5"/>
  <c r="Q5" i="4"/>
  <c r="R5" i="4"/>
  <c r="T5" i="4"/>
  <c r="O4" i="4"/>
  <c r="F6" i="4"/>
  <c r="A5" i="4"/>
  <c r="T6" i="4"/>
  <c r="Y5" i="4"/>
  <c r="X5" i="4"/>
  <c r="V4" i="4"/>
  <c r="J5" i="4"/>
  <c r="K5" i="4"/>
  <c r="H4" i="4"/>
  <c r="M6" i="4"/>
  <c r="AA6" i="4"/>
  <c r="F3" i="5" l="1"/>
  <c r="A2" i="5"/>
  <c r="Q35" i="5"/>
  <c r="T3" i="5"/>
  <c r="Q4" i="4"/>
  <c r="R4" i="4"/>
  <c r="AA5" i="4"/>
  <c r="F5" i="4"/>
  <c r="A4" i="4"/>
  <c r="J4" i="4"/>
  <c r="K4" i="4"/>
  <c r="H3" i="4"/>
  <c r="M5" i="4"/>
  <c r="O3" i="4"/>
  <c r="Y4" i="4"/>
  <c r="X4" i="4"/>
  <c r="V3" i="4"/>
  <c r="F2" i="5" l="1"/>
  <c r="T2" i="5"/>
  <c r="M4" i="4"/>
  <c r="R3" i="4"/>
  <c r="Q3" i="4"/>
  <c r="J3" i="4"/>
  <c r="K3" i="4"/>
  <c r="M3" i="4" s="1"/>
  <c r="H2" i="4"/>
  <c r="Y3" i="4"/>
  <c r="X3" i="4"/>
  <c r="V2" i="4"/>
  <c r="AA4" i="4"/>
  <c r="F4" i="4"/>
  <c r="A3" i="4"/>
  <c r="T3" i="4"/>
  <c r="O2" i="4"/>
  <c r="T4" i="4"/>
  <c r="R2" i="4" l="1"/>
  <c r="Q2" i="4"/>
  <c r="AA3" i="4"/>
  <c r="Y2" i="4"/>
  <c r="X2" i="4"/>
  <c r="V33" i="4"/>
  <c r="V34" i="4"/>
  <c r="P33" i="4"/>
  <c r="J2" i="4"/>
  <c r="H33" i="4"/>
  <c r="K2" i="4"/>
  <c r="M2" i="4" s="1"/>
  <c r="F3" i="4"/>
  <c r="A2" i="4"/>
  <c r="C35" i="4" l="1"/>
  <c r="X35" i="4"/>
  <c r="X33" i="4"/>
  <c r="Y33" i="4"/>
  <c r="AA2" i="4"/>
  <c r="F2" i="4"/>
  <c r="J35" i="4"/>
  <c r="Q35" i="4"/>
  <c r="T2" i="4"/>
  <c r="R33" i="4"/>
  <c r="F4" i="5"/>
  <c r="C35" i="5"/>
</calcChain>
</file>

<file path=xl/sharedStrings.xml><?xml version="1.0" encoding="utf-8"?>
<sst xmlns="http://schemas.openxmlformats.org/spreadsheetml/2006/main" count="760" uniqueCount="92">
  <si>
    <t>AA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</si>
  <si>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</si>
  <si>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</si>
  <si>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</si>
  <si>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</si>
  <si>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</si>
  <si>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</si>
  <si>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</si>
  <si>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</si>
  <si>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</si>
  <si>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</si>
  <si>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</si>
  <si>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</si>
  <si>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</si>
  <si>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</si>
  <si>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</si>
  <si>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</si>
  <si>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</si>
  <si>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</si>
  <si>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</si>
  <si>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</si>
  <si>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</si>
  <si>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</si>
  <si>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</si>
  <si>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</si>
  <si>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DATA</t>
  </si>
  <si>
    <t>Z23</t>
  </si>
  <si>
    <t>Z22</t>
  </si>
  <si>
    <t>Z21</t>
  </si>
  <si>
    <t>Z20</t>
  </si>
  <si>
    <t>Z19</t>
  </si>
  <si>
    <t>Z18</t>
  </si>
  <si>
    <t>Z17</t>
  </si>
  <si>
    <t>Z16</t>
  </si>
  <si>
    <t>Z15</t>
  </si>
  <si>
    <t>Z14</t>
  </si>
  <si>
    <t>Z13</t>
  </si>
  <si>
    <t>Z12</t>
  </si>
  <si>
    <t>Z11</t>
  </si>
  <si>
    <t>Z10</t>
  </si>
  <si>
    <t>Z09</t>
  </si>
  <si>
    <t>Z08</t>
  </si>
  <si>
    <t>Z07</t>
  </si>
  <si>
    <t>Z06</t>
  </si>
  <si>
    <t>Z05</t>
  </si>
  <si>
    <t>Z04</t>
  </si>
  <si>
    <t>Z03</t>
  </si>
  <si>
    <t>Z24</t>
  </si>
  <si>
    <t>Z02</t>
  </si>
  <si>
    <t>Z01</t>
  </si>
  <si>
    <t>A24</t>
  </si>
  <si>
    <t>A23</t>
  </si>
  <si>
    <t>A22</t>
  </si>
  <si>
    <t>A16</t>
  </si>
  <si>
    <t>AAA</t>
  </si>
  <si>
    <t>A09</t>
  </si>
  <si>
    <t>A08</t>
  </si>
  <si>
    <t>A07</t>
  </si>
  <si>
    <t>A06</t>
  </si>
  <si>
    <t>A05</t>
  </si>
  <si>
    <t>A04</t>
  </si>
  <si>
    <t>A03</t>
  </si>
  <si>
    <t>A02</t>
  </si>
  <si>
    <t>A01</t>
  </si>
  <si>
    <t>A21</t>
  </si>
  <si>
    <t>A20</t>
  </si>
  <si>
    <t>A19</t>
  </si>
  <si>
    <t>A18</t>
  </si>
  <si>
    <t>A17</t>
  </si>
  <si>
    <t>A15</t>
  </si>
  <si>
    <t>A14</t>
  </si>
  <si>
    <t>A13</t>
  </si>
  <si>
    <t>A12</t>
  </si>
  <si>
    <t>A11</t>
  </si>
  <si>
    <t>A10</t>
  </si>
  <si>
    <t>ZZZ</t>
  </si>
  <si>
    <t>ZZ</t>
  </si>
  <si>
    <t>Z</t>
  </si>
  <si>
    <t>A</t>
  </si>
  <si>
    <t xml:space="preserve">BUST </t>
  </si>
  <si>
    <t>WAIST</t>
  </si>
  <si>
    <t>HIPS</t>
  </si>
  <si>
    <t>THIGHS</t>
  </si>
  <si>
    <t>minus</t>
  </si>
  <si>
    <t>plus</t>
  </si>
  <si>
    <t>ht</t>
  </si>
  <si>
    <t>b</t>
  </si>
  <si>
    <t>h</t>
  </si>
  <si>
    <t>w</t>
  </si>
  <si>
    <t>HEIGHT</t>
  </si>
  <si>
    <t>BUST</t>
  </si>
  <si>
    <t>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</si>
</sst>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" borderId="1" xfId="0" applyFill="1" applyBorder="1"/>
    <xf numFmtId="0" fontId="0" fillId="0" borderId="1" xfId="0" applyBorder="1"/>
    <xf numFmtId="0" fontId="0" fillId="2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CC5A1-E5E3-4946-A9BB-4FEA53D9382E}">
  <dimension ref="A1:O77"/>
  <sheetViews>
    <sheetView topLeftCell="A39" workbookViewId="0">
      <selection activeCell="B23" sqref="B23:B52"/>
    </sheetView>
  </sheetViews>
  <sheetFormatPr defaultRowHeight="14.5" x14ac:dyDescent="0.35"/>
  <cols>
    <col min="3" max="4" width="8.7265625" style="1"/>
  </cols>
  <sheetData>
    <row r="1" spans="1:6" x14ac:dyDescent="0.35">
      <c r="A1" t="s">
        <v>25</v>
      </c>
    </row>
    <row r="2" spans="1:6" x14ac:dyDescent="0.35">
      <c r="A2">
        <f t="shared" ref="A2:A65" si="0">A3+1</f>
        <v>74</v>
      </c>
      <c r="B2" t="s">
        <v>47</v>
      </c>
      <c r="F2" s="1">
        <f>D2-C2</f>
        <v>0</v>
      </c>
    </row>
    <row r="3" spans="1:6" x14ac:dyDescent="0.35">
      <c r="A3">
        <f t="shared" si="0"/>
        <v>73</v>
      </c>
      <c r="B3" t="s">
        <v>26</v>
      </c>
      <c r="F3" s="1">
        <f t="shared" ref="F3:F66" si="1">D3-C3</f>
        <v>0</v>
      </c>
    </row>
    <row r="4" spans="1:6" x14ac:dyDescent="0.35">
      <c r="A4">
        <f t="shared" si="0"/>
        <v>72</v>
      </c>
      <c r="B4" t="s">
        <v>27</v>
      </c>
      <c r="F4" s="1">
        <f t="shared" si="1"/>
        <v>0</v>
      </c>
    </row>
    <row r="5" spans="1:6" x14ac:dyDescent="0.35">
      <c r="A5">
        <f t="shared" si="0"/>
        <v>71</v>
      </c>
      <c r="B5" t="s">
        <v>28</v>
      </c>
      <c r="F5" s="1">
        <f t="shared" si="1"/>
        <v>0</v>
      </c>
    </row>
    <row r="6" spans="1:6" x14ac:dyDescent="0.35">
      <c r="A6">
        <f t="shared" si="0"/>
        <v>70</v>
      </c>
      <c r="B6" t="s">
        <v>29</v>
      </c>
      <c r="F6" s="1">
        <f t="shared" si="1"/>
        <v>0</v>
      </c>
    </row>
    <row r="7" spans="1:6" x14ac:dyDescent="0.35">
      <c r="A7">
        <f t="shared" si="0"/>
        <v>69</v>
      </c>
      <c r="B7" t="s">
        <v>30</v>
      </c>
      <c r="F7" s="1">
        <f t="shared" si="1"/>
        <v>0</v>
      </c>
    </row>
    <row r="8" spans="1:6" x14ac:dyDescent="0.35">
      <c r="A8">
        <f t="shared" si="0"/>
        <v>68</v>
      </c>
      <c r="B8" t="s">
        <v>31</v>
      </c>
      <c r="F8" s="1">
        <f t="shared" si="1"/>
        <v>0</v>
      </c>
    </row>
    <row r="9" spans="1:6" x14ac:dyDescent="0.35">
      <c r="A9">
        <f t="shared" si="0"/>
        <v>67</v>
      </c>
      <c r="B9" t="s">
        <v>32</v>
      </c>
      <c r="F9" s="1">
        <f t="shared" si="1"/>
        <v>0</v>
      </c>
    </row>
    <row r="10" spans="1:6" x14ac:dyDescent="0.35">
      <c r="A10">
        <f t="shared" si="0"/>
        <v>66</v>
      </c>
      <c r="B10" t="s">
        <v>33</v>
      </c>
      <c r="F10" s="1">
        <f t="shared" si="1"/>
        <v>0</v>
      </c>
    </row>
    <row r="11" spans="1:6" x14ac:dyDescent="0.35">
      <c r="A11">
        <f t="shared" si="0"/>
        <v>65</v>
      </c>
      <c r="B11" t="s">
        <v>34</v>
      </c>
      <c r="F11" s="1">
        <f t="shared" si="1"/>
        <v>0</v>
      </c>
    </row>
    <row r="12" spans="1:6" x14ac:dyDescent="0.35">
      <c r="A12">
        <f t="shared" si="0"/>
        <v>64</v>
      </c>
      <c r="B12" t="s">
        <v>35</v>
      </c>
      <c r="F12" s="1">
        <f t="shared" si="1"/>
        <v>0</v>
      </c>
    </row>
    <row r="13" spans="1:6" x14ac:dyDescent="0.35">
      <c r="A13">
        <f t="shared" si="0"/>
        <v>63</v>
      </c>
      <c r="B13" t="s">
        <v>36</v>
      </c>
      <c r="F13" s="1">
        <f t="shared" si="1"/>
        <v>0</v>
      </c>
    </row>
    <row r="14" spans="1:6" x14ac:dyDescent="0.35">
      <c r="A14">
        <f t="shared" si="0"/>
        <v>62</v>
      </c>
      <c r="B14" t="s">
        <v>37</v>
      </c>
      <c r="F14" s="1">
        <f t="shared" si="1"/>
        <v>0</v>
      </c>
    </row>
    <row r="15" spans="1:6" x14ac:dyDescent="0.35">
      <c r="A15">
        <f t="shared" si="0"/>
        <v>61</v>
      </c>
      <c r="B15" t="s">
        <v>38</v>
      </c>
      <c r="F15" s="1">
        <f t="shared" si="1"/>
        <v>0</v>
      </c>
    </row>
    <row r="16" spans="1:6" x14ac:dyDescent="0.35">
      <c r="A16">
        <f t="shared" si="0"/>
        <v>60</v>
      </c>
      <c r="B16" t="s">
        <v>39</v>
      </c>
      <c r="F16" s="1">
        <f t="shared" si="1"/>
        <v>0</v>
      </c>
    </row>
    <row r="17" spans="1:7" x14ac:dyDescent="0.35">
      <c r="A17">
        <f t="shared" si="0"/>
        <v>59</v>
      </c>
      <c r="B17" t="s">
        <v>40</v>
      </c>
      <c r="F17" s="1">
        <f t="shared" si="1"/>
        <v>0</v>
      </c>
    </row>
    <row r="18" spans="1:7" x14ac:dyDescent="0.35">
      <c r="A18">
        <f t="shared" si="0"/>
        <v>58</v>
      </c>
      <c r="B18" t="s">
        <v>41</v>
      </c>
      <c r="F18" s="1">
        <f t="shared" si="1"/>
        <v>0</v>
      </c>
    </row>
    <row r="19" spans="1:7" x14ac:dyDescent="0.35">
      <c r="A19">
        <f t="shared" si="0"/>
        <v>57</v>
      </c>
      <c r="B19" t="s">
        <v>42</v>
      </c>
      <c r="F19" s="1">
        <f t="shared" si="1"/>
        <v>0</v>
      </c>
    </row>
    <row r="20" spans="1:7" x14ac:dyDescent="0.35">
      <c r="A20">
        <f t="shared" si="0"/>
        <v>56</v>
      </c>
      <c r="B20" t="s">
        <v>43</v>
      </c>
      <c r="F20" s="1">
        <f t="shared" si="1"/>
        <v>0</v>
      </c>
    </row>
    <row r="21" spans="1:7" x14ac:dyDescent="0.35">
      <c r="A21">
        <f t="shared" si="0"/>
        <v>55</v>
      </c>
      <c r="B21" t="s">
        <v>44</v>
      </c>
      <c r="F21" s="1">
        <f t="shared" si="1"/>
        <v>0</v>
      </c>
    </row>
    <row r="22" spans="1:7" x14ac:dyDescent="0.35">
      <c r="A22">
        <f t="shared" si="0"/>
        <v>54</v>
      </c>
      <c r="B22" t="s">
        <v>45</v>
      </c>
      <c r="F22" s="1">
        <f t="shared" si="1"/>
        <v>0</v>
      </c>
    </row>
    <row r="23" spans="1:7" x14ac:dyDescent="0.35">
      <c r="A23">
        <f t="shared" si="0"/>
        <v>53</v>
      </c>
      <c r="B23" t="s">
        <v>46</v>
      </c>
      <c r="F23" s="1">
        <f t="shared" si="1"/>
        <v>0</v>
      </c>
    </row>
    <row r="24" spans="1:7" x14ac:dyDescent="0.35">
      <c r="A24">
        <f t="shared" si="0"/>
        <v>52</v>
      </c>
      <c r="B24" t="s">
        <v>48</v>
      </c>
      <c r="F24" s="1">
        <f t="shared" si="1"/>
        <v>0</v>
      </c>
    </row>
    <row r="25" spans="1:7" x14ac:dyDescent="0.35">
      <c r="A25" s="2">
        <f t="shared" si="0"/>
        <v>51</v>
      </c>
      <c r="B25" s="2" t="s">
        <v>49</v>
      </c>
      <c r="C25" s="1">
        <f t="shared" ref="C25:C31" si="2">(A25-26)/(9/-0.45)+4.06</f>
        <v>2.8099999999999996</v>
      </c>
      <c r="D25" s="1">
        <f>(A25-26)/(25/-1.81)+4.62</f>
        <v>2.81</v>
      </c>
      <c r="E25" s="2">
        <v>2.81</v>
      </c>
      <c r="F25" s="3">
        <f t="shared" si="1"/>
        <v>0</v>
      </c>
    </row>
    <row r="26" spans="1:7" x14ac:dyDescent="0.35">
      <c r="A26">
        <f t="shared" si="0"/>
        <v>50</v>
      </c>
      <c r="B26" t="s">
        <v>24</v>
      </c>
      <c r="C26" s="1">
        <f t="shared" si="2"/>
        <v>2.8599999999999994</v>
      </c>
      <c r="D26" s="1">
        <f t="shared" ref="D26:D52" si="3">(A26-26)/(25/-1.81)+4.62</f>
        <v>2.8824000000000001</v>
      </c>
      <c r="F26" s="1">
        <f t="shared" si="1"/>
        <v>2.2400000000000642E-2</v>
      </c>
      <c r="G26" t="s">
        <v>18</v>
      </c>
    </row>
    <row r="27" spans="1:7" x14ac:dyDescent="0.35">
      <c r="A27">
        <f t="shared" si="0"/>
        <v>49</v>
      </c>
      <c r="B27" t="s">
        <v>23</v>
      </c>
      <c r="C27" s="1">
        <f t="shared" si="2"/>
        <v>2.9099999999999997</v>
      </c>
      <c r="D27" s="1">
        <f t="shared" si="3"/>
        <v>2.9548000000000001</v>
      </c>
      <c r="F27" s="1">
        <f t="shared" si="1"/>
        <v>4.4800000000000395E-2</v>
      </c>
    </row>
    <row r="28" spans="1:7" x14ac:dyDescent="0.35">
      <c r="A28">
        <f t="shared" si="0"/>
        <v>48</v>
      </c>
      <c r="B28" t="s">
        <v>22</v>
      </c>
      <c r="C28" s="1">
        <f t="shared" si="2"/>
        <v>2.9599999999999995</v>
      </c>
      <c r="D28" s="1">
        <f t="shared" si="3"/>
        <v>3.0272000000000001</v>
      </c>
      <c r="F28" s="1">
        <f t="shared" si="1"/>
        <v>6.7200000000000593E-2</v>
      </c>
    </row>
    <row r="29" spans="1:7" x14ac:dyDescent="0.35">
      <c r="A29">
        <f t="shared" si="0"/>
        <v>47</v>
      </c>
      <c r="B29" t="s">
        <v>21</v>
      </c>
      <c r="C29" s="1">
        <f t="shared" si="2"/>
        <v>3.01</v>
      </c>
      <c r="D29" s="1">
        <f t="shared" si="3"/>
        <v>3.0996000000000001</v>
      </c>
      <c r="F29" s="1">
        <f t="shared" si="1"/>
        <v>8.9600000000000346E-2</v>
      </c>
    </row>
    <row r="30" spans="1:7" x14ac:dyDescent="0.35">
      <c r="A30">
        <f t="shared" si="0"/>
        <v>46</v>
      </c>
      <c r="B30" t="s">
        <v>20</v>
      </c>
      <c r="C30" s="1">
        <f t="shared" si="2"/>
        <v>3.0599999999999996</v>
      </c>
      <c r="D30" s="1">
        <f t="shared" si="3"/>
        <v>3.1720000000000002</v>
      </c>
      <c r="F30" s="1">
        <f t="shared" si="1"/>
        <v>0.11200000000000054</v>
      </c>
    </row>
    <row r="31" spans="1:7" x14ac:dyDescent="0.35">
      <c r="A31">
        <f t="shared" si="0"/>
        <v>45</v>
      </c>
      <c r="B31" t="s">
        <v>19</v>
      </c>
      <c r="C31" s="1">
        <f t="shared" si="2"/>
        <v>3.1099999999999994</v>
      </c>
      <c r="D31" s="1">
        <f t="shared" si="3"/>
        <v>3.2444000000000002</v>
      </c>
      <c r="F31" s="1">
        <f t="shared" si="1"/>
        <v>0.13440000000000074</v>
      </c>
    </row>
    <row r="32" spans="1:7" x14ac:dyDescent="0.35">
      <c r="A32" s="2">
        <f t="shared" si="0"/>
        <v>44</v>
      </c>
      <c r="B32" s="2" t="s">
        <v>18</v>
      </c>
      <c r="C32" s="1">
        <f t="shared" ref="C32:C40" si="4">(A32-26)/(9/-0.45)+4.06</f>
        <v>3.1599999999999997</v>
      </c>
      <c r="D32" s="1">
        <f t="shared" si="3"/>
        <v>3.3168000000000002</v>
      </c>
      <c r="E32" s="2"/>
      <c r="F32" s="3">
        <f t="shared" si="1"/>
        <v>0.15680000000000049</v>
      </c>
    </row>
    <row r="33" spans="1:15" x14ac:dyDescent="0.35">
      <c r="A33" s="2">
        <f t="shared" si="0"/>
        <v>43</v>
      </c>
      <c r="B33" s="2" t="s">
        <v>17</v>
      </c>
      <c r="C33" s="1">
        <f t="shared" si="4"/>
        <v>3.2099999999999995</v>
      </c>
      <c r="D33" s="1">
        <f t="shared" si="3"/>
        <v>3.3891999999999998</v>
      </c>
      <c r="E33" s="2"/>
      <c r="F33" s="3">
        <f t="shared" si="1"/>
        <v>0.17920000000000025</v>
      </c>
    </row>
    <row r="34" spans="1:15" x14ac:dyDescent="0.35">
      <c r="A34">
        <f t="shared" si="0"/>
        <v>42</v>
      </c>
      <c r="B34" t="s">
        <v>16</v>
      </c>
      <c r="C34" s="1">
        <f t="shared" si="4"/>
        <v>3.26</v>
      </c>
      <c r="D34" s="1">
        <f t="shared" si="3"/>
        <v>3.4615999999999998</v>
      </c>
      <c r="F34" s="1">
        <f t="shared" si="1"/>
        <v>0.2016</v>
      </c>
    </row>
    <row r="35" spans="1:15" x14ac:dyDescent="0.35">
      <c r="A35">
        <f t="shared" si="0"/>
        <v>41</v>
      </c>
      <c r="B35" t="s">
        <v>15</v>
      </c>
      <c r="C35" s="1">
        <f t="shared" si="4"/>
        <v>3.3099999999999996</v>
      </c>
      <c r="D35" s="1">
        <f t="shared" si="3"/>
        <v>3.5339999999999998</v>
      </c>
      <c r="F35" s="1">
        <f t="shared" si="1"/>
        <v>0.2240000000000002</v>
      </c>
    </row>
    <row r="36" spans="1:15" x14ac:dyDescent="0.35">
      <c r="A36">
        <f t="shared" si="0"/>
        <v>40</v>
      </c>
      <c r="B36" t="s">
        <v>14</v>
      </c>
      <c r="C36" s="1">
        <f t="shared" si="4"/>
        <v>3.3599999999999994</v>
      </c>
      <c r="D36" s="1">
        <f t="shared" si="3"/>
        <v>3.6063999999999998</v>
      </c>
      <c r="F36" s="1">
        <f t="shared" si="1"/>
        <v>0.2464000000000004</v>
      </c>
    </row>
    <row r="37" spans="1:15" x14ac:dyDescent="0.35">
      <c r="A37">
        <f t="shared" si="0"/>
        <v>39</v>
      </c>
      <c r="B37" t="s">
        <v>13</v>
      </c>
      <c r="C37" s="1">
        <f t="shared" si="4"/>
        <v>3.4099999999999997</v>
      </c>
      <c r="D37" s="1">
        <f t="shared" si="3"/>
        <v>3.6787999999999998</v>
      </c>
      <c r="F37" s="1">
        <f t="shared" si="1"/>
        <v>0.26880000000000015</v>
      </c>
    </row>
    <row r="38" spans="1:15" x14ac:dyDescent="0.35">
      <c r="A38">
        <f t="shared" si="0"/>
        <v>38</v>
      </c>
      <c r="B38" t="s">
        <v>12</v>
      </c>
      <c r="C38" s="1">
        <f t="shared" si="4"/>
        <v>3.4599999999999995</v>
      </c>
      <c r="D38" s="1">
        <f t="shared" si="3"/>
        <v>3.7511999999999999</v>
      </c>
      <c r="F38" s="1">
        <f t="shared" si="1"/>
        <v>0.29120000000000035</v>
      </c>
    </row>
    <row r="39" spans="1:15" x14ac:dyDescent="0.35">
      <c r="A39">
        <f t="shared" si="0"/>
        <v>37</v>
      </c>
      <c r="B39" t="s">
        <v>11</v>
      </c>
      <c r="C39" s="1">
        <f t="shared" si="4"/>
        <v>3.51</v>
      </c>
      <c r="D39" s="1">
        <f t="shared" si="3"/>
        <v>3.8235999999999999</v>
      </c>
      <c r="F39" s="1">
        <f t="shared" si="1"/>
        <v>0.3136000000000001</v>
      </c>
    </row>
    <row r="40" spans="1:15" x14ac:dyDescent="0.35">
      <c r="A40">
        <f t="shared" si="0"/>
        <v>36</v>
      </c>
      <c r="B40" t="s">
        <v>10</v>
      </c>
      <c r="C40" s="1">
        <f t="shared" si="4"/>
        <v>3.5599999999999996</v>
      </c>
      <c r="D40" s="1">
        <f t="shared" si="3"/>
        <v>3.8959999999999999</v>
      </c>
      <c r="F40" s="1">
        <f t="shared" si="1"/>
        <v>0.3360000000000003</v>
      </c>
    </row>
    <row r="41" spans="1:15" x14ac:dyDescent="0.35">
      <c r="A41" s="2">
        <f t="shared" si="0"/>
        <v>35</v>
      </c>
      <c r="B41" s="2" t="s">
        <v>9</v>
      </c>
      <c r="C41" s="1">
        <f>(A41-26)/(9/-0.45)+4.06</f>
        <v>3.6099999999999994</v>
      </c>
      <c r="D41" s="1">
        <f t="shared" si="3"/>
        <v>3.9683999999999999</v>
      </c>
      <c r="E41" s="2"/>
      <c r="F41" s="3">
        <f t="shared" si="1"/>
        <v>0.3584000000000005</v>
      </c>
    </row>
    <row r="42" spans="1:15" x14ac:dyDescent="0.35">
      <c r="A42">
        <f t="shared" si="0"/>
        <v>34</v>
      </c>
      <c r="B42" t="s">
        <v>8</v>
      </c>
      <c r="C42" s="1">
        <f t="shared" ref="C42:C52" si="5">(A42-26)/(9/-0.45)+4.06</f>
        <v>3.6599999999999997</v>
      </c>
      <c r="D42" s="1">
        <f t="shared" si="3"/>
        <v>4.0407999999999999</v>
      </c>
      <c r="F42" s="1">
        <f t="shared" si="1"/>
        <v>0.38080000000000025</v>
      </c>
    </row>
    <row r="43" spans="1:15" x14ac:dyDescent="0.35">
      <c r="A43">
        <f t="shared" si="0"/>
        <v>33</v>
      </c>
      <c r="B43" t="s">
        <v>7</v>
      </c>
      <c r="C43" s="1">
        <f t="shared" si="5"/>
        <v>3.7099999999999995</v>
      </c>
      <c r="D43" s="1">
        <f t="shared" si="3"/>
        <v>4.1132</v>
      </c>
      <c r="F43" s="1">
        <f t="shared" si="1"/>
        <v>0.40320000000000045</v>
      </c>
    </row>
    <row r="44" spans="1:15" x14ac:dyDescent="0.35">
      <c r="A44">
        <f t="shared" si="0"/>
        <v>32</v>
      </c>
      <c r="B44" t="s">
        <v>6</v>
      </c>
      <c r="C44" s="1">
        <f t="shared" si="5"/>
        <v>3.76</v>
      </c>
      <c r="D44" s="1">
        <f t="shared" si="3"/>
        <v>4.1856</v>
      </c>
      <c r="F44" s="1">
        <f t="shared" si="1"/>
        <v>0.4256000000000002</v>
      </c>
      <c r="N44">
        <v>2.9</v>
      </c>
      <c r="O44">
        <v>0.48699999999999999</v>
      </c>
    </row>
    <row r="45" spans="1:15" x14ac:dyDescent="0.35">
      <c r="A45" s="2">
        <f t="shared" si="0"/>
        <v>31</v>
      </c>
      <c r="B45" s="2" t="s">
        <v>5</v>
      </c>
      <c r="C45" s="1">
        <f t="shared" si="5"/>
        <v>3.8099999999999996</v>
      </c>
      <c r="D45" s="1">
        <f t="shared" si="3"/>
        <v>4.258</v>
      </c>
      <c r="E45" s="2"/>
      <c r="F45" s="3">
        <f t="shared" si="1"/>
        <v>0.4480000000000004</v>
      </c>
      <c r="H45">
        <v>87.9</v>
      </c>
      <c r="N45">
        <v>0</v>
      </c>
      <c r="O45">
        <v>0</v>
      </c>
    </row>
    <row r="46" spans="1:15" x14ac:dyDescent="0.35">
      <c r="A46">
        <f t="shared" si="0"/>
        <v>30</v>
      </c>
      <c r="B46" t="s">
        <v>4</v>
      </c>
      <c r="C46" s="1">
        <f t="shared" si="5"/>
        <v>3.8599999999999994</v>
      </c>
      <c r="D46" s="1">
        <f t="shared" si="3"/>
        <v>4.3304</v>
      </c>
      <c r="F46" s="1">
        <f t="shared" si="1"/>
        <v>0.4704000000000006</v>
      </c>
      <c r="H46">
        <v>85.9</v>
      </c>
      <c r="I46">
        <v>3.609</v>
      </c>
      <c r="K46">
        <v>0.9</v>
      </c>
      <c r="L46">
        <v>0.09</v>
      </c>
    </row>
    <row r="47" spans="1:15" x14ac:dyDescent="0.35">
      <c r="A47">
        <f t="shared" si="0"/>
        <v>29</v>
      </c>
      <c r="B47" t="s">
        <v>3</v>
      </c>
      <c r="C47" s="1">
        <f t="shared" si="5"/>
        <v>3.9099999999999997</v>
      </c>
      <c r="D47" s="1">
        <f t="shared" si="3"/>
        <v>4.4028</v>
      </c>
      <c r="F47" s="1">
        <f t="shared" si="1"/>
        <v>0.49280000000000035</v>
      </c>
      <c r="H47">
        <v>85</v>
      </c>
      <c r="N47">
        <v>2.9</v>
      </c>
      <c r="O47">
        <v>0.48699999999999999</v>
      </c>
    </row>
    <row r="48" spans="1:15" x14ac:dyDescent="0.35">
      <c r="A48">
        <f t="shared" si="0"/>
        <v>28</v>
      </c>
      <c r="B48" t="s">
        <v>2</v>
      </c>
      <c r="C48" s="1">
        <f t="shared" si="5"/>
        <v>3.9599999999999995</v>
      </c>
      <c r="D48" s="1">
        <f t="shared" si="3"/>
        <v>4.4752000000000001</v>
      </c>
      <c r="F48" s="1">
        <f t="shared" si="1"/>
        <v>0.51520000000000055</v>
      </c>
    </row>
    <row r="49" spans="1:11" x14ac:dyDescent="0.35">
      <c r="A49">
        <f t="shared" si="0"/>
        <v>27</v>
      </c>
      <c r="B49" t="s">
        <v>1</v>
      </c>
      <c r="C49" s="1">
        <f t="shared" si="5"/>
        <v>4.01</v>
      </c>
      <c r="D49" s="1">
        <f t="shared" si="3"/>
        <v>4.5476000000000001</v>
      </c>
      <c r="F49" s="1">
        <f t="shared" si="1"/>
        <v>0.5376000000000003</v>
      </c>
      <c r="H49">
        <v>75.900000000000006</v>
      </c>
      <c r="I49">
        <v>4.6399999999999997</v>
      </c>
      <c r="K49">
        <v>4.5199999999999996</v>
      </c>
    </row>
    <row r="50" spans="1:11" x14ac:dyDescent="0.35">
      <c r="A50">
        <f t="shared" si="0"/>
        <v>26</v>
      </c>
      <c r="B50" t="s">
        <v>54</v>
      </c>
      <c r="C50" s="1">
        <f t="shared" si="5"/>
        <v>4.0599999999999996</v>
      </c>
      <c r="D50" s="1">
        <f t="shared" si="3"/>
        <v>4.62</v>
      </c>
      <c r="F50" s="1">
        <f t="shared" si="1"/>
        <v>0.5600000000000005</v>
      </c>
      <c r="H50">
        <v>73.900000000000006</v>
      </c>
      <c r="I50">
        <v>4.24</v>
      </c>
    </row>
    <row r="51" spans="1:11" x14ac:dyDescent="0.35">
      <c r="A51">
        <f t="shared" si="0"/>
        <v>25</v>
      </c>
      <c r="B51" t="s">
        <v>0</v>
      </c>
      <c r="C51" s="1">
        <f t="shared" si="5"/>
        <v>4.1099999999999994</v>
      </c>
      <c r="D51" s="1">
        <f t="shared" si="3"/>
        <v>4.6924000000000001</v>
      </c>
      <c r="F51" s="1">
        <f t="shared" si="1"/>
        <v>0.58240000000000069</v>
      </c>
      <c r="H51">
        <v>73</v>
      </c>
      <c r="I51">
        <v>4.0599999999999996</v>
      </c>
      <c r="K51">
        <v>3.94</v>
      </c>
    </row>
    <row r="52" spans="1:11" x14ac:dyDescent="0.35">
      <c r="A52">
        <f t="shared" si="0"/>
        <v>24</v>
      </c>
      <c r="B52" t="s">
        <v>50</v>
      </c>
      <c r="C52" s="1">
        <f t="shared" si="5"/>
        <v>4.1599999999999993</v>
      </c>
      <c r="D52" s="1">
        <f t="shared" si="3"/>
        <v>4.7648000000000001</v>
      </c>
      <c r="F52" s="1">
        <f t="shared" si="1"/>
        <v>0.60480000000000089</v>
      </c>
      <c r="I52">
        <f>I49-I51</f>
        <v>0.58000000000000007</v>
      </c>
      <c r="K52">
        <f>K49-K51</f>
        <v>0.57999999999999963</v>
      </c>
    </row>
    <row r="53" spans="1:11" x14ac:dyDescent="0.35">
      <c r="A53">
        <f t="shared" si="0"/>
        <v>23</v>
      </c>
      <c r="B53" t="s">
        <v>51</v>
      </c>
      <c r="F53" s="1">
        <f t="shared" si="1"/>
        <v>0</v>
      </c>
    </row>
    <row r="54" spans="1:11" x14ac:dyDescent="0.35">
      <c r="A54">
        <f t="shared" si="0"/>
        <v>22</v>
      </c>
      <c r="B54" t="s">
        <v>52</v>
      </c>
      <c r="F54" s="1">
        <f t="shared" si="1"/>
        <v>0</v>
      </c>
    </row>
    <row r="55" spans="1:11" x14ac:dyDescent="0.35">
      <c r="A55">
        <f t="shared" si="0"/>
        <v>21</v>
      </c>
      <c r="B55" t="s">
        <v>64</v>
      </c>
      <c r="F55" s="1">
        <f t="shared" si="1"/>
        <v>0</v>
      </c>
    </row>
    <row r="56" spans="1:11" x14ac:dyDescent="0.35">
      <c r="A56">
        <f t="shared" si="0"/>
        <v>20</v>
      </c>
      <c r="B56" t="s">
        <v>65</v>
      </c>
      <c r="F56" s="1">
        <f t="shared" si="1"/>
        <v>0</v>
      </c>
    </row>
    <row r="57" spans="1:11" x14ac:dyDescent="0.35">
      <c r="A57">
        <f t="shared" si="0"/>
        <v>19</v>
      </c>
      <c r="B57" t="s">
        <v>66</v>
      </c>
      <c r="F57" s="1">
        <f t="shared" si="1"/>
        <v>0</v>
      </c>
    </row>
    <row r="58" spans="1:11" x14ac:dyDescent="0.35">
      <c r="A58">
        <f t="shared" si="0"/>
        <v>18</v>
      </c>
      <c r="B58" t="s">
        <v>67</v>
      </c>
      <c r="F58" s="1">
        <f t="shared" si="1"/>
        <v>0</v>
      </c>
    </row>
    <row r="59" spans="1:11" x14ac:dyDescent="0.35">
      <c r="A59">
        <f t="shared" si="0"/>
        <v>17</v>
      </c>
      <c r="B59" t="s">
        <v>68</v>
      </c>
      <c r="F59" s="1">
        <f t="shared" si="1"/>
        <v>0</v>
      </c>
    </row>
    <row r="60" spans="1:11" x14ac:dyDescent="0.35">
      <c r="A60">
        <f t="shared" si="0"/>
        <v>16</v>
      </c>
      <c r="B60" t="s">
        <v>53</v>
      </c>
      <c r="F60" s="1">
        <f t="shared" si="1"/>
        <v>0</v>
      </c>
    </row>
    <row r="61" spans="1:11" x14ac:dyDescent="0.35">
      <c r="A61">
        <f t="shared" si="0"/>
        <v>15</v>
      </c>
      <c r="B61" t="s">
        <v>69</v>
      </c>
      <c r="F61" s="1">
        <f t="shared" si="1"/>
        <v>0</v>
      </c>
    </row>
    <row r="62" spans="1:11" x14ac:dyDescent="0.35">
      <c r="A62">
        <f t="shared" si="0"/>
        <v>14</v>
      </c>
      <c r="B62" t="s">
        <v>70</v>
      </c>
      <c r="F62" s="1">
        <f t="shared" si="1"/>
        <v>0</v>
      </c>
    </row>
    <row r="63" spans="1:11" x14ac:dyDescent="0.35">
      <c r="A63">
        <f t="shared" si="0"/>
        <v>13</v>
      </c>
      <c r="B63" t="s">
        <v>71</v>
      </c>
      <c r="F63" s="1">
        <f t="shared" si="1"/>
        <v>0</v>
      </c>
    </row>
    <row r="64" spans="1:11" x14ac:dyDescent="0.35">
      <c r="A64">
        <f t="shared" si="0"/>
        <v>12</v>
      </c>
      <c r="B64" t="s">
        <v>72</v>
      </c>
      <c r="F64" s="1">
        <f t="shared" si="1"/>
        <v>0</v>
      </c>
    </row>
    <row r="65" spans="1:6" x14ac:dyDescent="0.35">
      <c r="A65">
        <f t="shared" si="0"/>
        <v>11</v>
      </c>
      <c r="B65" t="s">
        <v>73</v>
      </c>
      <c r="F65" s="1">
        <f t="shared" si="1"/>
        <v>0</v>
      </c>
    </row>
    <row r="66" spans="1:6" x14ac:dyDescent="0.35">
      <c r="A66">
        <f t="shared" ref="A66:A73" si="6">A67+1</f>
        <v>10</v>
      </c>
      <c r="B66" t="s">
        <v>74</v>
      </c>
      <c r="F66" s="1">
        <f t="shared" si="1"/>
        <v>0</v>
      </c>
    </row>
    <row r="67" spans="1:6" x14ac:dyDescent="0.35">
      <c r="A67">
        <f t="shared" si="6"/>
        <v>9</v>
      </c>
      <c r="B67" t="s">
        <v>55</v>
      </c>
      <c r="F67" s="1">
        <f t="shared" ref="F67:F75" si="7">D67-C67</f>
        <v>0</v>
      </c>
    </row>
    <row r="68" spans="1:6" x14ac:dyDescent="0.35">
      <c r="A68">
        <f t="shared" si="6"/>
        <v>8</v>
      </c>
      <c r="B68" t="s">
        <v>56</v>
      </c>
      <c r="F68" s="1">
        <f t="shared" si="7"/>
        <v>0</v>
      </c>
    </row>
    <row r="69" spans="1:6" x14ac:dyDescent="0.35">
      <c r="A69">
        <f t="shared" si="6"/>
        <v>7</v>
      </c>
      <c r="B69" t="s">
        <v>57</v>
      </c>
      <c r="F69" s="1">
        <f t="shared" si="7"/>
        <v>0</v>
      </c>
    </row>
    <row r="70" spans="1:6" x14ac:dyDescent="0.35">
      <c r="A70">
        <f t="shared" si="6"/>
        <v>6</v>
      </c>
      <c r="B70" t="s">
        <v>58</v>
      </c>
      <c r="F70" s="1">
        <f t="shared" si="7"/>
        <v>0</v>
      </c>
    </row>
    <row r="71" spans="1:6" x14ac:dyDescent="0.35">
      <c r="A71">
        <f t="shared" si="6"/>
        <v>5</v>
      </c>
      <c r="B71" t="s">
        <v>59</v>
      </c>
      <c r="F71" s="1">
        <f t="shared" si="7"/>
        <v>0</v>
      </c>
    </row>
    <row r="72" spans="1:6" x14ac:dyDescent="0.35">
      <c r="A72">
        <f t="shared" si="6"/>
        <v>4</v>
      </c>
      <c r="B72" t="s">
        <v>60</v>
      </c>
      <c r="F72" s="1">
        <f t="shared" si="7"/>
        <v>0</v>
      </c>
    </row>
    <row r="73" spans="1:6" x14ac:dyDescent="0.35">
      <c r="A73">
        <f t="shared" si="6"/>
        <v>3</v>
      </c>
      <c r="B73" t="s">
        <v>61</v>
      </c>
      <c r="F73" s="1">
        <f t="shared" si="7"/>
        <v>0</v>
      </c>
    </row>
    <row r="74" spans="1:6" x14ac:dyDescent="0.35">
      <c r="A74">
        <f>A75+1</f>
        <v>2</v>
      </c>
      <c r="B74" t="s">
        <v>62</v>
      </c>
      <c r="F74" s="1">
        <f t="shared" si="7"/>
        <v>0</v>
      </c>
    </row>
    <row r="75" spans="1:6" x14ac:dyDescent="0.35">
      <c r="A75">
        <v>1</v>
      </c>
      <c r="B75" t="s">
        <v>63</v>
      </c>
      <c r="F75" s="1">
        <f t="shared" si="7"/>
        <v>0</v>
      </c>
    </row>
    <row r="76" spans="1:6" x14ac:dyDescent="0.35">
      <c r="C76" s="1">
        <f>A25-A50</f>
        <v>25</v>
      </c>
      <c r="D76" s="1">
        <f>D46-D50</f>
        <v>-0.28960000000000008</v>
      </c>
    </row>
    <row r="77" spans="1:6" x14ac:dyDescent="0.35">
      <c r="C77" s="1">
        <f>C25-C50</f>
        <v>-1.25</v>
      </c>
      <c r="D77" s="1">
        <v>4</v>
      </c>
    </row>
  </sheetData>
  <autoFilter ref="A1:A75" xr:uid="{76E572D9-3413-4E74-8D3C-A09E2DD94CC1}">
    <sortState ref="A2:A76">
      <sortCondition descending="1" ref="A1:A7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BD5C-DE2D-4622-BA98-FD409CC3A7D0}">
  <dimension ref="A1:AA43"/>
  <sheetViews>
    <sheetView topLeftCell="D21" workbookViewId="0">
      <selection activeCell="C24" sqref="C24"/>
    </sheetView>
  </sheetViews>
  <sheetFormatPr defaultRowHeight="14.5" x14ac:dyDescent="0.35"/>
  <cols>
    <col min="3" max="3" width="8.7265625" style="1"/>
    <col min="4" max="4" width="8.7265625" style="4"/>
    <col min="10" max="11" width="8.7265625" style="1"/>
    <col min="17" max="17" width="8.7265625" style="1"/>
    <col min="18" max="18" width="9" style="1" bestFit="1" customWidth="1"/>
    <col min="24" max="25" width="8.7265625" style="1"/>
  </cols>
  <sheetData>
    <row r="1" spans="1:27" x14ac:dyDescent="0.35">
      <c r="A1" t="s">
        <v>79</v>
      </c>
      <c r="C1" s="1" t="s">
        <v>83</v>
      </c>
      <c r="D1" s="4" t="s">
        <v>84</v>
      </c>
      <c r="H1" t="s">
        <v>80</v>
      </c>
      <c r="J1" s="1" t="s">
        <v>83</v>
      </c>
      <c r="K1" s="1" t="s">
        <v>84</v>
      </c>
      <c r="O1" t="s">
        <v>81</v>
      </c>
      <c r="Q1" s="1" t="s">
        <v>83</v>
      </c>
      <c r="R1" s="1" t="s">
        <v>84</v>
      </c>
      <c r="V1" t="s">
        <v>82</v>
      </c>
      <c r="X1" s="1" t="s">
        <v>83</v>
      </c>
      <c r="Y1" s="1" t="s">
        <v>84</v>
      </c>
    </row>
    <row r="2" spans="1:27" s="2" customFormat="1" x14ac:dyDescent="0.35">
      <c r="A2" s="2">
        <f t="shared" ref="A2:A29" si="0">A3+1</f>
        <v>30</v>
      </c>
      <c r="B2" s="2" t="s">
        <v>77</v>
      </c>
      <c r="C2" s="3">
        <f>(A2-3)/(19/-0.61)+3.91</f>
        <v>3.0431578947368423</v>
      </c>
      <c r="D2" s="3">
        <f>(A2-3)/(27/-0.637)+3.68</f>
        <v>3.0430000000000001</v>
      </c>
      <c r="F2" s="3">
        <f>D2-C2</f>
        <v>-1.5789473684213462E-4</v>
      </c>
      <c r="H2" s="2">
        <f t="shared" ref="H2:H29" si="1">H3+1</f>
        <v>30</v>
      </c>
      <c r="I2" s="2" t="s">
        <v>77</v>
      </c>
      <c r="J2" s="3">
        <f>(H2-1)/(29/-0.212)+3.274</f>
        <v>3.0620000000000003</v>
      </c>
      <c r="K2" s="3">
        <f>(H2-1)/(29/-0.102)+3.164</f>
        <v>3.0620000000000003</v>
      </c>
      <c r="M2" s="3">
        <f>K2-J2</f>
        <v>0</v>
      </c>
      <c r="O2" s="2">
        <f t="shared" ref="O2:O29" si="2">O3+1</f>
        <v>30</v>
      </c>
      <c r="P2" s="2" t="s">
        <v>77</v>
      </c>
      <c r="Q2" s="3">
        <f>(O2-3)/(19/-0.12)+3.1</f>
        <v>2.9294736842105262</v>
      </c>
      <c r="R2" s="3">
        <f>(O2-3)/(27/-0.021)+2.95</f>
        <v>2.9290000000000003</v>
      </c>
      <c r="T2" s="3">
        <f>R2-Q2</f>
        <v>-4.7368421052595977E-4</v>
      </c>
      <c r="V2" s="2">
        <f t="shared" ref="V2:V29" si="3">V3+1</f>
        <v>30</v>
      </c>
      <c r="W2" s="2" t="s">
        <v>77</v>
      </c>
      <c r="X2" s="3">
        <f>(V2-3)/(27/-0.043)+2.71</f>
        <v>2.6669999999999998</v>
      </c>
      <c r="Y2" s="3">
        <f>(V2-3)/(27/-0.039)+2.706</f>
        <v>2.6669999999999998</v>
      </c>
      <c r="AA2" s="3">
        <f>Y2-X2</f>
        <v>0</v>
      </c>
    </row>
    <row r="3" spans="1:27" s="2" customFormat="1" x14ac:dyDescent="0.35">
      <c r="A3" s="2">
        <f t="shared" si="0"/>
        <v>29</v>
      </c>
      <c r="B3" s="2" t="s">
        <v>76</v>
      </c>
      <c r="C3" s="3">
        <f t="shared" ref="C3:C28" si="4">(A3-3)/(19/-0.61)+3.91</f>
        <v>3.0752631578947369</v>
      </c>
      <c r="D3" s="3">
        <f t="shared" ref="D3:D31" si="5">(A3-3)/(27/-0.637)+3.68</f>
        <v>3.0665925925925928</v>
      </c>
      <c r="F3" s="3">
        <f t="shared" ref="F3:F31" si="6">D3-C3</f>
        <v>-8.670565302144162E-3</v>
      </c>
      <c r="H3" s="2">
        <f t="shared" si="1"/>
        <v>29</v>
      </c>
      <c r="I3" s="2" t="s">
        <v>76</v>
      </c>
      <c r="J3" s="3">
        <f t="shared" ref="J3:J31" si="7">(H3-1)/(29/-0.212)+3.274</f>
        <v>3.0693103448275862</v>
      </c>
      <c r="K3" s="3">
        <f t="shared" ref="K3:K31" si="8">(H3-1)/(29/-0.102)+3.164</f>
        <v>3.0655172413793106</v>
      </c>
      <c r="M3" s="3">
        <f t="shared" ref="M3:M31" si="9">K3-J3</f>
        <v>-3.7931034482756587E-3</v>
      </c>
      <c r="O3" s="2">
        <f t="shared" si="2"/>
        <v>29</v>
      </c>
      <c r="P3" s="2" t="s">
        <v>76</v>
      </c>
      <c r="Q3" s="3">
        <f t="shared" ref="Q3:Q31" si="10">(O3-3)/(19/-0.12)+3.1</f>
        <v>2.9357894736842107</v>
      </c>
      <c r="R3" s="3">
        <f t="shared" ref="R3:R31" si="11">(O3-3)/(27/-0.021)+2.95</f>
        <v>2.9297777777777778</v>
      </c>
      <c r="T3" s="3">
        <f t="shared" ref="T3:T31" si="12">R3-Q3</f>
        <v>-6.0116959064329123E-3</v>
      </c>
      <c r="V3" s="2">
        <f t="shared" si="3"/>
        <v>29</v>
      </c>
      <c r="W3" s="2" t="s">
        <v>76</v>
      </c>
      <c r="X3" s="3">
        <f t="shared" ref="X3:X31" si="13">(V3-3)/(27/-0.043)+2.71</f>
        <v>2.6685925925925926</v>
      </c>
      <c r="Y3" s="3">
        <f t="shared" ref="Y3:Y31" si="14">(V3-3)/(27/-0.039)+2.706</f>
        <v>2.6684444444444444</v>
      </c>
      <c r="AA3" s="3">
        <f t="shared" ref="AA3:AA31" si="15">Y3-X3</f>
        <v>-1.4814814814823052E-4</v>
      </c>
    </row>
    <row r="4" spans="1:27" s="2" customFormat="1" x14ac:dyDescent="0.35">
      <c r="A4" s="2">
        <f t="shared" si="0"/>
        <v>28</v>
      </c>
      <c r="B4" s="2" t="s">
        <v>75</v>
      </c>
      <c r="C4" s="3">
        <f t="shared" si="4"/>
        <v>3.1073684210526316</v>
      </c>
      <c r="D4" s="3">
        <f t="shared" si="5"/>
        <v>3.0901851851851854</v>
      </c>
      <c r="F4" s="3">
        <f t="shared" si="6"/>
        <v>-1.7183235867446189E-2</v>
      </c>
      <c r="H4" s="2">
        <f t="shared" si="1"/>
        <v>28</v>
      </c>
      <c r="I4" s="2" t="s">
        <v>75</v>
      </c>
      <c r="J4" s="3">
        <f t="shared" si="7"/>
        <v>3.0766206896551727</v>
      </c>
      <c r="K4" s="3">
        <f t="shared" si="8"/>
        <v>3.0690344827586209</v>
      </c>
      <c r="M4" s="3">
        <f t="shared" si="9"/>
        <v>-7.5862068965517615E-3</v>
      </c>
      <c r="O4" s="2">
        <f t="shared" si="2"/>
        <v>28</v>
      </c>
      <c r="P4" s="2" t="s">
        <v>75</v>
      </c>
      <c r="Q4" s="3">
        <f t="shared" si="10"/>
        <v>2.9421052631578948</v>
      </c>
      <c r="R4" s="3">
        <f t="shared" si="11"/>
        <v>2.9305555555555558</v>
      </c>
      <c r="T4" s="3">
        <f t="shared" si="12"/>
        <v>-1.1549707602338977E-2</v>
      </c>
      <c r="V4" s="2">
        <f t="shared" si="3"/>
        <v>28</v>
      </c>
      <c r="W4" s="2" t="s">
        <v>75</v>
      </c>
      <c r="X4" s="3">
        <f t="shared" si="13"/>
        <v>2.670185185185185</v>
      </c>
      <c r="Y4" s="3">
        <f t="shared" si="14"/>
        <v>2.669888888888889</v>
      </c>
      <c r="AA4" s="3">
        <f t="shared" si="15"/>
        <v>-2.9629629629601695E-4</v>
      </c>
    </row>
    <row r="5" spans="1:27" s="2" customFormat="1" x14ac:dyDescent="0.35">
      <c r="A5" s="2">
        <f t="shared" si="0"/>
        <v>27</v>
      </c>
      <c r="B5" s="2" t="s">
        <v>24</v>
      </c>
      <c r="C5" s="3">
        <f t="shared" si="4"/>
        <v>3.1394736842105262</v>
      </c>
      <c r="D5" s="3">
        <f t="shared" si="5"/>
        <v>3.113777777777778</v>
      </c>
      <c r="F5" s="3">
        <f t="shared" si="6"/>
        <v>-2.5695906432748217E-2</v>
      </c>
      <c r="H5" s="2">
        <f t="shared" si="1"/>
        <v>27</v>
      </c>
      <c r="I5" s="2" t="s">
        <v>24</v>
      </c>
      <c r="J5" s="3">
        <f t="shared" si="7"/>
        <v>3.0839310344827586</v>
      </c>
      <c r="K5" s="3">
        <f t="shared" si="8"/>
        <v>3.0725517241379312</v>
      </c>
      <c r="M5" s="3">
        <f t="shared" si="9"/>
        <v>-1.137931034482742E-2</v>
      </c>
      <c r="O5" s="2">
        <f t="shared" si="2"/>
        <v>27</v>
      </c>
      <c r="P5" s="2" t="s">
        <v>24</v>
      </c>
      <c r="Q5" s="3">
        <f t="shared" si="10"/>
        <v>2.9484210526315788</v>
      </c>
      <c r="R5" s="3">
        <f t="shared" si="11"/>
        <v>2.9313333333333333</v>
      </c>
      <c r="T5" s="3">
        <f t="shared" si="12"/>
        <v>-1.7087719298245485E-2</v>
      </c>
      <c r="V5" s="2">
        <f t="shared" si="3"/>
        <v>27</v>
      </c>
      <c r="W5" s="2" t="s">
        <v>24</v>
      </c>
      <c r="X5" s="3">
        <f t="shared" si="13"/>
        <v>2.6717777777777778</v>
      </c>
      <c r="Y5" s="3">
        <f t="shared" si="14"/>
        <v>2.6713333333333331</v>
      </c>
      <c r="AA5" s="3">
        <f t="shared" si="15"/>
        <v>-4.4444444444469156E-4</v>
      </c>
    </row>
    <row r="6" spans="1:27" s="2" customFormat="1" x14ac:dyDescent="0.35">
      <c r="A6" s="2">
        <f t="shared" si="0"/>
        <v>26</v>
      </c>
      <c r="B6" s="2" t="s">
        <v>23</v>
      </c>
      <c r="C6" s="3">
        <f t="shared" si="4"/>
        <v>3.1715789473684213</v>
      </c>
      <c r="D6" s="3">
        <f t="shared" si="5"/>
        <v>3.1373703703703706</v>
      </c>
      <c r="F6" s="3">
        <f t="shared" si="6"/>
        <v>-3.4208576998050688E-2</v>
      </c>
      <c r="H6" s="2">
        <f t="shared" si="1"/>
        <v>26</v>
      </c>
      <c r="I6" s="2" t="s">
        <v>23</v>
      </c>
      <c r="J6" s="3">
        <f t="shared" si="7"/>
        <v>3.091241379310345</v>
      </c>
      <c r="K6" s="3">
        <f t="shared" si="8"/>
        <v>3.0760689655172415</v>
      </c>
      <c r="M6" s="3">
        <f t="shared" si="9"/>
        <v>-1.5172413793103523E-2</v>
      </c>
      <c r="O6" s="2">
        <f t="shared" si="2"/>
        <v>26</v>
      </c>
      <c r="P6" s="2" t="s">
        <v>23</v>
      </c>
      <c r="Q6" s="3">
        <f t="shared" si="10"/>
        <v>2.9547368421052633</v>
      </c>
      <c r="R6" s="3">
        <f t="shared" si="11"/>
        <v>2.9321111111111113</v>
      </c>
      <c r="T6" s="3">
        <f t="shared" si="12"/>
        <v>-2.2625730994151994E-2</v>
      </c>
      <c r="V6" s="2">
        <f t="shared" si="3"/>
        <v>26</v>
      </c>
      <c r="W6" s="2" t="s">
        <v>23</v>
      </c>
      <c r="X6" s="3">
        <f t="shared" si="13"/>
        <v>2.6733703703703702</v>
      </c>
      <c r="Y6" s="3">
        <f t="shared" si="14"/>
        <v>2.6727777777777777</v>
      </c>
      <c r="AA6" s="3">
        <f t="shared" si="15"/>
        <v>-5.9259259259247798E-4</v>
      </c>
    </row>
    <row r="7" spans="1:27" s="2" customFormat="1" x14ac:dyDescent="0.35">
      <c r="A7" s="2">
        <f t="shared" si="0"/>
        <v>25</v>
      </c>
      <c r="B7" s="2" t="s">
        <v>22</v>
      </c>
      <c r="C7" s="3">
        <f t="shared" si="4"/>
        <v>3.2036842105263159</v>
      </c>
      <c r="D7" s="3">
        <f t="shared" si="5"/>
        <v>3.1609629629629632</v>
      </c>
      <c r="F7" s="3">
        <f t="shared" si="6"/>
        <v>-4.2721247563352716E-2</v>
      </c>
      <c r="H7" s="2">
        <f t="shared" si="1"/>
        <v>25</v>
      </c>
      <c r="I7" s="2" t="s">
        <v>22</v>
      </c>
      <c r="J7" s="3">
        <f t="shared" si="7"/>
        <v>3.098551724137931</v>
      </c>
      <c r="K7" s="3">
        <f t="shared" si="8"/>
        <v>3.0795862068965518</v>
      </c>
      <c r="M7" s="3">
        <f t="shared" si="9"/>
        <v>-1.8965517241379182E-2</v>
      </c>
      <c r="O7" s="2">
        <f t="shared" si="2"/>
        <v>25</v>
      </c>
      <c r="P7" s="2" t="s">
        <v>22</v>
      </c>
      <c r="Q7" s="3">
        <f t="shared" si="10"/>
        <v>2.9610526315789474</v>
      </c>
      <c r="R7" s="3">
        <f t="shared" si="11"/>
        <v>2.9328888888888889</v>
      </c>
      <c r="T7" s="3">
        <f t="shared" si="12"/>
        <v>-2.8163742690058502E-2</v>
      </c>
      <c r="V7" s="2">
        <f t="shared" si="3"/>
        <v>25</v>
      </c>
      <c r="W7" s="2" t="s">
        <v>22</v>
      </c>
      <c r="X7" s="3">
        <f t="shared" si="13"/>
        <v>2.674962962962963</v>
      </c>
      <c r="Y7" s="3">
        <f t="shared" si="14"/>
        <v>2.6742222222222223</v>
      </c>
      <c r="AA7" s="3">
        <f t="shared" si="15"/>
        <v>-7.407407407407085E-4</v>
      </c>
    </row>
    <row r="8" spans="1:27" s="2" customFormat="1" x14ac:dyDescent="0.35">
      <c r="A8" s="2">
        <f t="shared" si="0"/>
        <v>24</v>
      </c>
      <c r="B8" s="2" t="s">
        <v>21</v>
      </c>
      <c r="C8" s="3">
        <f t="shared" si="4"/>
        <v>3.2357894736842105</v>
      </c>
      <c r="D8" s="3">
        <f>(A8-3)/(27/-0.637)+3.68</f>
        <v>3.1845555555555558</v>
      </c>
      <c r="F8" s="3">
        <f t="shared" si="6"/>
        <v>-5.1233918128654743E-2</v>
      </c>
      <c r="H8" s="2">
        <f t="shared" si="1"/>
        <v>24</v>
      </c>
      <c r="I8" s="2" t="s">
        <v>21</v>
      </c>
      <c r="J8" s="3">
        <f t="shared" si="7"/>
        <v>3.1058620689655174</v>
      </c>
      <c r="K8" s="3">
        <f t="shared" si="8"/>
        <v>3.0831034482758621</v>
      </c>
      <c r="M8" s="3">
        <f t="shared" si="9"/>
        <v>-2.2758620689655285E-2</v>
      </c>
      <c r="O8" s="2">
        <f t="shared" si="2"/>
        <v>24</v>
      </c>
      <c r="P8" s="2" t="s">
        <v>21</v>
      </c>
      <c r="Q8" s="3">
        <f t="shared" si="10"/>
        <v>2.9673684210526319</v>
      </c>
      <c r="R8" s="3">
        <f t="shared" si="11"/>
        <v>2.9336666666666669</v>
      </c>
      <c r="T8" s="3">
        <f t="shared" si="12"/>
        <v>-3.370175438596501E-2</v>
      </c>
      <c r="V8" s="2">
        <f t="shared" si="3"/>
        <v>24</v>
      </c>
      <c r="W8" s="2" t="s">
        <v>21</v>
      </c>
      <c r="X8" s="3">
        <f t="shared" si="13"/>
        <v>2.6765555555555554</v>
      </c>
      <c r="Y8" s="3">
        <f t="shared" si="14"/>
        <v>2.6756666666666664</v>
      </c>
      <c r="AA8" s="3">
        <f t="shared" si="15"/>
        <v>-8.8888888888893902E-4</v>
      </c>
    </row>
    <row r="9" spans="1:27" s="2" customFormat="1" x14ac:dyDescent="0.35">
      <c r="A9" s="2">
        <f t="shared" si="0"/>
        <v>23</v>
      </c>
      <c r="B9" s="2" t="s">
        <v>20</v>
      </c>
      <c r="C9" s="3">
        <f t="shared" si="4"/>
        <v>3.2678947368421056</v>
      </c>
      <c r="D9" s="3">
        <f t="shared" si="5"/>
        <v>3.2081481481481484</v>
      </c>
      <c r="F9" s="3">
        <f t="shared" si="6"/>
        <v>-5.9746588693957214E-2</v>
      </c>
      <c r="H9" s="2">
        <f t="shared" si="1"/>
        <v>23</v>
      </c>
      <c r="I9" s="2" t="s">
        <v>20</v>
      </c>
      <c r="J9" s="3">
        <f t="shared" si="7"/>
        <v>3.1131724137931034</v>
      </c>
      <c r="K9" s="3">
        <f t="shared" si="8"/>
        <v>3.0866206896551724</v>
      </c>
      <c r="M9" s="3">
        <f t="shared" si="9"/>
        <v>-2.6551724137930943E-2</v>
      </c>
      <c r="O9" s="2">
        <f t="shared" si="2"/>
        <v>23</v>
      </c>
      <c r="P9" s="2" t="s">
        <v>20</v>
      </c>
      <c r="Q9" s="3">
        <f t="shared" si="10"/>
        <v>2.9736842105263159</v>
      </c>
      <c r="R9" s="3">
        <f t="shared" si="11"/>
        <v>2.9344444444444444</v>
      </c>
      <c r="T9" s="3">
        <f t="shared" si="12"/>
        <v>-3.9239766081871519E-2</v>
      </c>
      <c r="V9" s="2">
        <f t="shared" si="3"/>
        <v>23</v>
      </c>
      <c r="W9" s="2" t="s">
        <v>20</v>
      </c>
      <c r="X9" s="3">
        <f t="shared" si="13"/>
        <v>2.6781481481481482</v>
      </c>
      <c r="Y9" s="3">
        <f t="shared" si="14"/>
        <v>2.677111111111111</v>
      </c>
      <c r="AA9" s="3">
        <f t="shared" si="15"/>
        <v>-1.0370370370371695E-3</v>
      </c>
    </row>
    <row r="10" spans="1:27" s="2" customFormat="1" x14ac:dyDescent="0.35">
      <c r="A10" s="2">
        <f t="shared" si="0"/>
        <v>22</v>
      </c>
      <c r="B10" s="2" t="s">
        <v>19</v>
      </c>
      <c r="C10" s="3">
        <f t="shared" si="4"/>
        <v>3.3000000000000003</v>
      </c>
      <c r="D10" s="3">
        <f t="shared" si="5"/>
        <v>3.231740740740741</v>
      </c>
      <c r="F10" s="3">
        <f t="shared" si="6"/>
        <v>-6.8259259259259242E-2</v>
      </c>
      <c r="H10" s="2">
        <f t="shared" si="1"/>
        <v>22</v>
      </c>
      <c r="I10" s="2" t="s">
        <v>19</v>
      </c>
      <c r="J10" s="3">
        <f t="shared" si="7"/>
        <v>3.1204827586206898</v>
      </c>
      <c r="K10" s="3">
        <f t="shared" si="8"/>
        <v>3.0901379310344828</v>
      </c>
      <c r="M10" s="3">
        <f t="shared" si="9"/>
        <v>-3.0344827586207046E-2</v>
      </c>
      <c r="O10" s="2">
        <f t="shared" si="2"/>
        <v>22</v>
      </c>
      <c r="P10" s="2" t="s">
        <v>19</v>
      </c>
      <c r="Q10" s="3">
        <f t="shared" si="10"/>
        <v>2.98</v>
      </c>
      <c r="R10" s="3">
        <f t="shared" si="11"/>
        <v>2.9352222222222224</v>
      </c>
      <c r="T10" s="3">
        <f t="shared" si="12"/>
        <v>-4.4777777777777583E-2</v>
      </c>
      <c r="V10" s="2">
        <f t="shared" si="3"/>
        <v>22</v>
      </c>
      <c r="W10" s="2" t="s">
        <v>19</v>
      </c>
      <c r="X10" s="3">
        <f t="shared" si="13"/>
        <v>2.6797407407407405</v>
      </c>
      <c r="Y10" s="3">
        <f t="shared" si="14"/>
        <v>2.6785555555555556</v>
      </c>
      <c r="AA10" s="3">
        <f t="shared" si="15"/>
        <v>-1.185185185184956E-3</v>
      </c>
    </row>
    <row r="11" spans="1:27" s="2" customFormat="1" x14ac:dyDescent="0.35">
      <c r="A11" s="2">
        <f t="shared" si="0"/>
        <v>21</v>
      </c>
      <c r="B11" s="2" t="s">
        <v>18</v>
      </c>
      <c r="C11" s="3">
        <f t="shared" si="4"/>
        <v>3.3321052631578949</v>
      </c>
      <c r="D11" s="3">
        <f t="shared" si="5"/>
        <v>3.2553333333333336</v>
      </c>
      <c r="F11" s="3">
        <f t="shared" si="6"/>
        <v>-7.6771929824561269E-2</v>
      </c>
      <c r="H11" s="2">
        <f t="shared" si="1"/>
        <v>21</v>
      </c>
      <c r="I11" s="2" t="s">
        <v>18</v>
      </c>
      <c r="J11" s="3">
        <f t="shared" si="7"/>
        <v>3.1277931034482758</v>
      </c>
      <c r="K11" s="3">
        <f t="shared" si="8"/>
        <v>3.0936551724137931</v>
      </c>
      <c r="M11" s="3">
        <f t="shared" si="9"/>
        <v>-3.4137931034482705E-2</v>
      </c>
      <c r="O11" s="2">
        <f t="shared" si="2"/>
        <v>21</v>
      </c>
      <c r="P11" s="2" t="s">
        <v>18</v>
      </c>
      <c r="Q11" s="3">
        <f t="shared" si="10"/>
        <v>2.9863157894736845</v>
      </c>
      <c r="R11" s="3">
        <f t="shared" si="11"/>
        <v>2.9360000000000004</v>
      </c>
      <c r="T11" s="3">
        <f t="shared" si="12"/>
        <v>-5.0315789473684092E-2</v>
      </c>
      <c r="V11" s="2">
        <f t="shared" si="3"/>
        <v>21</v>
      </c>
      <c r="W11" s="2" t="s">
        <v>18</v>
      </c>
      <c r="X11" s="3">
        <f t="shared" si="13"/>
        <v>2.6813333333333333</v>
      </c>
      <c r="Y11" s="3">
        <f t="shared" si="14"/>
        <v>2.68</v>
      </c>
      <c r="AA11" s="3">
        <f t="shared" si="15"/>
        <v>-1.3333333333331865E-3</v>
      </c>
    </row>
    <row r="12" spans="1:27" s="2" customFormat="1" x14ac:dyDescent="0.35">
      <c r="A12" s="2">
        <f t="shared" si="0"/>
        <v>20</v>
      </c>
      <c r="B12" s="2" t="s">
        <v>17</v>
      </c>
      <c r="C12" s="3">
        <f t="shared" si="4"/>
        <v>3.3642105263157895</v>
      </c>
      <c r="D12" s="3">
        <f t="shared" si="5"/>
        <v>3.2789259259259262</v>
      </c>
      <c r="F12" s="3">
        <f t="shared" si="6"/>
        <v>-8.5284600389863296E-2</v>
      </c>
      <c r="H12" s="2">
        <f t="shared" si="1"/>
        <v>20</v>
      </c>
      <c r="I12" s="2" t="s">
        <v>17</v>
      </c>
      <c r="J12" s="3">
        <f t="shared" si="7"/>
        <v>3.1351034482758622</v>
      </c>
      <c r="K12" s="3">
        <f t="shared" si="8"/>
        <v>3.0971724137931034</v>
      </c>
      <c r="M12" s="3">
        <f t="shared" si="9"/>
        <v>-3.7931034482758808E-2</v>
      </c>
      <c r="O12" s="2">
        <f t="shared" si="2"/>
        <v>20</v>
      </c>
      <c r="P12" s="2" t="s">
        <v>17</v>
      </c>
      <c r="Q12" s="3">
        <f t="shared" si="10"/>
        <v>2.9926315789473685</v>
      </c>
      <c r="R12" s="3">
        <f t="shared" si="11"/>
        <v>2.9367777777777779</v>
      </c>
      <c r="T12" s="3">
        <f t="shared" si="12"/>
        <v>-5.58538011695906E-2</v>
      </c>
      <c r="V12" s="2">
        <f t="shared" si="3"/>
        <v>20</v>
      </c>
      <c r="W12" s="2" t="s">
        <v>17</v>
      </c>
      <c r="X12" s="3">
        <f t="shared" si="13"/>
        <v>2.6829259259259257</v>
      </c>
      <c r="Y12" s="3">
        <f t="shared" si="14"/>
        <v>2.6814444444444443</v>
      </c>
      <c r="AA12" s="3">
        <f t="shared" si="15"/>
        <v>-1.481481481481417E-3</v>
      </c>
    </row>
    <row r="13" spans="1:27" s="2" customFormat="1" x14ac:dyDescent="0.35">
      <c r="A13" s="2">
        <f t="shared" si="0"/>
        <v>19</v>
      </c>
      <c r="B13" s="2" t="s">
        <v>16</v>
      </c>
      <c r="C13" s="3">
        <f t="shared" si="4"/>
        <v>3.3963157894736842</v>
      </c>
      <c r="D13" s="3">
        <f t="shared" si="5"/>
        <v>3.3025185185185189</v>
      </c>
      <c r="F13" s="3">
        <f t="shared" si="6"/>
        <v>-9.3797270955165324E-2</v>
      </c>
      <c r="H13" s="2">
        <f t="shared" si="1"/>
        <v>19</v>
      </c>
      <c r="I13" s="2" t="s">
        <v>16</v>
      </c>
      <c r="J13" s="3">
        <f t="shared" si="7"/>
        <v>3.1424137931034481</v>
      </c>
      <c r="K13" s="3">
        <f t="shared" si="8"/>
        <v>3.1006896551724141</v>
      </c>
      <c r="M13" s="3">
        <f t="shared" si="9"/>
        <v>-4.1724137931034022E-2</v>
      </c>
      <c r="O13" s="2">
        <f t="shared" si="2"/>
        <v>19</v>
      </c>
      <c r="P13" s="2" t="s">
        <v>16</v>
      </c>
      <c r="Q13" s="3">
        <f t="shared" si="10"/>
        <v>2.9989473684210526</v>
      </c>
      <c r="R13" s="3">
        <f t="shared" si="11"/>
        <v>2.9375555555555559</v>
      </c>
      <c r="T13" s="3">
        <f t="shared" si="12"/>
        <v>-6.1391812865496664E-2</v>
      </c>
      <c r="V13" s="2">
        <f t="shared" si="3"/>
        <v>19</v>
      </c>
      <c r="W13" s="2" t="s">
        <v>16</v>
      </c>
      <c r="X13" s="3">
        <f t="shared" si="13"/>
        <v>2.6845185185185185</v>
      </c>
      <c r="Y13" s="3">
        <f t="shared" si="14"/>
        <v>2.6828888888888889</v>
      </c>
      <c r="AA13" s="3">
        <f t="shared" si="15"/>
        <v>-1.6296296296296475E-3</v>
      </c>
    </row>
    <row r="14" spans="1:27" s="2" customFormat="1" x14ac:dyDescent="0.35">
      <c r="A14" s="2">
        <f t="shared" si="0"/>
        <v>18</v>
      </c>
      <c r="B14" s="2" t="s">
        <v>15</v>
      </c>
      <c r="C14" s="3">
        <f t="shared" si="4"/>
        <v>3.4284210526315793</v>
      </c>
      <c r="D14" s="3">
        <f t="shared" si="5"/>
        <v>3.3261111111111115</v>
      </c>
      <c r="F14" s="3">
        <f t="shared" si="6"/>
        <v>-0.1023099415204678</v>
      </c>
      <c r="H14" s="2">
        <f t="shared" si="1"/>
        <v>18</v>
      </c>
      <c r="I14" s="2" t="s">
        <v>15</v>
      </c>
      <c r="J14" s="3">
        <f t="shared" si="7"/>
        <v>3.1497241379310346</v>
      </c>
      <c r="K14" s="3">
        <f t="shared" si="8"/>
        <v>3.1042068965517244</v>
      </c>
      <c r="M14" s="3">
        <f t="shared" si="9"/>
        <v>-4.5517241379310125E-2</v>
      </c>
      <c r="O14" s="2">
        <f t="shared" si="2"/>
        <v>18</v>
      </c>
      <c r="P14" s="2" t="s">
        <v>15</v>
      </c>
      <c r="Q14" s="3">
        <f t="shared" si="10"/>
        <v>3.0052631578947371</v>
      </c>
      <c r="R14" s="3">
        <f t="shared" si="11"/>
        <v>2.9383333333333335</v>
      </c>
      <c r="T14" s="3">
        <f t="shared" si="12"/>
        <v>-6.6929824561403617E-2</v>
      </c>
      <c r="V14" s="2">
        <f t="shared" si="3"/>
        <v>18</v>
      </c>
      <c r="W14" s="2" t="s">
        <v>15</v>
      </c>
      <c r="X14" s="3">
        <f t="shared" si="13"/>
        <v>2.6861111111111109</v>
      </c>
      <c r="Y14" s="3">
        <f t="shared" si="14"/>
        <v>2.6843333333333335</v>
      </c>
      <c r="AA14" s="3">
        <f t="shared" si="15"/>
        <v>-1.777777777777434E-3</v>
      </c>
    </row>
    <row r="15" spans="1:27" s="2" customFormat="1" x14ac:dyDescent="0.35">
      <c r="A15" s="2">
        <f t="shared" si="0"/>
        <v>17</v>
      </c>
      <c r="B15" s="2" t="s">
        <v>14</v>
      </c>
      <c r="C15" s="3">
        <f t="shared" si="4"/>
        <v>3.4605263157894739</v>
      </c>
      <c r="D15" s="3">
        <f t="shared" si="5"/>
        <v>3.3497037037037041</v>
      </c>
      <c r="F15" s="3">
        <f t="shared" si="6"/>
        <v>-0.11082261208576982</v>
      </c>
      <c r="H15" s="2">
        <f t="shared" si="1"/>
        <v>17</v>
      </c>
      <c r="I15" s="2" t="s">
        <v>14</v>
      </c>
      <c r="J15" s="3">
        <f t="shared" si="7"/>
        <v>3.1570344827586205</v>
      </c>
      <c r="K15" s="3">
        <f t="shared" si="8"/>
        <v>3.1077241379310347</v>
      </c>
      <c r="M15" s="3">
        <f t="shared" si="9"/>
        <v>-4.9310344827585784E-2</v>
      </c>
      <c r="O15" s="2">
        <f t="shared" si="2"/>
        <v>17</v>
      </c>
      <c r="P15" s="2" t="s">
        <v>14</v>
      </c>
      <c r="Q15" s="3">
        <f t="shared" si="10"/>
        <v>3.0115789473684211</v>
      </c>
      <c r="R15" s="3">
        <f t="shared" si="11"/>
        <v>2.9391111111111115</v>
      </c>
      <c r="T15" s="3">
        <f t="shared" si="12"/>
        <v>-7.2467836257309681E-2</v>
      </c>
      <c r="V15" s="2">
        <f t="shared" si="3"/>
        <v>17</v>
      </c>
      <c r="W15" s="2" t="s">
        <v>14</v>
      </c>
      <c r="X15" s="3">
        <f t="shared" si="13"/>
        <v>2.6877037037037037</v>
      </c>
      <c r="Y15" s="3">
        <f t="shared" si="14"/>
        <v>2.6857777777777776</v>
      </c>
      <c r="AA15" s="3">
        <f t="shared" si="15"/>
        <v>-1.9259259259261086E-3</v>
      </c>
    </row>
    <row r="16" spans="1:27" s="2" customFormat="1" x14ac:dyDescent="0.35">
      <c r="A16" s="2">
        <f t="shared" si="0"/>
        <v>16</v>
      </c>
      <c r="B16" s="2" t="s">
        <v>13</v>
      </c>
      <c r="C16" s="3">
        <f t="shared" si="4"/>
        <v>3.4926315789473685</v>
      </c>
      <c r="D16" s="3">
        <f t="shared" si="5"/>
        <v>3.3732962962962967</v>
      </c>
      <c r="F16" s="3">
        <f t="shared" si="6"/>
        <v>-0.11933528265107185</v>
      </c>
      <c r="H16" s="2">
        <f t="shared" si="1"/>
        <v>16</v>
      </c>
      <c r="I16" s="2" t="s">
        <v>13</v>
      </c>
      <c r="J16" s="3">
        <f t="shared" si="7"/>
        <v>3.1643448275862069</v>
      </c>
      <c r="K16" s="3">
        <f t="shared" si="8"/>
        <v>3.1112413793103451</v>
      </c>
      <c r="M16" s="3">
        <f t="shared" si="9"/>
        <v>-5.3103448275861886E-2</v>
      </c>
      <c r="O16" s="2">
        <f t="shared" si="2"/>
        <v>16</v>
      </c>
      <c r="P16" s="2" t="s">
        <v>13</v>
      </c>
      <c r="Q16" s="3">
        <f t="shared" si="10"/>
        <v>3.0178947368421052</v>
      </c>
      <c r="R16" s="3">
        <f t="shared" si="11"/>
        <v>2.939888888888889</v>
      </c>
      <c r="T16" s="3">
        <f t="shared" si="12"/>
        <v>-7.800584795321619E-2</v>
      </c>
      <c r="V16" s="2">
        <f t="shared" si="3"/>
        <v>16</v>
      </c>
      <c r="W16" s="2" t="s">
        <v>13</v>
      </c>
      <c r="X16" s="3">
        <f t="shared" si="13"/>
        <v>2.6892962962962961</v>
      </c>
      <c r="Y16" s="3">
        <f t="shared" si="14"/>
        <v>2.6872222222222222</v>
      </c>
      <c r="AA16" s="3">
        <f t="shared" si="15"/>
        <v>-2.074074074073895E-3</v>
      </c>
    </row>
    <row r="17" spans="1:27" s="2" customFormat="1" x14ac:dyDescent="0.35">
      <c r="A17" s="2">
        <f t="shared" si="0"/>
        <v>15</v>
      </c>
      <c r="B17" s="2" t="s">
        <v>12</v>
      </c>
      <c r="C17" s="3">
        <f t="shared" si="4"/>
        <v>3.5247368421052632</v>
      </c>
      <c r="D17" s="3">
        <f t="shared" si="5"/>
        <v>3.3968888888888893</v>
      </c>
      <c r="F17" s="3">
        <f t="shared" si="6"/>
        <v>-0.12784795321637388</v>
      </c>
      <c r="H17" s="2">
        <f t="shared" si="1"/>
        <v>15</v>
      </c>
      <c r="I17" s="2" t="s">
        <v>12</v>
      </c>
      <c r="J17" s="3">
        <f t="shared" si="7"/>
        <v>3.1716551724137929</v>
      </c>
      <c r="K17" s="3">
        <f t="shared" si="8"/>
        <v>3.1147586206896554</v>
      </c>
      <c r="M17" s="3">
        <f t="shared" si="9"/>
        <v>-5.6896551724137545E-2</v>
      </c>
      <c r="O17" s="2">
        <f t="shared" si="2"/>
        <v>15</v>
      </c>
      <c r="P17" s="2" t="s">
        <v>12</v>
      </c>
      <c r="Q17" s="3">
        <f t="shared" si="10"/>
        <v>3.0242105263157897</v>
      </c>
      <c r="R17" s="3">
        <f t="shared" si="11"/>
        <v>2.940666666666667</v>
      </c>
      <c r="T17" s="3">
        <f t="shared" si="12"/>
        <v>-8.3543859649122698E-2</v>
      </c>
      <c r="V17" s="2">
        <f t="shared" si="3"/>
        <v>15</v>
      </c>
      <c r="W17" s="2" t="s">
        <v>12</v>
      </c>
      <c r="X17" s="3">
        <f t="shared" si="13"/>
        <v>2.6908888888888889</v>
      </c>
      <c r="Y17" s="3">
        <f t="shared" si="14"/>
        <v>2.6886666666666668</v>
      </c>
      <c r="AA17" s="3">
        <f t="shared" si="15"/>
        <v>-2.2222222222221255E-3</v>
      </c>
    </row>
    <row r="18" spans="1:27" s="2" customFormat="1" x14ac:dyDescent="0.35">
      <c r="A18" s="2">
        <f t="shared" si="0"/>
        <v>14</v>
      </c>
      <c r="B18" s="2" t="s">
        <v>11</v>
      </c>
      <c r="C18" s="3">
        <f t="shared" si="4"/>
        <v>3.5568421052631578</v>
      </c>
      <c r="D18" s="3">
        <f t="shared" si="5"/>
        <v>3.4204814814814815</v>
      </c>
      <c r="F18" s="3">
        <f t="shared" si="6"/>
        <v>-0.13636062378167635</v>
      </c>
      <c r="H18" s="2">
        <f t="shared" si="1"/>
        <v>14</v>
      </c>
      <c r="I18" s="2" t="s">
        <v>11</v>
      </c>
      <c r="J18" s="3">
        <f t="shared" si="7"/>
        <v>3.1789655172413793</v>
      </c>
      <c r="K18" s="3">
        <f t="shared" si="8"/>
        <v>3.1182758620689657</v>
      </c>
      <c r="M18" s="3">
        <f t="shared" si="9"/>
        <v>-6.0689655172413648E-2</v>
      </c>
      <c r="O18" s="2">
        <f t="shared" si="2"/>
        <v>14</v>
      </c>
      <c r="P18" s="2" t="s">
        <v>11</v>
      </c>
      <c r="Q18" s="3">
        <f t="shared" si="10"/>
        <v>3.0305263157894737</v>
      </c>
      <c r="R18" s="3">
        <f t="shared" si="11"/>
        <v>2.9414444444444445</v>
      </c>
      <c r="T18" s="3">
        <f t="shared" si="12"/>
        <v>-8.9081871345029207E-2</v>
      </c>
      <c r="V18" s="2">
        <f t="shared" si="3"/>
        <v>14</v>
      </c>
      <c r="W18" s="2" t="s">
        <v>11</v>
      </c>
      <c r="X18" s="3">
        <f t="shared" si="13"/>
        <v>2.6924814814814813</v>
      </c>
      <c r="Y18" s="3">
        <f t="shared" si="14"/>
        <v>2.6901111111111109</v>
      </c>
      <c r="AA18" s="3">
        <f t="shared" si="15"/>
        <v>-2.370370370370356E-3</v>
      </c>
    </row>
    <row r="19" spans="1:27" s="2" customFormat="1" x14ac:dyDescent="0.35">
      <c r="A19" s="2">
        <f t="shared" si="0"/>
        <v>13</v>
      </c>
      <c r="B19" s="2" t="s">
        <v>10</v>
      </c>
      <c r="C19" s="3">
        <f t="shared" si="4"/>
        <v>3.5889473684210529</v>
      </c>
      <c r="D19" s="3">
        <f t="shared" si="5"/>
        <v>3.4440740740740741</v>
      </c>
      <c r="F19" s="3">
        <f t="shared" si="6"/>
        <v>-0.14487329434697882</v>
      </c>
      <c r="H19" s="2">
        <f t="shared" si="1"/>
        <v>13</v>
      </c>
      <c r="I19" s="2" t="s">
        <v>10</v>
      </c>
      <c r="J19" s="3">
        <f t="shared" si="7"/>
        <v>3.1862758620689657</v>
      </c>
      <c r="K19" s="3">
        <f t="shared" si="8"/>
        <v>3.121793103448276</v>
      </c>
      <c r="M19" s="3">
        <f t="shared" si="9"/>
        <v>-6.4482758620689751E-2</v>
      </c>
      <c r="O19" s="2">
        <f t="shared" si="2"/>
        <v>13</v>
      </c>
      <c r="P19" s="2" t="s">
        <v>10</v>
      </c>
      <c r="Q19" s="3">
        <f t="shared" si="10"/>
        <v>3.0368421052631578</v>
      </c>
      <c r="R19" s="3">
        <f t="shared" si="11"/>
        <v>2.9422222222222225</v>
      </c>
      <c r="T19" s="3">
        <f t="shared" si="12"/>
        <v>-9.4619883040935271E-2</v>
      </c>
      <c r="V19" s="2">
        <f t="shared" si="3"/>
        <v>13</v>
      </c>
      <c r="W19" s="2" t="s">
        <v>10</v>
      </c>
      <c r="X19" s="3">
        <f t="shared" si="13"/>
        <v>2.6940740740740741</v>
      </c>
      <c r="Y19" s="3">
        <f t="shared" si="14"/>
        <v>2.6915555555555555</v>
      </c>
      <c r="AA19" s="3">
        <f t="shared" si="15"/>
        <v>-2.5185185185185865E-3</v>
      </c>
    </row>
    <row r="20" spans="1:27" s="2" customFormat="1" x14ac:dyDescent="0.35">
      <c r="A20" s="2">
        <f t="shared" si="0"/>
        <v>12</v>
      </c>
      <c r="B20" s="2" t="s">
        <v>9</v>
      </c>
      <c r="C20" s="3">
        <f t="shared" si="4"/>
        <v>3.6210526315789475</v>
      </c>
      <c r="D20" s="3">
        <f t="shared" si="5"/>
        <v>3.4676666666666667</v>
      </c>
      <c r="F20" s="3">
        <f t="shared" si="6"/>
        <v>-0.15338596491228085</v>
      </c>
      <c r="H20" s="2">
        <f t="shared" si="1"/>
        <v>12</v>
      </c>
      <c r="I20" s="2" t="s">
        <v>9</v>
      </c>
      <c r="J20" s="3">
        <f t="shared" si="7"/>
        <v>3.1935862068965517</v>
      </c>
      <c r="K20" s="3">
        <f t="shared" si="8"/>
        <v>3.1253103448275863</v>
      </c>
      <c r="M20" s="3">
        <f t="shared" si="9"/>
        <v>-6.8275862068965409E-2</v>
      </c>
      <c r="O20" s="2">
        <f t="shared" si="2"/>
        <v>12</v>
      </c>
      <c r="P20" s="2" t="s">
        <v>9</v>
      </c>
      <c r="Q20" s="3">
        <f t="shared" si="10"/>
        <v>3.0431578947368423</v>
      </c>
      <c r="R20" s="3">
        <f t="shared" si="11"/>
        <v>2.9430000000000001</v>
      </c>
      <c r="T20" s="3">
        <f t="shared" si="12"/>
        <v>-0.10015789473684222</v>
      </c>
      <c r="V20" s="2">
        <f t="shared" si="3"/>
        <v>12</v>
      </c>
      <c r="W20" s="2" t="s">
        <v>9</v>
      </c>
      <c r="X20" s="3">
        <f t="shared" si="13"/>
        <v>2.6956666666666664</v>
      </c>
      <c r="Y20" s="3">
        <f t="shared" si="14"/>
        <v>2.6930000000000001</v>
      </c>
      <c r="AA20" s="3">
        <f t="shared" si="15"/>
        <v>-2.666666666666373E-3</v>
      </c>
    </row>
    <row r="21" spans="1:27" s="2" customFormat="1" x14ac:dyDescent="0.35">
      <c r="A21" s="2">
        <f t="shared" si="0"/>
        <v>11</v>
      </c>
      <c r="B21" s="2" t="s">
        <v>8</v>
      </c>
      <c r="C21" s="3">
        <f t="shared" si="4"/>
        <v>3.6531578947368422</v>
      </c>
      <c r="D21" s="3">
        <f>(A21-3)/(27/-0.637)+3.68</f>
        <v>3.4912592592592593</v>
      </c>
      <c r="F21" s="3">
        <f t="shared" si="6"/>
        <v>-0.16189863547758288</v>
      </c>
      <c r="H21" s="2">
        <f t="shared" si="1"/>
        <v>11</v>
      </c>
      <c r="I21" s="2" t="s">
        <v>8</v>
      </c>
      <c r="J21" s="3">
        <f t="shared" si="7"/>
        <v>3.2008965517241381</v>
      </c>
      <c r="K21" s="3">
        <f t="shared" si="8"/>
        <v>3.1288275862068966</v>
      </c>
      <c r="M21" s="3">
        <f t="shared" si="9"/>
        <v>-7.2068965517241512E-2</v>
      </c>
      <c r="O21" s="2">
        <f t="shared" si="2"/>
        <v>11</v>
      </c>
      <c r="P21" s="2" t="s">
        <v>8</v>
      </c>
      <c r="Q21" s="3">
        <f t="shared" si="10"/>
        <v>3.0494736842105263</v>
      </c>
      <c r="R21" s="3">
        <f t="shared" si="11"/>
        <v>2.943777777777778</v>
      </c>
      <c r="T21" s="3">
        <f t="shared" si="12"/>
        <v>-0.10569590643274829</v>
      </c>
      <c r="V21" s="2">
        <f t="shared" si="3"/>
        <v>11</v>
      </c>
      <c r="W21" s="2" t="s">
        <v>8</v>
      </c>
      <c r="X21" s="3">
        <f t="shared" si="13"/>
        <v>2.6972592592592592</v>
      </c>
      <c r="Y21" s="3">
        <f t="shared" si="14"/>
        <v>2.6944444444444442</v>
      </c>
      <c r="AA21" s="3">
        <f t="shared" si="15"/>
        <v>-2.8148148148150476E-3</v>
      </c>
    </row>
    <row r="22" spans="1:27" s="2" customFormat="1" x14ac:dyDescent="0.35">
      <c r="A22" s="2">
        <f t="shared" si="0"/>
        <v>10</v>
      </c>
      <c r="B22" s="2" t="s">
        <v>7</v>
      </c>
      <c r="C22" s="3">
        <f t="shared" si="4"/>
        <v>3.6852631578947368</v>
      </c>
      <c r="D22" s="3">
        <f t="shared" si="5"/>
        <v>3.5148518518518519</v>
      </c>
      <c r="F22" s="3">
        <f t="shared" si="6"/>
        <v>-0.1704113060428849</v>
      </c>
      <c r="H22" s="2">
        <f t="shared" si="1"/>
        <v>10</v>
      </c>
      <c r="I22" s="2" t="s">
        <v>7</v>
      </c>
      <c r="J22" s="3">
        <f t="shared" si="7"/>
        <v>3.2082068965517241</v>
      </c>
      <c r="K22" s="3">
        <f t="shared" si="8"/>
        <v>3.1323448275862069</v>
      </c>
      <c r="M22" s="3">
        <f t="shared" si="9"/>
        <v>-7.5862068965517171E-2</v>
      </c>
      <c r="O22" s="2">
        <f t="shared" si="2"/>
        <v>10</v>
      </c>
      <c r="P22" s="2" t="s">
        <v>7</v>
      </c>
      <c r="Q22" s="3">
        <f t="shared" si="10"/>
        <v>3.0557894736842108</v>
      </c>
      <c r="R22" s="3">
        <f t="shared" si="11"/>
        <v>2.9445555555555556</v>
      </c>
      <c r="T22" s="3">
        <f t="shared" si="12"/>
        <v>-0.11123391812865524</v>
      </c>
      <c r="V22" s="2">
        <f t="shared" si="3"/>
        <v>10</v>
      </c>
      <c r="W22" s="2" t="s">
        <v>7</v>
      </c>
      <c r="X22" s="3">
        <f t="shared" si="13"/>
        <v>2.6988518518518516</v>
      </c>
      <c r="Y22" s="3">
        <f t="shared" si="14"/>
        <v>2.6958888888888888</v>
      </c>
      <c r="AA22" s="3">
        <f t="shared" si="15"/>
        <v>-2.962962962962834E-3</v>
      </c>
    </row>
    <row r="23" spans="1:27" s="2" customFormat="1" x14ac:dyDescent="0.35">
      <c r="A23" s="2">
        <f t="shared" si="0"/>
        <v>9</v>
      </c>
      <c r="B23" s="2" t="s">
        <v>6</v>
      </c>
      <c r="C23" s="3">
        <f t="shared" si="4"/>
        <v>3.7173684210526319</v>
      </c>
      <c r="D23" s="3">
        <f t="shared" si="5"/>
        <v>3.5384444444444445</v>
      </c>
      <c r="F23" s="3">
        <f t="shared" si="6"/>
        <v>-0.17892397660818737</v>
      </c>
      <c r="H23" s="2">
        <f t="shared" si="1"/>
        <v>9</v>
      </c>
      <c r="I23" s="2" t="s">
        <v>6</v>
      </c>
      <c r="J23" s="3">
        <f t="shared" si="7"/>
        <v>3.2155172413793105</v>
      </c>
      <c r="K23" s="3">
        <f t="shared" si="8"/>
        <v>3.1358620689655172</v>
      </c>
      <c r="M23" s="3">
        <f t="shared" si="9"/>
        <v>-7.9655172413793274E-2</v>
      </c>
      <c r="O23" s="2">
        <f t="shared" si="2"/>
        <v>9</v>
      </c>
      <c r="P23" s="2" t="s">
        <v>6</v>
      </c>
      <c r="Q23" s="3">
        <f t="shared" si="10"/>
        <v>3.0621052631578949</v>
      </c>
      <c r="R23" s="3">
        <f t="shared" si="11"/>
        <v>2.9453333333333336</v>
      </c>
      <c r="T23" s="3">
        <f t="shared" si="12"/>
        <v>-0.1167719298245613</v>
      </c>
      <c r="V23" s="2">
        <f t="shared" si="3"/>
        <v>9</v>
      </c>
      <c r="W23" s="2" t="s">
        <v>6</v>
      </c>
      <c r="X23" s="3">
        <f t="shared" si="13"/>
        <v>2.7004444444444444</v>
      </c>
      <c r="Y23" s="3">
        <f t="shared" si="14"/>
        <v>2.6973333333333334</v>
      </c>
      <c r="AA23" s="3">
        <f t="shared" si="15"/>
        <v>-3.1111111111110645E-3</v>
      </c>
    </row>
    <row r="24" spans="1:27" s="2" customFormat="1" x14ac:dyDescent="0.35">
      <c r="A24" s="2">
        <f t="shared" si="0"/>
        <v>8</v>
      </c>
      <c r="B24" s="2" t="s">
        <v>5</v>
      </c>
      <c r="C24" s="3">
        <f t="shared" si="4"/>
        <v>3.7494736842105265</v>
      </c>
      <c r="D24" s="3">
        <f t="shared" si="5"/>
        <v>3.5620370370370371</v>
      </c>
      <c r="F24" s="3">
        <f t="shared" si="6"/>
        <v>-0.1874366471734894</v>
      </c>
      <c r="H24" s="2">
        <f t="shared" si="1"/>
        <v>8</v>
      </c>
      <c r="I24" s="2" t="s">
        <v>5</v>
      </c>
      <c r="J24" s="3">
        <f t="shared" si="7"/>
        <v>3.2228275862068965</v>
      </c>
      <c r="K24" s="3">
        <f t="shared" si="8"/>
        <v>3.1393793103448275</v>
      </c>
      <c r="M24" s="3">
        <f t="shared" si="9"/>
        <v>-8.3448275862068932E-2</v>
      </c>
      <c r="O24" s="2">
        <f t="shared" si="2"/>
        <v>8</v>
      </c>
      <c r="P24" s="2" t="s">
        <v>5</v>
      </c>
      <c r="Q24" s="3">
        <f t="shared" si="10"/>
        <v>3.0684210526315789</v>
      </c>
      <c r="R24" s="3">
        <f t="shared" si="11"/>
        <v>2.9461111111111111</v>
      </c>
      <c r="T24" s="3">
        <f t="shared" si="12"/>
        <v>-0.12230994152046781</v>
      </c>
      <c r="V24" s="2">
        <f t="shared" si="3"/>
        <v>8</v>
      </c>
      <c r="W24" s="2" t="s">
        <v>5</v>
      </c>
      <c r="X24" s="3">
        <f t="shared" si="13"/>
        <v>2.7020370370370368</v>
      </c>
      <c r="Y24" s="3">
        <f t="shared" si="14"/>
        <v>2.6987777777777779</v>
      </c>
      <c r="AA24" s="3">
        <f t="shared" si="15"/>
        <v>-3.259259259258851E-3</v>
      </c>
    </row>
    <row r="25" spans="1:27" s="2" customFormat="1" x14ac:dyDescent="0.35">
      <c r="A25" s="2">
        <f t="shared" si="0"/>
        <v>7</v>
      </c>
      <c r="B25" s="2" t="s">
        <v>4</v>
      </c>
      <c r="C25" s="3">
        <f t="shared" si="4"/>
        <v>3.7815789473684212</v>
      </c>
      <c r="D25" s="3">
        <f t="shared" si="5"/>
        <v>3.5856296296296297</v>
      </c>
      <c r="F25" s="3">
        <f t="shared" si="6"/>
        <v>-0.19594931773879143</v>
      </c>
      <c r="H25" s="2">
        <f t="shared" si="1"/>
        <v>7</v>
      </c>
      <c r="I25" s="2" t="s">
        <v>4</v>
      </c>
      <c r="J25" s="3">
        <f t="shared" si="7"/>
        <v>3.2301379310344829</v>
      </c>
      <c r="K25" s="3">
        <f t="shared" si="8"/>
        <v>3.1428965517241383</v>
      </c>
      <c r="M25" s="3">
        <f t="shared" si="9"/>
        <v>-8.7241379310344591E-2</v>
      </c>
      <c r="O25" s="2">
        <f t="shared" si="2"/>
        <v>7</v>
      </c>
      <c r="P25" s="2" t="s">
        <v>4</v>
      </c>
      <c r="Q25" s="3">
        <f t="shared" si="10"/>
        <v>3.0747368421052634</v>
      </c>
      <c r="R25" s="3">
        <f t="shared" si="11"/>
        <v>2.9468888888888891</v>
      </c>
      <c r="T25" s="3">
        <f t="shared" si="12"/>
        <v>-0.12784795321637432</v>
      </c>
      <c r="V25" s="2">
        <f t="shared" si="3"/>
        <v>7</v>
      </c>
      <c r="W25" s="2" t="s">
        <v>4</v>
      </c>
      <c r="X25" s="3">
        <f t="shared" si="13"/>
        <v>2.7036296296296296</v>
      </c>
      <c r="Y25" s="3">
        <f t="shared" si="14"/>
        <v>2.7002222222222221</v>
      </c>
      <c r="AA25" s="3">
        <f t="shared" si="15"/>
        <v>-3.4074074074075256E-3</v>
      </c>
    </row>
    <row r="26" spans="1:27" s="2" customFormat="1" x14ac:dyDescent="0.35">
      <c r="A26" s="2">
        <f t="shared" si="0"/>
        <v>6</v>
      </c>
      <c r="B26" s="2" t="s">
        <v>3</v>
      </c>
      <c r="C26" s="3">
        <f t="shared" si="4"/>
        <v>3.8136842105263158</v>
      </c>
      <c r="D26" s="3">
        <f t="shared" si="5"/>
        <v>3.6092222222222223</v>
      </c>
      <c r="F26" s="3">
        <f t="shared" si="6"/>
        <v>-0.20446198830409346</v>
      </c>
      <c r="H26" s="2">
        <f t="shared" si="1"/>
        <v>6</v>
      </c>
      <c r="I26" s="2" t="s">
        <v>3</v>
      </c>
      <c r="J26" s="3">
        <f t="shared" si="7"/>
        <v>3.2374482758620688</v>
      </c>
      <c r="K26" s="3">
        <f t="shared" si="8"/>
        <v>3.1464137931034486</v>
      </c>
      <c r="M26" s="3">
        <f t="shared" si="9"/>
        <v>-9.103448275862025E-2</v>
      </c>
      <c r="O26" s="2">
        <f t="shared" si="2"/>
        <v>6</v>
      </c>
      <c r="P26" s="2" t="s">
        <v>3</v>
      </c>
      <c r="Q26" s="3">
        <f t="shared" si="10"/>
        <v>3.0810526315789475</v>
      </c>
      <c r="R26" s="3">
        <f t="shared" si="11"/>
        <v>2.9476666666666667</v>
      </c>
      <c r="T26" s="3">
        <f t="shared" si="12"/>
        <v>-0.13338596491228083</v>
      </c>
      <c r="V26" s="2">
        <f t="shared" si="3"/>
        <v>6</v>
      </c>
      <c r="W26" s="2" t="s">
        <v>3</v>
      </c>
      <c r="X26" s="3">
        <f t="shared" si="13"/>
        <v>2.705222222222222</v>
      </c>
      <c r="Y26" s="3">
        <f t="shared" si="14"/>
        <v>2.7016666666666667</v>
      </c>
      <c r="AA26" s="3">
        <f t="shared" si="15"/>
        <v>-3.555555555555312E-3</v>
      </c>
    </row>
    <row r="27" spans="1:27" s="2" customFormat="1" x14ac:dyDescent="0.35">
      <c r="A27" s="2">
        <f t="shared" si="0"/>
        <v>5</v>
      </c>
      <c r="B27" s="2" t="s">
        <v>2</v>
      </c>
      <c r="C27" s="3">
        <f t="shared" si="4"/>
        <v>3.8457894736842109</v>
      </c>
      <c r="D27" s="3">
        <f>(A27-3)/(27/-0.637)+3.68</f>
        <v>3.6328148148148149</v>
      </c>
      <c r="F27" s="3">
        <f t="shared" si="6"/>
        <v>-0.21297465886939593</v>
      </c>
      <c r="H27" s="2">
        <f t="shared" si="1"/>
        <v>5</v>
      </c>
      <c r="I27" s="2" t="s">
        <v>2</v>
      </c>
      <c r="J27" s="3">
        <f t="shared" si="7"/>
        <v>3.2447586206896553</v>
      </c>
      <c r="K27" s="3">
        <f t="shared" si="8"/>
        <v>3.1499310344827589</v>
      </c>
      <c r="M27" s="3">
        <f t="shared" si="9"/>
        <v>-9.4827586206896353E-2</v>
      </c>
      <c r="O27" s="2">
        <f t="shared" si="2"/>
        <v>5</v>
      </c>
      <c r="P27" s="2" t="s">
        <v>2</v>
      </c>
      <c r="Q27" s="3">
        <f t="shared" si="10"/>
        <v>3.0873684210526315</v>
      </c>
      <c r="R27" s="3">
        <f t="shared" si="11"/>
        <v>2.9484444444444446</v>
      </c>
      <c r="T27" s="3">
        <f t="shared" si="12"/>
        <v>-0.13892397660818689</v>
      </c>
      <c r="V27" s="2">
        <f t="shared" si="3"/>
        <v>5</v>
      </c>
      <c r="W27" s="2" t="s">
        <v>2</v>
      </c>
      <c r="X27" s="3">
        <f t="shared" si="13"/>
        <v>2.7068148148148148</v>
      </c>
      <c r="Y27" s="3">
        <f t="shared" si="14"/>
        <v>2.7031111111111112</v>
      </c>
      <c r="AA27" s="3">
        <f t="shared" si="15"/>
        <v>-3.7037037037035425E-3</v>
      </c>
    </row>
    <row r="28" spans="1:27" s="2" customFormat="1" x14ac:dyDescent="0.35">
      <c r="A28" s="2">
        <f t="shared" si="0"/>
        <v>4</v>
      </c>
      <c r="B28" s="2" t="s">
        <v>1</v>
      </c>
      <c r="C28" s="3">
        <f t="shared" si="4"/>
        <v>3.8778947368421055</v>
      </c>
      <c r="D28" s="3">
        <f t="shared" si="5"/>
        <v>3.6564074074074076</v>
      </c>
      <c r="F28" s="3">
        <f t="shared" si="6"/>
        <v>-0.22148732943469795</v>
      </c>
      <c r="H28" s="2">
        <f t="shared" si="1"/>
        <v>4</v>
      </c>
      <c r="I28" s="2" t="s">
        <v>1</v>
      </c>
      <c r="J28" s="3">
        <f t="shared" si="7"/>
        <v>3.2520689655172412</v>
      </c>
      <c r="K28" s="3">
        <f t="shared" si="8"/>
        <v>3.1534482758620692</v>
      </c>
      <c r="M28" s="3">
        <f t="shared" si="9"/>
        <v>-9.8620689655172011E-2</v>
      </c>
      <c r="O28" s="2">
        <f t="shared" si="2"/>
        <v>4</v>
      </c>
      <c r="P28" s="2" t="s">
        <v>1</v>
      </c>
      <c r="Q28" s="3">
        <f t="shared" si="10"/>
        <v>3.093684210526316</v>
      </c>
      <c r="R28" s="3">
        <f t="shared" si="11"/>
        <v>2.9492222222222222</v>
      </c>
      <c r="T28" s="3">
        <f t="shared" si="12"/>
        <v>-0.14446198830409385</v>
      </c>
      <c r="V28" s="2">
        <f t="shared" si="3"/>
        <v>4</v>
      </c>
      <c r="W28" s="2" t="s">
        <v>1</v>
      </c>
      <c r="X28" s="3">
        <f t="shared" si="13"/>
        <v>2.7084074074074072</v>
      </c>
      <c r="Y28" s="3">
        <f t="shared" si="14"/>
        <v>2.7045555555555554</v>
      </c>
      <c r="AA28" s="3">
        <f t="shared" si="15"/>
        <v>-3.851851851851773E-3</v>
      </c>
    </row>
    <row r="29" spans="1:27" s="2" customFormat="1" x14ac:dyDescent="0.35">
      <c r="A29" s="2">
        <f t="shared" si="0"/>
        <v>3</v>
      </c>
      <c r="B29" s="2" t="s">
        <v>54</v>
      </c>
      <c r="C29" s="3">
        <f>(A29-3)/(19/-0.61)+3.91</f>
        <v>3.91</v>
      </c>
      <c r="D29" s="3">
        <f t="shared" si="5"/>
        <v>3.68</v>
      </c>
      <c r="F29" s="3">
        <f t="shared" si="6"/>
        <v>-0.22999999999999998</v>
      </c>
      <c r="H29" s="2">
        <f t="shared" si="1"/>
        <v>3</v>
      </c>
      <c r="I29" s="2" t="s">
        <v>54</v>
      </c>
      <c r="J29" s="3">
        <f t="shared" si="7"/>
        <v>3.2593793103448276</v>
      </c>
      <c r="K29" s="3">
        <f t="shared" si="8"/>
        <v>3.1569655172413795</v>
      </c>
      <c r="M29" s="3">
        <f t="shared" si="9"/>
        <v>-0.10241379310344811</v>
      </c>
      <c r="O29" s="2">
        <f t="shared" si="2"/>
        <v>3</v>
      </c>
      <c r="P29" s="2" t="s">
        <v>54</v>
      </c>
      <c r="Q29" s="3">
        <f t="shared" si="10"/>
        <v>3.1</v>
      </c>
      <c r="R29" s="3">
        <f t="shared" si="11"/>
        <v>2.95</v>
      </c>
      <c r="T29" s="3">
        <f t="shared" si="12"/>
        <v>-0.14999999999999991</v>
      </c>
      <c r="V29" s="2">
        <f t="shared" si="3"/>
        <v>3</v>
      </c>
      <c r="W29" s="2" t="s">
        <v>54</v>
      </c>
      <c r="X29" s="3">
        <f t="shared" si="13"/>
        <v>2.71</v>
      </c>
      <c r="Y29" s="3">
        <f t="shared" si="14"/>
        <v>2.706</v>
      </c>
      <c r="AA29" s="3">
        <f t="shared" si="15"/>
        <v>-4.0000000000000036E-3</v>
      </c>
    </row>
    <row r="30" spans="1:27" s="2" customFormat="1" x14ac:dyDescent="0.35">
      <c r="A30" s="2">
        <f>A31+1</f>
        <v>2</v>
      </c>
      <c r="B30" s="2" t="s">
        <v>0</v>
      </c>
      <c r="C30" s="3">
        <f>(A30-3)/(19/-0.61)+3.91</f>
        <v>3.9421052631578948</v>
      </c>
      <c r="D30" s="3">
        <f t="shared" si="5"/>
        <v>3.7035925925925928</v>
      </c>
      <c r="F30" s="3">
        <f t="shared" si="6"/>
        <v>-0.23851267056530201</v>
      </c>
      <c r="H30" s="2">
        <f>H31+1</f>
        <v>2</v>
      </c>
      <c r="I30" s="2" t="s">
        <v>0</v>
      </c>
      <c r="J30" s="3">
        <f t="shared" si="7"/>
        <v>3.2666896551724136</v>
      </c>
      <c r="K30" s="3">
        <f>(H30-1)/(29/-0.102)+3.164</f>
        <v>3.1604827586206898</v>
      </c>
      <c r="M30" s="3">
        <f t="shared" si="9"/>
        <v>-0.10620689655172377</v>
      </c>
      <c r="O30" s="2">
        <f>O31+1</f>
        <v>2</v>
      </c>
      <c r="P30" s="2" t="s">
        <v>0</v>
      </c>
      <c r="Q30" s="3">
        <f t="shared" si="10"/>
        <v>3.1063157894736841</v>
      </c>
      <c r="R30" s="3">
        <f t="shared" si="11"/>
        <v>2.9507777777777782</v>
      </c>
      <c r="T30" s="3">
        <f t="shared" si="12"/>
        <v>-0.15553801169590598</v>
      </c>
      <c r="V30" s="2">
        <f>V31+1</f>
        <v>2</v>
      </c>
      <c r="W30" s="2" t="s">
        <v>0</v>
      </c>
      <c r="X30" s="3">
        <f>(V30-3)/(27/-0.043)+2.71</f>
        <v>2.7115925925925928</v>
      </c>
      <c r="Y30" s="3">
        <f t="shared" si="14"/>
        <v>2.7074444444444445</v>
      </c>
      <c r="AA30" s="3">
        <f t="shared" si="15"/>
        <v>-4.1481481481482341E-3</v>
      </c>
    </row>
    <row r="31" spans="1:27" s="2" customFormat="1" x14ac:dyDescent="0.35">
      <c r="A31" s="2">
        <v>1</v>
      </c>
      <c r="B31" s="2" t="s">
        <v>78</v>
      </c>
      <c r="C31" s="3">
        <f t="shared" ref="C31" si="16">(A31-3)/(19/-0.61)+3.91</f>
        <v>3.9742105263157894</v>
      </c>
      <c r="D31" s="3">
        <f t="shared" si="5"/>
        <v>3.7271851851851854</v>
      </c>
      <c r="F31" s="3">
        <f t="shared" si="6"/>
        <v>-0.24702534113060404</v>
      </c>
      <c r="H31" s="2">
        <v>1</v>
      </c>
      <c r="I31" s="2" t="s">
        <v>78</v>
      </c>
      <c r="J31" s="3">
        <f t="shared" si="7"/>
        <v>3.274</v>
      </c>
      <c r="K31" s="3">
        <f t="shared" si="8"/>
        <v>3.1640000000000001</v>
      </c>
      <c r="M31" s="3">
        <f t="shared" si="9"/>
        <v>-0.10999999999999988</v>
      </c>
      <c r="O31" s="2">
        <v>1</v>
      </c>
      <c r="P31" s="2" t="s">
        <v>78</v>
      </c>
      <c r="Q31" s="3">
        <f t="shared" si="10"/>
        <v>3.1126315789473686</v>
      </c>
      <c r="R31" s="3">
        <f t="shared" si="11"/>
        <v>2.9515555555555557</v>
      </c>
      <c r="T31" s="3">
        <f t="shared" si="12"/>
        <v>-0.16107602339181293</v>
      </c>
      <c r="V31" s="2">
        <v>1</v>
      </c>
      <c r="W31" s="2" t="s">
        <v>78</v>
      </c>
      <c r="X31" s="3">
        <f t="shared" si="13"/>
        <v>2.7131851851851851</v>
      </c>
      <c r="Y31" s="3">
        <f t="shared" si="14"/>
        <v>2.7088888888888887</v>
      </c>
      <c r="AA31" s="3">
        <f t="shared" si="15"/>
        <v>-4.2962962962964646E-3</v>
      </c>
    </row>
    <row r="33" spans="1:25" x14ac:dyDescent="0.35">
      <c r="A33">
        <f>A10-A29</f>
        <v>19</v>
      </c>
      <c r="C33" s="1">
        <f>C10-C29</f>
        <v>-0.60999999999999988</v>
      </c>
      <c r="D33" s="1">
        <v>-0.63700000000000001</v>
      </c>
      <c r="H33">
        <f>H10-H29</f>
        <v>19</v>
      </c>
      <c r="J33" s="1">
        <f>J10-J29</f>
        <v>-0.13889655172413784</v>
      </c>
      <c r="K33" s="1">
        <f>K2-K29</f>
        <v>-9.4965517241379249E-2</v>
      </c>
      <c r="O33">
        <f>O10-O29</f>
        <v>19</v>
      </c>
      <c r="Q33" s="1">
        <f>Q10-Q29</f>
        <v>-0.12000000000000011</v>
      </c>
      <c r="R33" s="1">
        <f>R2-R29</f>
        <v>-2.0999999999999908E-2</v>
      </c>
      <c r="V33">
        <f>V10-V29</f>
        <v>19</v>
      </c>
      <c r="X33" s="1">
        <f>X2-X29</f>
        <v>-4.3000000000000149E-2</v>
      </c>
      <c r="Y33" s="1">
        <f>Y2-Y29</f>
        <v>-3.9000000000000146E-2</v>
      </c>
    </row>
    <row r="34" spans="1:25" x14ac:dyDescent="0.35">
      <c r="V34">
        <f>V2-V29</f>
        <v>27</v>
      </c>
    </row>
    <row r="35" spans="1:25" x14ac:dyDescent="0.35">
      <c r="C35" s="1">
        <f>AVERAGE(C2:D31)</f>
        <v>3.4468884015594563</v>
      </c>
      <c r="G35">
        <v>129.9</v>
      </c>
      <c r="H35">
        <v>3.2549999999999999</v>
      </c>
      <c r="J35" s="1">
        <f>AVERAGE(J2:K31)</f>
        <v>3.1405000000000007</v>
      </c>
      <c r="Q35" s="1">
        <f>AVERAGE(Q2:R31)</f>
        <v>2.9806652046783628</v>
      </c>
      <c r="X35" s="1">
        <f>AVERAGE(X2:Y31)</f>
        <v>2.6890185185185165</v>
      </c>
    </row>
    <row r="36" spans="1:25" x14ac:dyDescent="0.35">
      <c r="G36">
        <v>128.4</v>
      </c>
    </row>
    <row r="37" spans="1:25" x14ac:dyDescent="0.35">
      <c r="G37">
        <v>127</v>
      </c>
      <c r="H37">
        <v>3.3319999999999999</v>
      </c>
      <c r="T37">
        <v>25.7</v>
      </c>
      <c r="U37">
        <v>29.7</v>
      </c>
    </row>
    <row r="38" spans="1:25" x14ac:dyDescent="0.35">
      <c r="G38">
        <f>G35-G37</f>
        <v>2.9000000000000057</v>
      </c>
      <c r="H38">
        <f>H35-H37</f>
        <v>-7.6999999999999957E-2</v>
      </c>
      <c r="T38">
        <v>17.7</v>
      </c>
      <c r="U38">
        <v>17.3</v>
      </c>
    </row>
    <row r="39" spans="1:25" x14ac:dyDescent="0.35">
      <c r="T39">
        <v>26.4</v>
      </c>
      <c r="U39">
        <v>29.5</v>
      </c>
    </row>
    <row r="40" spans="1:25" x14ac:dyDescent="0.35">
      <c r="G40">
        <v>126.9</v>
      </c>
      <c r="H40">
        <v>3.2789999999999999</v>
      </c>
      <c r="T40">
        <v>14.5</v>
      </c>
      <c r="U40">
        <v>17.8</v>
      </c>
    </row>
    <row r="41" spans="1:25" x14ac:dyDescent="0.35">
      <c r="G41">
        <v>125.4</v>
      </c>
    </row>
    <row r="42" spans="1:25" x14ac:dyDescent="0.35">
      <c r="G42">
        <v>124</v>
      </c>
      <c r="H42">
        <v>3.3639999999999999</v>
      </c>
    </row>
    <row r="43" spans="1:25" x14ac:dyDescent="0.35">
      <c r="G43">
        <f>G40-G42</f>
        <v>2.9000000000000057</v>
      </c>
      <c r="H43">
        <f>H40-H42</f>
        <v>-8.4999999999999964E-2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03AC-5383-49FB-9EFE-C6B588C9F38D}">
  <dimension ref="A1:AE43"/>
  <sheetViews>
    <sheetView topLeftCell="A7" workbookViewId="0">
      <selection activeCell="F12" sqref="F12"/>
    </sheetView>
  </sheetViews>
  <sheetFormatPr defaultRowHeight="14.5" x14ac:dyDescent="0.35"/>
  <cols>
    <col min="3" max="3" width="8.7265625" style="1"/>
    <col min="4" max="4" width="8.7265625" style="4"/>
    <col min="10" max="11" width="8.7265625" style="1"/>
    <col min="17" max="17" width="8.7265625" style="1"/>
    <col min="18" max="18" width="9" style="1" bestFit="1" customWidth="1"/>
    <col min="24" max="25" width="8.7265625" style="1"/>
  </cols>
  <sheetData>
    <row r="1" spans="1:27" x14ac:dyDescent="0.35">
      <c r="A1" t="s">
        <v>79</v>
      </c>
      <c r="C1" s="1" t="s">
        <v>83</v>
      </c>
      <c r="D1" s="4" t="s">
        <v>84</v>
      </c>
      <c r="H1" t="s">
        <v>80</v>
      </c>
      <c r="J1" s="1" t="s">
        <v>83</v>
      </c>
      <c r="K1" s="1" t="s">
        <v>84</v>
      </c>
      <c r="O1" t="s">
        <v>81</v>
      </c>
      <c r="Q1" s="1" t="s">
        <v>83</v>
      </c>
      <c r="R1" s="1" t="s">
        <v>84</v>
      </c>
      <c r="V1" t="s">
        <v>82</v>
      </c>
      <c r="X1" s="1" t="s">
        <v>83</v>
      </c>
      <c r="Y1" s="1" t="s">
        <v>84</v>
      </c>
    </row>
    <row r="2" spans="1:27" s="38" customFormat="1" x14ac:dyDescent="0.35">
      <c r="A2" s="38">
        <f t="shared" ref="A2:A29" si="0">A3+1</f>
        <v>30</v>
      </c>
      <c r="B2" s="38" t="s">
        <v>77</v>
      </c>
      <c r="C2" s="39">
        <f t="shared" ref="C2:C3" si="1">(A2-1)/(27/-1.624)+4.2</f>
        <v>2.4557037037037039</v>
      </c>
      <c r="D2" s="39">
        <f>(A2-1)/(29/-1.481)+3.937</f>
        <v>2.4559999999999995</v>
      </c>
      <c r="F2" s="39">
        <f>D2-C2</f>
        <v>2.9629629629557286E-4</v>
      </c>
      <c r="H2" s="38">
        <f t="shared" ref="H2:H29" si="2">H3+1</f>
        <v>30</v>
      </c>
      <c r="I2" s="38" t="s">
        <v>77</v>
      </c>
      <c r="J2" s="39">
        <f t="shared" ref="J2:J6" si="3">(H2-1)/(27/-0.297)+3.274</f>
        <v>2.9550000000000001</v>
      </c>
      <c r="K2" s="39">
        <f>(H2-1)/(29/-0.185)+3.14</f>
        <v>2.9550000000000001</v>
      </c>
      <c r="M2" s="39">
        <f>K2-J2</f>
        <v>0</v>
      </c>
      <c r="O2" s="38">
        <f t="shared" ref="O2:O29" si="4">O3+1</f>
        <v>30</v>
      </c>
      <c r="P2" s="38" t="s">
        <v>77</v>
      </c>
      <c r="Q2" s="39">
        <f t="shared" ref="Q2:Q3" si="5">(O2-1)/(27/-0.262)+3.192</f>
        <v>2.9105925925925926</v>
      </c>
      <c r="R2" s="39">
        <f>(O2-1)/(29/-0.11)+3.021</f>
        <v>2.911</v>
      </c>
      <c r="T2" s="39">
        <f>R2-Q2</f>
        <v>4.0740740740741188E-4</v>
      </c>
      <c r="V2" s="38">
        <f t="shared" ref="V2:V29" si="6">V3+1</f>
        <v>30</v>
      </c>
      <c r="W2" s="38" t="s">
        <v>77</v>
      </c>
      <c r="X2" s="39">
        <f t="shared" ref="X2:X3" si="7">(V2-1)/(27/-0.173)+2.71</f>
        <v>2.5241851851851851</v>
      </c>
      <c r="Y2" s="39">
        <f>(V2-1)/(29/-0.078)+2.602</f>
        <v>2.524</v>
      </c>
      <c r="AA2" s="39">
        <f>Y2-X2</f>
        <v>-1.851851851850661E-4</v>
      </c>
    </row>
    <row r="3" spans="1:27" s="38" customFormat="1" x14ac:dyDescent="0.35">
      <c r="A3" s="38">
        <f t="shared" si="0"/>
        <v>29</v>
      </c>
      <c r="B3" s="38" t="s">
        <v>76</v>
      </c>
      <c r="C3" s="39">
        <f t="shared" si="1"/>
        <v>2.5158518518518518</v>
      </c>
      <c r="D3" s="39">
        <f t="shared" ref="D3:D31" si="8">(A3-1)/(29/-1.481)+3.937</f>
        <v>2.5070689655172411</v>
      </c>
      <c r="F3" s="39">
        <f t="shared" ref="F3:F31" si="9">D3-C3</f>
        <v>-8.7828863346106623E-3</v>
      </c>
      <c r="H3" s="38">
        <f t="shared" si="2"/>
        <v>29</v>
      </c>
      <c r="I3" s="38" t="s">
        <v>76</v>
      </c>
      <c r="J3" s="39">
        <f t="shared" si="3"/>
        <v>2.9660000000000002</v>
      </c>
      <c r="K3" s="39">
        <f t="shared" ref="K3:K31" si="10">(H3-1)/(29/-0.185)+3.14</f>
        <v>2.9613793103448276</v>
      </c>
      <c r="M3" s="39">
        <f t="shared" ref="M3:M31" si="11">K3-J3</f>
        <v>-4.620689655172594E-3</v>
      </c>
      <c r="O3" s="38">
        <f t="shared" si="4"/>
        <v>29</v>
      </c>
      <c r="P3" s="38" t="s">
        <v>76</v>
      </c>
      <c r="Q3" s="39">
        <f t="shared" si="5"/>
        <v>2.9202962962962964</v>
      </c>
      <c r="R3" s="39">
        <f t="shared" ref="R3:R31" si="12">(O3-1)/(29/-0.11)+3.021</f>
        <v>2.9147931034482757</v>
      </c>
      <c r="T3" s="39">
        <f t="shared" ref="T3:T31" si="13">R3-Q3</f>
        <v>-5.5031928480206993E-3</v>
      </c>
      <c r="V3" s="38">
        <f t="shared" si="6"/>
        <v>29</v>
      </c>
      <c r="W3" s="38" t="s">
        <v>76</v>
      </c>
      <c r="X3" s="39">
        <f t="shared" si="7"/>
        <v>2.5305925925925927</v>
      </c>
      <c r="Y3" s="39">
        <f t="shared" ref="Y3:Y31" si="14">(V3-1)/(29/-0.078)+2.602</f>
        <v>2.5266896551724138</v>
      </c>
      <c r="AA3" s="39">
        <f t="shared" ref="AA3:AA31" si="15">Y3-X3</f>
        <v>-3.9029374201788869E-3</v>
      </c>
    </row>
    <row r="4" spans="1:27" s="38" customFormat="1" x14ac:dyDescent="0.35">
      <c r="A4" s="38">
        <f t="shared" si="0"/>
        <v>28</v>
      </c>
      <c r="B4" s="38" t="s">
        <v>75</v>
      </c>
      <c r="C4" s="39">
        <f>(A4-1)/(27/-1.624)+4.2</f>
        <v>2.5760000000000001</v>
      </c>
      <c r="D4" s="39">
        <f t="shared" si="8"/>
        <v>2.5581379310344827</v>
      </c>
      <c r="F4" s="39">
        <f t="shared" si="9"/>
        <v>-1.7862068965517341E-2</v>
      </c>
      <c r="H4" s="38">
        <f t="shared" si="2"/>
        <v>28</v>
      </c>
      <c r="I4" s="38" t="s">
        <v>75</v>
      </c>
      <c r="J4" s="39">
        <f>(H4-1)/(27/-0.297)+3.274</f>
        <v>2.9769999999999999</v>
      </c>
      <c r="K4" s="39">
        <f t="shared" si="10"/>
        <v>2.9677586206896551</v>
      </c>
      <c r="M4" s="39">
        <f t="shared" si="11"/>
        <v>-9.2413793103447439E-3</v>
      </c>
      <c r="O4" s="38">
        <f t="shared" si="4"/>
        <v>28</v>
      </c>
      <c r="P4" s="38" t="s">
        <v>75</v>
      </c>
      <c r="Q4" s="39">
        <f>(O4-1)/(27/-0.262)+3.192</f>
        <v>2.93</v>
      </c>
      <c r="R4" s="39">
        <f t="shared" si="12"/>
        <v>2.9185862068965518</v>
      </c>
      <c r="T4" s="39">
        <f t="shared" si="13"/>
        <v>-1.1413793103448366E-2</v>
      </c>
      <c r="V4" s="38">
        <f t="shared" si="6"/>
        <v>28</v>
      </c>
      <c r="W4" s="38" t="s">
        <v>75</v>
      </c>
      <c r="X4" s="39">
        <f>(V4-1)/(27/-0.173)+2.71</f>
        <v>2.5369999999999999</v>
      </c>
      <c r="Y4" s="39">
        <f t="shared" si="14"/>
        <v>2.5293793103448277</v>
      </c>
      <c r="Z4" s="39"/>
      <c r="AA4" s="39">
        <f t="shared" si="15"/>
        <v>-7.6206896551722636E-3</v>
      </c>
    </row>
    <row r="5" spans="1:27" s="38" customFormat="1" x14ac:dyDescent="0.35">
      <c r="A5" s="38">
        <f t="shared" si="0"/>
        <v>27</v>
      </c>
      <c r="B5" s="38" t="s">
        <v>24</v>
      </c>
      <c r="C5" s="39">
        <f t="shared" ref="C5:C31" si="16">(A5-1)/(27/-1.624)+4.2</f>
        <v>2.6361481481481484</v>
      </c>
      <c r="D5" s="39">
        <f t="shared" si="8"/>
        <v>2.6092068965517239</v>
      </c>
      <c r="F5" s="39">
        <f t="shared" si="9"/>
        <v>-2.6941251596424465E-2</v>
      </c>
      <c r="H5" s="38">
        <f t="shared" si="2"/>
        <v>27</v>
      </c>
      <c r="I5" s="38" t="s">
        <v>24</v>
      </c>
      <c r="J5" s="39">
        <f t="shared" si="3"/>
        <v>2.988</v>
      </c>
      <c r="K5" s="39">
        <f t="shared" si="10"/>
        <v>2.9741379310344831</v>
      </c>
      <c r="M5" s="39">
        <f t="shared" si="11"/>
        <v>-1.3862068965516894E-2</v>
      </c>
      <c r="O5" s="38">
        <f t="shared" si="4"/>
        <v>27</v>
      </c>
      <c r="P5" s="38" t="s">
        <v>24</v>
      </c>
      <c r="Q5" s="39">
        <f t="shared" ref="Q5:Q31" si="17">(O5-1)/(27/-0.262)+3.192</f>
        <v>2.9397037037037039</v>
      </c>
      <c r="R5" s="39">
        <f t="shared" si="12"/>
        <v>2.9223793103448275</v>
      </c>
      <c r="T5" s="39">
        <f t="shared" si="13"/>
        <v>-1.7324393358876478E-2</v>
      </c>
      <c r="V5" s="38">
        <f t="shared" si="6"/>
        <v>27</v>
      </c>
      <c r="W5" s="38" t="s">
        <v>24</v>
      </c>
      <c r="X5" s="39">
        <f t="shared" ref="X5:X31" si="18">(V5-1)/(27/-0.173)+2.71</f>
        <v>2.5434074074074076</v>
      </c>
      <c r="Y5" s="39">
        <f t="shared" si="14"/>
        <v>2.532068965517241</v>
      </c>
      <c r="AA5" s="39">
        <f t="shared" si="15"/>
        <v>-1.1338441890166528E-2</v>
      </c>
    </row>
    <row r="6" spans="1:27" s="38" customFormat="1" x14ac:dyDescent="0.35">
      <c r="A6" s="38">
        <f t="shared" si="0"/>
        <v>26</v>
      </c>
      <c r="B6" s="38" t="s">
        <v>23</v>
      </c>
      <c r="C6" s="39">
        <f t="shared" si="16"/>
        <v>2.6962962962962962</v>
      </c>
      <c r="D6" s="39">
        <f t="shared" si="8"/>
        <v>2.660275862068965</v>
      </c>
      <c r="F6" s="39">
        <f t="shared" si="9"/>
        <v>-3.6020434227331144E-2</v>
      </c>
      <c r="H6" s="38">
        <f t="shared" si="2"/>
        <v>26</v>
      </c>
      <c r="I6" s="38" t="s">
        <v>23</v>
      </c>
      <c r="J6" s="39">
        <f t="shared" si="3"/>
        <v>2.9990000000000001</v>
      </c>
      <c r="K6" s="39">
        <f t="shared" si="10"/>
        <v>2.9805172413793106</v>
      </c>
      <c r="M6" s="39">
        <f t="shared" si="11"/>
        <v>-1.8482758620689488E-2</v>
      </c>
      <c r="O6" s="38">
        <f t="shared" si="4"/>
        <v>26</v>
      </c>
      <c r="P6" s="38" t="s">
        <v>23</v>
      </c>
      <c r="Q6" s="39">
        <f t="shared" si="17"/>
        <v>2.9494074074074077</v>
      </c>
      <c r="R6" s="39">
        <f t="shared" si="12"/>
        <v>2.9261724137931036</v>
      </c>
      <c r="T6" s="39">
        <f t="shared" si="13"/>
        <v>-2.3234993614304145E-2</v>
      </c>
      <c r="V6" s="38">
        <f t="shared" si="6"/>
        <v>26</v>
      </c>
      <c r="W6" s="38" t="s">
        <v>23</v>
      </c>
      <c r="X6" s="39">
        <f t="shared" si="18"/>
        <v>2.5498148148148148</v>
      </c>
      <c r="Y6" s="39">
        <f t="shared" si="14"/>
        <v>2.5347586206896549</v>
      </c>
      <c r="AA6" s="39">
        <f t="shared" si="15"/>
        <v>-1.5056194125159905E-2</v>
      </c>
    </row>
    <row r="7" spans="1:27" s="38" customFormat="1" x14ac:dyDescent="0.35">
      <c r="A7" s="38">
        <f t="shared" si="0"/>
        <v>25</v>
      </c>
      <c r="B7" s="38" t="s">
        <v>22</v>
      </c>
      <c r="C7" s="39">
        <f t="shared" si="16"/>
        <v>2.7564444444444445</v>
      </c>
      <c r="D7" s="39">
        <f t="shared" si="8"/>
        <v>2.7113448275862067</v>
      </c>
      <c r="F7" s="39">
        <f t="shared" si="9"/>
        <v>-4.5099616858237823E-2</v>
      </c>
      <c r="H7" s="38">
        <f t="shared" si="2"/>
        <v>25</v>
      </c>
      <c r="I7" s="38" t="s">
        <v>22</v>
      </c>
      <c r="J7" s="39">
        <f t="shared" ref="J7:J31" si="19">(H7-1)/(27/-0.297)+3.274</f>
        <v>3.01</v>
      </c>
      <c r="K7" s="39">
        <f t="shared" si="10"/>
        <v>2.9868965517241381</v>
      </c>
      <c r="M7" s="39">
        <f t="shared" si="11"/>
        <v>-2.3103448275861638E-2</v>
      </c>
      <c r="O7" s="38">
        <f t="shared" si="4"/>
        <v>25</v>
      </c>
      <c r="P7" s="38" t="s">
        <v>22</v>
      </c>
      <c r="Q7" s="39">
        <f t="shared" si="17"/>
        <v>2.9591111111111115</v>
      </c>
      <c r="R7" s="39">
        <f t="shared" si="12"/>
        <v>2.9299655172413792</v>
      </c>
      <c r="T7" s="39">
        <f t="shared" si="13"/>
        <v>-2.9145593869732256E-2</v>
      </c>
      <c r="V7" s="38">
        <f t="shared" si="6"/>
        <v>25</v>
      </c>
      <c r="W7" s="38" t="s">
        <v>22</v>
      </c>
      <c r="X7" s="39">
        <f t="shared" si="18"/>
        <v>2.5562222222222224</v>
      </c>
      <c r="Y7" s="39">
        <f t="shared" si="14"/>
        <v>2.5374482758620687</v>
      </c>
      <c r="AA7" s="39">
        <f t="shared" si="15"/>
        <v>-1.8773946360153726E-2</v>
      </c>
    </row>
    <row r="8" spans="1:27" s="38" customFormat="1" x14ac:dyDescent="0.35">
      <c r="A8" s="38">
        <f t="shared" si="0"/>
        <v>24</v>
      </c>
      <c r="B8" s="38" t="s">
        <v>21</v>
      </c>
      <c r="C8" s="39">
        <f t="shared" si="16"/>
        <v>2.8165925925925928</v>
      </c>
      <c r="D8" s="39">
        <f t="shared" si="8"/>
        <v>2.7624137931034483</v>
      </c>
      <c r="F8" s="39">
        <f t="shared" si="9"/>
        <v>-5.4178799489144502E-2</v>
      </c>
      <c r="H8" s="38">
        <f t="shared" si="2"/>
        <v>24</v>
      </c>
      <c r="I8" s="38" t="s">
        <v>21</v>
      </c>
      <c r="J8" s="39">
        <f t="shared" si="19"/>
        <v>3.0209999999999999</v>
      </c>
      <c r="K8" s="39">
        <f t="shared" si="10"/>
        <v>2.9932758620689657</v>
      </c>
      <c r="M8" s="39">
        <f t="shared" si="11"/>
        <v>-2.7724137931034232E-2</v>
      </c>
      <c r="O8" s="38">
        <f t="shared" si="4"/>
        <v>24</v>
      </c>
      <c r="P8" s="38" t="s">
        <v>21</v>
      </c>
      <c r="Q8" s="39">
        <f t="shared" si="17"/>
        <v>2.9688148148148148</v>
      </c>
      <c r="R8" s="39">
        <f t="shared" si="12"/>
        <v>2.9337586206896549</v>
      </c>
      <c r="T8" s="39">
        <f t="shared" si="13"/>
        <v>-3.5056194125159923E-2</v>
      </c>
      <c r="V8" s="38">
        <f t="shared" si="6"/>
        <v>24</v>
      </c>
      <c r="W8" s="38" t="s">
        <v>21</v>
      </c>
      <c r="X8" s="39">
        <f t="shared" si="18"/>
        <v>2.5626296296296296</v>
      </c>
      <c r="Y8" s="39">
        <f t="shared" si="14"/>
        <v>2.5401379310344825</v>
      </c>
      <c r="AA8" s="39">
        <f t="shared" si="15"/>
        <v>-2.2491698595147103E-2</v>
      </c>
    </row>
    <row r="9" spans="1:27" s="38" customFormat="1" x14ac:dyDescent="0.35">
      <c r="A9" s="38">
        <f t="shared" si="0"/>
        <v>23</v>
      </c>
      <c r="B9" s="38" t="s">
        <v>20</v>
      </c>
      <c r="C9" s="39">
        <f t="shared" si="16"/>
        <v>2.8767407407407406</v>
      </c>
      <c r="D9" s="39">
        <f t="shared" si="8"/>
        <v>2.8134827586206894</v>
      </c>
      <c r="F9" s="39">
        <f t="shared" si="9"/>
        <v>-6.3257982120051182E-2</v>
      </c>
      <c r="H9" s="38">
        <f t="shared" si="2"/>
        <v>23</v>
      </c>
      <c r="I9" s="38" t="s">
        <v>20</v>
      </c>
      <c r="J9" s="39">
        <f t="shared" si="19"/>
        <v>3.032</v>
      </c>
      <c r="K9" s="39">
        <f t="shared" si="10"/>
        <v>2.9996551724137932</v>
      </c>
      <c r="M9" s="39">
        <f t="shared" si="11"/>
        <v>-3.2344827586206826E-2</v>
      </c>
      <c r="O9" s="38">
        <f t="shared" si="4"/>
        <v>23</v>
      </c>
      <c r="P9" s="38" t="s">
        <v>20</v>
      </c>
      <c r="Q9" s="39">
        <f t="shared" si="17"/>
        <v>2.9785185185185186</v>
      </c>
      <c r="R9" s="39">
        <f t="shared" si="12"/>
        <v>2.937551724137931</v>
      </c>
      <c r="T9" s="39">
        <f t="shared" si="13"/>
        <v>-4.096679438058759E-2</v>
      </c>
      <c r="V9" s="38">
        <f t="shared" si="6"/>
        <v>23</v>
      </c>
      <c r="W9" s="38" t="s">
        <v>20</v>
      </c>
      <c r="X9" s="39">
        <f t="shared" si="18"/>
        <v>2.5690370370370372</v>
      </c>
      <c r="Y9" s="39">
        <f t="shared" si="14"/>
        <v>2.5428275862068963</v>
      </c>
      <c r="AA9" s="39">
        <f t="shared" si="15"/>
        <v>-2.6209450830140923E-2</v>
      </c>
    </row>
    <row r="10" spans="1:27" s="38" customFormat="1" x14ac:dyDescent="0.35">
      <c r="A10" s="38">
        <f t="shared" si="0"/>
        <v>22</v>
      </c>
      <c r="B10" s="38" t="s">
        <v>19</v>
      </c>
      <c r="C10" s="39">
        <f t="shared" si="16"/>
        <v>2.9368888888888893</v>
      </c>
      <c r="D10" s="39">
        <f t="shared" si="8"/>
        <v>2.8645517241379306</v>
      </c>
      <c r="F10" s="39">
        <f t="shared" si="9"/>
        <v>-7.2337164750958749E-2</v>
      </c>
      <c r="H10" s="38">
        <f t="shared" si="2"/>
        <v>22</v>
      </c>
      <c r="I10" s="38" t="s">
        <v>19</v>
      </c>
      <c r="J10" s="39">
        <f t="shared" si="19"/>
        <v>3.0430000000000001</v>
      </c>
      <c r="K10" s="39">
        <f t="shared" si="10"/>
        <v>3.0060344827586207</v>
      </c>
      <c r="M10" s="39">
        <f t="shared" si="11"/>
        <v>-3.696551724137942E-2</v>
      </c>
      <c r="O10" s="38">
        <f t="shared" si="4"/>
        <v>22</v>
      </c>
      <c r="P10" s="38" t="s">
        <v>19</v>
      </c>
      <c r="Q10" s="39">
        <f t="shared" si="17"/>
        <v>2.9882222222222223</v>
      </c>
      <c r="R10" s="39">
        <f t="shared" si="12"/>
        <v>2.9413448275862066</v>
      </c>
      <c r="T10" s="39">
        <f t="shared" si="13"/>
        <v>-4.6877394636015701E-2</v>
      </c>
      <c r="V10" s="38">
        <f t="shared" si="6"/>
        <v>22</v>
      </c>
      <c r="W10" s="38" t="s">
        <v>19</v>
      </c>
      <c r="X10" s="39">
        <f t="shared" si="18"/>
        <v>2.5754444444444444</v>
      </c>
      <c r="Y10" s="39">
        <f t="shared" si="14"/>
        <v>2.5455172413793101</v>
      </c>
      <c r="AA10" s="39">
        <f t="shared" si="15"/>
        <v>-2.99272030651343E-2</v>
      </c>
    </row>
    <row r="11" spans="1:27" s="38" customFormat="1" x14ac:dyDescent="0.35">
      <c r="A11" s="38">
        <f t="shared" si="0"/>
        <v>21</v>
      </c>
      <c r="B11" s="38" t="s">
        <v>18</v>
      </c>
      <c r="C11" s="39">
        <f t="shared" si="16"/>
        <v>2.9970370370370372</v>
      </c>
      <c r="D11" s="39">
        <f t="shared" si="8"/>
        <v>2.9156206896551722</v>
      </c>
      <c r="F11" s="39">
        <f t="shared" si="9"/>
        <v>-8.1416347381864984E-2</v>
      </c>
      <c r="H11" s="38">
        <f t="shared" si="2"/>
        <v>21</v>
      </c>
      <c r="I11" s="38" t="s">
        <v>18</v>
      </c>
      <c r="J11" s="39">
        <f t="shared" si="19"/>
        <v>3.0539999999999998</v>
      </c>
      <c r="K11" s="39">
        <f t="shared" si="10"/>
        <v>3.0124137931034483</v>
      </c>
      <c r="M11" s="39">
        <f t="shared" si="11"/>
        <v>-4.158620689655157E-2</v>
      </c>
      <c r="O11" s="38">
        <f t="shared" si="4"/>
        <v>21</v>
      </c>
      <c r="P11" s="38" t="s">
        <v>18</v>
      </c>
      <c r="Q11" s="39">
        <f t="shared" si="17"/>
        <v>2.9979259259259261</v>
      </c>
      <c r="R11" s="39">
        <f t="shared" si="12"/>
        <v>2.9451379310344827</v>
      </c>
      <c r="T11" s="39">
        <f t="shared" si="13"/>
        <v>-5.2787994891443368E-2</v>
      </c>
      <c r="V11" s="38">
        <f t="shared" si="6"/>
        <v>21</v>
      </c>
      <c r="W11" s="38" t="s">
        <v>18</v>
      </c>
      <c r="X11" s="39">
        <f t="shared" si="18"/>
        <v>2.5818518518518516</v>
      </c>
      <c r="Y11" s="39">
        <f t="shared" si="14"/>
        <v>2.5482068965517239</v>
      </c>
      <c r="AA11" s="39">
        <f t="shared" si="15"/>
        <v>-3.3644955300127677E-2</v>
      </c>
    </row>
    <row r="12" spans="1:27" s="38" customFormat="1" x14ac:dyDescent="0.35">
      <c r="A12" s="38">
        <f t="shared" si="0"/>
        <v>20</v>
      </c>
      <c r="B12" s="38" t="s">
        <v>17</v>
      </c>
      <c r="C12" s="39">
        <f t="shared" si="16"/>
        <v>3.057185185185185</v>
      </c>
      <c r="D12" s="39">
        <f t="shared" si="8"/>
        <v>2.9666896551724138</v>
      </c>
      <c r="F12" s="39">
        <f t="shared" si="9"/>
        <v>-9.0495530012771219E-2</v>
      </c>
      <c r="H12" s="38">
        <f t="shared" si="2"/>
        <v>20</v>
      </c>
      <c r="I12" s="38" t="s">
        <v>17</v>
      </c>
      <c r="J12" s="39">
        <f t="shared" si="19"/>
        <v>3.0649999999999999</v>
      </c>
      <c r="K12" s="39">
        <f t="shared" si="10"/>
        <v>3.0187931034482762</v>
      </c>
      <c r="M12" s="39">
        <f t="shared" si="11"/>
        <v>-4.620689655172372E-2</v>
      </c>
      <c r="O12" s="38">
        <f t="shared" si="4"/>
        <v>20</v>
      </c>
      <c r="P12" s="38" t="s">
        <v>17</v>
      </c>
      <c r="Q12" s="39">
        <f t="shared" si="17"/>
        <v>3.0076296296296299</v>
      </c>
      <c r="R12" s="39">
        <f t="shared" si="12"/>
        <v>2.9489310344827584</v>
      </c>
      <c r="T12" s="39">
        <f t="shared" si="13"/>
        <v>-5.8698595146871479E-2</v>
      </c>
      <c r="V12" s="38">
        <f t="shared" si="6"/>
        <v>20</v>
      </c>
      <c r="W12" s="38" t="s">
        <v>17</v>
      </c>
      <c r="X12" s="39">
        <f t="shared" si="18"/>
        <v>2.5882592592592593</v>
      </c>
      <c r="Y12" s="39">
        <f t="shared" si="14"/>
        <v>2.5508965517241378</v>
      </c>
      <c r="AA12" s="39">
        <f t="shared" si="15"/>
        <v>-3.7362707535121498E-2</v>
      </c>
    </row>
    <row r="13" spans="1:27" s="38" customFormat="1" x14ac:dyDescent="0.35">
      <c r="A13" s="38">
        <f t="shared" si="0"/>
        <v>19</v>
      </c>
      <c r="B13" s="38" t="s">
        <v>16</v>
      </c>
      <c r="C13" s="39">
        <f t="shared" si="16"/>
        <v>3.1173333333333337</v>
      </c>
      <c r="D13" s="39">
        <f t="shared" si="8"/>
        <v>3.0177586206896549</v>
      </c>
      <c r="F13" s="39">
        <f t="shared" si="9"/>
        <v>-9.9574712643678787E-2</v>
      </c>
      <c r="H13" s="38">
        <f t="shared" si="2"/>
        <v>19</v>
      </c>
      <c r="I13" s="38" t="s">
        <v>16</v>
      </c>
      <c r="J13" s="39">
        <f t="shared" si="19"/>
        <v>3.0760000000000001</v>
      </c>
      <c r="K13" s="39">
        <f>(H13-1)/(29/-0.185)+3.14</f>
        <v>3.0251724137931038</v>
      </c>
      <c r="M13" s="39">
        <f t="shared" si="11"/>
        <v>-5.0827586206896314E-2</v>
      </c>
      <c r="O13" s="38">
        <f t="shared" si="4"/>
        <v>19</v>
      </c>
      <c r="P13" s="38" t="s">
        <v>16</v>
      </c>
      <c r="Q13" s="39">
        <f t="shared" si="17"/>
        <v>3.0173333333333336</v>
      </c>
      <c r="R13" s="39">
        <f t="shared" si="12"/>
        <v>2.9527241379310345</v>
      </c>
      <c r="T13" s="39">
        <f t="shared" si="13"/>
        <v>-6.4609195402299147E-2</v>
      </c>
      <c r="V13" s="38">
        <f t="shared" si="6"/>
        <v>19</v>
      </c>
      <c r="W13" s="38" t="s">
        <v>16</v>
      </c>
      <c r="X13" s="39">
        <f t="shared" si="18"/>
        <v>2.5946666666666665</v>
      </c>
      <c r="Y13" s="39">
        <f t="shared" si="14"/>
        <v>2.5535862068965516</v>
      </c>
      <c r="AA13" s="39">
        <f t="shared" si="15"/>
        <v>-4.1080459770114874E-2</v>
      </c>
    </row>
    <row r="14" spans="1:27" s="38" customFormat="1" x14ac:dyDescent="0.35">
      <c r="A14" s="38">
        <f t="shared" si="0"/>
        <v>18</v>
      </c>
      <c r="B14" s="38" t="s">
        <v>15</v>
      </c>
      <c r="C14" s="39">
        <f t="shared" si="16"/>
        <v>3.1774814814814816</v>
      </c>
      <c r="D14" s="39">
        <f t="shared" si="8"/>
        <v>3.0688275862068961</v>
      </c>
      <c r="F14" s="39">
        <f t="shared" si="9"/>
        <v>-0.10865389527458547</v>
      </c>
      <c r="H14" s="38">
        <f t="shared" si="2"/>
        <v>18</v>
      </c>
      <c r="I14" s="38" t="s">
        <v>15</v>
      </c>
      <c r="J14" s="39">
        <f t="shared" si="19"/>
        <v>3.0870000000000002</v>
      </c>
      <c r="K14" s="39">
        <f t="shared" si="10"/>
        <v>3.0315517241379313</v>
      </c>
      <c r="M14" s="39">
        <f t="shared" si="11"/>
        <v>-5.5448275862068908E-2</v>
      </c>
      <c r="O14" s="38">
        <f t="shared" si="4"/>
        <v>18</v>
      </c>
      <c r="P14" s="38" t="s">
        <v>15</v>
      </c>
      <c r="Q14" s="39">
        <f t="shared" si="17"/>
        <v>3.0270370370370374</v>
      </c>
      <c r="R14" s="39">
        <f t="shared" si="12"/>
        <v>2.9565172413793102</v>
      </c>
      <c r="T14" s="39">
        <f t="shared" si="13"/>
        <v>-7.0519795657727258E-2</v>
      </c>
      <c r="V14" s="38">
        <f t="shared" si="6"/>
        <v>18</v>
      </c>
      <c r="W14" s="38" t="s">
        <v>15</v>
      </c>
      <c r="X14" s="39">
        <f t="shared" si="18"/>
        <v>2.6010740740740741</v>
      </c>
      <c r="Y14" s="39">
        <f t="shared" si="14"/>
        <v>2.5562758620689654</v>
      </c>
      <c r="AA14" s="39">
        <f t="shared" si="15"/>
        <v>-4.4798212005108695E-2</v>
      </c>
    </row>
    <row r="15" spans="1:27" s="38" customFormat="1" x14ac:dyDescent="0.35">
      <c r="A15" s="38">
        <f t="shared" si="0"/>
        <v>17</v>
      </c>
      <c r="B15" s="38" t="s">
        <v>14</v>
      </c>
      <c r="C15" s="39">
        <f t="shared" si="16"/>
        <v>3.2376296296296299</v>
      </c>
      <c r="D15" s="39">
        <f t="shared" si="8"/>
        <v>3.1198965517241377</v>
      </c>
      <c r="F15" s="39">
        <f t="shared" si="9"/>
        <v>-0.11773307790549215</v>
      </c>
      <c r="H15" s="38">
        <f t="shared" si="2"/>
        <v>17</v>
      </c>
      <c r="I15" s="38" t="s">
        <v>14</v>
      </c>
      <c r="J15" s="39">
        <f t="shared" si="19"/>
        <v>3.0979999999999999</v>
      </c>
      <c r="K15" s="39">
        <f t="shared" si="10"/>
        <v>3.0379310344827588</v>
      </c>
      <c r="M15" s="39">
        <f t="shared" si="11"/>
        <v>-6.0068965517241057E-2</v>
      </c>
      <c r="O15" s="38">
        <f t="shared" si="4"/>
        <v>17</v>
      </c>
      <c r="P15" s="38" t="s">
        <v>14</v>
      </c>
      <c r="Q15" s="39">
        <f t="shared" si="17"/>
        <v>3.0367407407407407</v>
      </c>
      <c r="R15" s="39">
        <f t="shared" si="12"/>
        <v>2.9603103448275863</v>
      </c>
      <c r="T15" s="39">
        <f t="shared" si="13"/>
        <v>-7.6430395913154481E-2</v>
      </c>
      <c r="V15" s="38">
        <f t="shared" si="6"/>
        <v>17</v>
      </c>
      <c r="W15" s="38" t="s">
        <v>14</v>
      </c>
      <c r="X15" s="39">
        <f t="shared" si="18"/>
        <v>2.6074814814814813</v>
      </c>
      <c r="Y15" s="39">
        <f t="shared" si="14"/>
        <v>2.5589655172413792</v>
      </c>
      <c r="AA15" s="39">
        <f t="shared" si="15"/>
        <v>-4.8515964240102072E-2</v>
      </c>
    </row>
    <row r="16" spans="1:27" s="38" customFormat="1" x14ac:dyDescent="0.35">
      <c r="A16" s="38">
        <f t="shared" si="0"/>
        <v>16</v>
      </c>
      <c r="B16" s="38" t="s">
        <v>13</v>
      </c>
      <c r="C16" s="39">
        <f t="shared" si="16"/>
        <v>3.2977777777777781</v>
      </c>
      <c r="D16" s="39">
        <f t="shared" si="8"/>
        <v>3.1709655172413793</v>
      </c>
      <c r="F16" s="39">
        <f t="shared" si="9"/>
        <v>-0.12681226053639882</v>
      </c>
      <c r="H16" s="38">
        <f t="shared" si="2"/>
        <v>16</v>
      </c>
      <c r="I16" s="38" t="s">
        <v>13</v>
      </c>
      <c r="J16" s="39">
        <f t="shared" si="19"/>
        <v>3.109</v>
      </c>
      <c r="K16" s="39">
        <f t="shared" si="10"/>
        <v>3.0443103448275863</v>
      </c>
      <c r="M16" s="39">
        <f t="shared" si="11"/>
        <v>-6.4689655172413651E-2</v>
      </c>
      <c r="O16" s="38">
        <f t="shared" si="4"/>
        <v>16</v>
      </c>
      <c r="P16" s="38" t="s">
        <v>13</v>
      </c>
      <c r="Q16" s="39">
        <f t="shared" si="17"/>
        <v>3.0464444444444445</v>
      </c>
      <c r="R16" s="39">
        <f t="shared" si="12"/>
        <v>2.9641034482758619</v>
      </c>
      <c r="T16" s="39">
        <f t="shared" si="13"/>
        <v>-8.2340996168582592E-2</v>
      </c>
      <c r="V16" s="38">
        <f t="shared" si="6"/>
        <v>16</v>
      </c>
      <c r="W16" s="38" t="s">
        <v>13</v>
      </c>
      <c r="X16" s="39">
        <f t="shared" si="18"/>
        <v>2.6138888888888889</v>
      </c>
      <c r="Y16" s="39">
        <f t="shared" si="14"/>
        <v>2.561655172413793</v>
      </c>
      <c r="AA16" s="39">
        <f t="shared" si="15"/>
        <v>-5.2233716475095893E-2</v>
      </c>
    </row>
    <row r="17" spans="1:31" s="38" customFormat="1" x14ac:dyDescent="0.35">
      <c r="A17" s="38">
        <f t="shared" si="0"/>
        <v>15</v>
      </c>
      <c r="B17" s="38" t="s">
        <v>12</v>
      </c>
      <c r="C17" s="39">
        <f t="shared" si="16"/>
        <v>3.357925925925926</v>
      </c>
      <c r="D17" s="39">
        <f t="shared" si="8"/>
        <v>3.2220344827586205</v>
      </c>
      <c r="F17" s="39">
        <f t="shared" si="9"/>
        <v>-0.1358914431673055</v>
      </c>
      <c r="H17" s="38">
        <f t="shared" si="2"/>
        <v>15</v>
      </c>
      <c r="I17" s="38" t="s">
        <v>12</v>
      </c>
      <c r="J17" s="39">
        <f t="shared" si="19"/>
        <v>3.12</v>
      </c>
      <c r="K17" s="39">
        <f t="shared" si="10"/>
        <v>3.0506896551724139</v>
      </c>
      <c r="M17" s="39">
        <f t="shared" si="11"/>
        <v>-6.9310344827586245E-2</v>
      </c>
      <c r="O17" s="38">
        <f t="shared" si="4"/>
        <v>15</v>
      </c>
      <c r="P17" s="38" t="s">
        <v>12</v>
      </c>
      <c r="Q17" s="39">
        <f t="shared" si="17"/>
        <v>3.0561481481481483</v>
      </c>
      <c r="R17" s="39">
        <f t="shared" si="12"/>
        <v>2.967896551724138</v>
      </c>
      <c r="T17" s="39">
        <f t="shared" si="13"/>
        <v>-8.8251596424010259E-2</v>
      </c>
      <c r="V17" s="38">
        <f t="shared" si="6"/>
        <v>15</v>
      </c>
      <c r="W17" s="38" t="s">
        <v>12</v>
      </c>
      <c r="X17" s="39">
        <f t="shared" si="18"/>
        <v>2.6202962962962961</v>
      </c>
      <c r="Y17" s="39">
        <f t="shared" si="14"/>
        <v>2.5643448275862069</v>
      </c>
      <c r="AA17" s="39">
        <f t="shared" si="15"/>
        <v>-5.5951468710089269E-2</v>
      </c>
    </row>
    <row r="18" spans="1:31" s="38" customFormat="1" x14ac:dyDescent="0.35">
      <c r="A18" s="38">
        <f t="shared" si="0"/>
        <v>14</v>
      </c>
      <c r="B18" s="38" t="s">
        <v>11</v>
      </c>
      <c r="C18" s="39">
        <f t="shared" si="16"/>
        <v>3.4180740740740743</v>
      </c>
      <c r="D18" s="39">
        <f t="shared" si="8"/>
        <v>3.2731034482758616</v>
      </c>
      <c r="F18" s="39">
        <f t="shared" si="9"/>
        <v>-0.14497062579821263</v>
      </c>
      <c r="H18" s="38">
        <f t="shared" si="2"/>
        <v>14</v>
      </c>
      <c r="I18" s="38" t="s">
        <v>11</v>
      </c>
      <c r="J18" s="39">
        <f t="shared" si="19"/>
        <v>3.1310000000000002</v>
      </c>
      <c r="K18" s="39">
        <f t="shared" si="10"/>
        <v>3.0570689655172414</v>
      </c>
      <c r="M18" s="39">
        <f t="shared" si="11"/>
        <v>-7.3931034482758839E-2</v>
      </c>
      <c r="O18" s="38">
        <f t="shared" si="4"/>
        <v>14</v>
      </c>
      <c r="P18" s="38" t="s">
        <v>11</v>
      </c>
      <c r="Q18" s="39">
        <f t="shared" si="17"/>
        <v>3.0658518518518521</v>
      </c>
      <c r="R18" s="39">
        <f t="shared" si="12"/>
        <v>2.9716896551724137</v>
      </c>
      <c r="T18" s="39">
        <f t="shared" si="13"/>
        <v>-9.416219667943837E-2</v>
      </c>
      <c r="V18" s="38">
        <f t="shared" si="6"/>
        <v>14</v>
      </c>
      <c r="W18" s="38" t="s">
        <v>11</v>
      </c>
      <c r="X18" s="39">
        <f t="shared" si="18"/>
        <v>2.6267037037037038</v>
      </c>
      <c r="Y18" s="39">
        <f t="shared" si="14"/>
        <v>2.5670344827586207</v>
      </c>
      <c r="AA18" s="39">
        <f t="shared" si="15"/>
        <v>-5.966922094508309E-2</v>
      </c>
    </row>
    <row r="19" spans="1:31" s="38" customFormat="1" x14ac:dyDescent="0.35">
      <c r="A19" s="38">
        <f t="shared" si="0"/>
        <v>13</v>
      </c>
      <c r="B19" s="38" t="s">
        <v>10</v>
      </c>
      <c r="C19" s="39">
        <f t="shared" si="16"/>
        <v>3.4782222222222225</v>
      </c>
      <c r="D19" s="39">
        <f t="shared" si="8"/>
        <v>3.3241724137931032</v>
      </c>
      <c r="F19" s="39">
        <f t="shared" si="9"/>
        <v>-0.15404980842911931</v>
      </c>
      <c r="H19" s="38">
        <f t="shared" si="2"/>
        <v>13</v>
      </c>
      <c r="I19" s="38" t="s">
        <v>10</v>
      </c>
      <c r="J19" s="39">
        <f>(H19-1)/(27/-0.297)+3.274</f>
        <v>3.1419999999999999</v>
      </c>
      <c r="K19" s="39">
        <f t="shared" si="10"/>
        <v>3.0634482758620689</v>
      </c>
      <c r="M19" s="39">
        <f t="shared" si="11"/>
        <v>-7.8551724137930989E-2</v>
      </c>
      <c r="O19" s="38">
        <f t="shared" si="4"/>
        <v>13</v>
      </c>
      <c r="P19" s="38" t="s">
        <v>10</v>
      </c>
      <c r="Q19" s="39">
        <f t="shared" si="17"/>
        <v>3.0755555555555558</v>
      </c>
      <c r="R19" s="39">
        <f t="shared" si="12"/>
        <v>2.9754827586206893</v>
      </c>
      <c r="T19" s="39">
        <f t="shared" si="13"/>
        <v>-0.10007279693486648</v>
      </c>
      <c r="V19" s="38">
        <f t="shared" si="6"/>
        <v>13</v>
      </c>
      <c r="W19" s="38" t="s">
        <v>10</v>
      </c>
      <c r="X19" s="39">
        <f t="shared" si="18"/>
        <v>2.633111111111111</v>
      </c>
      <c r="Y19" s="39">
        <f t="shared" si="14"/>
        <v>2.5697241379310345</v>
      </c>
      <c r="AA19" s="39">
        <f t="shared" si="15"/>
        <v>-6.3386973180076467E-2</v>
      </c>
    </row>
    <row r="20" spans="1:31" s="38" customFormat="1" x14ac:dyDescent="0.35">
      <c r="A20" s="2">
        <f t="shared" si="0"/>
        <v>12</v>
      </c>
      <c r="B20" s="2" t="s">
        <v>9</v>
      </c>
      <c r="C20" s="3">
        <f t="shared" si="16"/>
        <v>3.5383703703703704</v>
      </c>
      <c r="D20" s="3">
        <f t="shared" si="8"/>
        <v>3.3752413793103448</v>
      </c>
      <c r="E20" s="2"/>
      <c r="F20" s="3">
        <f t="shared" si="9"/>
        <v>-0.16312899106002554</v>
      </c>
      <c r="H20" s="2">
        <f t="shared" si="2"/>
        <v>12</v>
      </c>
      <c r="I20" s="2" t="s">
        <v>9</v>
      </c>
      <c r="J20" s="3">
        <f t="shared" si="19"/>
        <v>3.153</v>
      </c>
      <c r="K20" s="3">
        <f t="shared" si="10"/>
        <v>3.0698275862068969</v>
      </c>
      <c r="L20" s="2"/>
      <c r="M20" s="3">
        <f t="shared" si="11"/>
        <v>-8.3172413793103139E-2</v>
      </c>
      <c r="O20" s="2">
        <f t="shared" si="4"/>
        <v>12</v>
      </c>
      <c r="P20" s="2" t="s">
        <v>9</v>
      </c>
      <c r="Q20" s="3">
        <f t="shared" si="17"/>
        <v>3.0852592592592596</v>
      </c>
      <c r="R20" s="3">
        <f t="shared" si="12"/>
        <v>2.9792758620689654</v>
      </c>
      <c r="S20" s="2"/>
      <c r="T20" s="3">
        <f t="shared" si="13"/>
        <v>-0.10598339719029415</v>
      </c>
      <c r="V20" s="38">
        <f t="shared" si="6"/>
        <v>12</v>
      </c>
      <c r="W20" s="38" t="s">
        <v>9</v>
      </c>
      <c r="X20" s="39">
        <f t="shared" si="18"/>
        <v>2.6395185185185186</v>
      </c>
      <c r="Y20" s="39">
        <f t="shared" si="14"/>
        <v>2.5724137931034483</v>
      </c>
      <c r="AA20" s="39">
        <f t="shared" si="15"/>
        <v>-6.7104725415070288E-2</v>
      </c>
    </row>
    <row r="21" spans="1:31" s="38" customFormat="1" x14ac:dyDescent="0.35">
      <c r="A21" s="38">
        <f t="shared" si="0"/>
        <v>11</v>
      </c>
      <c r="B21" s="38" t="s">
        <v>8</v>
      </c>
      <c r="C21" s="39">
        <f t="shared" si="16"/>
        <v>3.5985185185185187</v>
      </c>
      <c r="D21" s="39">
        <f t="shared" si="8"/>
        <v>3.426310344827586</v>
      </c>
      <c r="F21" s="39">
        <f t="shared" si="9"/>
        <v>-0.17220817369093266</v>
      </c>
      <c r="H21" s="38">
        <f t="shared" si="2"/>
        <v>11</v>
      </c>
      <c r="I21" s="38" t="s">
        <v>8</v>
      </c>
      <c r="J21" s="39">
        <f>(H21-1)/(27/-0.297)+3.274</f>
        <v>3.1640000000000001</v>
      </c>
      <c r="K21" s="39">
        <f t="shared" si="10"/>
        <v>3.0762068965517244</v>
      </c>
      <c r="M21" s="39">
        <f t="shared" si="11"/>
        <v>-8.7793103448275733E-2</v>
      </c>
      <c r="O21" s="38">
        <f t="shared" si="4"/>
        <v>11</v>
      </c>
      <c r="P21" s="38" t="s">
        <v>8</v>
      </c>
      <c r="Q21" s="39">
        <f t="shared" si="17"/>
        <v>3.0949629629629629</v>
      </c>
      <c r="R21" s="39">
        <f t="shared" si="12"/>
        <v>2.9830689655172411</v>
      </c>
      <c r="T21" s="39">
        <f t="shared" si="13"/>
        <v>-0.11189399744572182</v>
      </c>
      <c r="V21" s="38">
        <f t="shared" si="6"/>
        <v>11</v>
      </c>
      <c r="W21" s="38" t="s">
        <v>8</v>
      </c>
      <c r="X21" s="39">
        <f t="shared" si="18"/>
        <v>2.6459259259259258</v>
      </c>
      <c r="Y21" s="39">
        <f t="shared" si="14"/>
        <v>2.5751034482758621</v>
      </c>
      <c r="AA21" s="39">
        <f t="shared" si="15"/>
        <v>-7.0822477650063664E-2</v>
      </c>
    </row>
    <row r="22" spans="1:31" s="38" customFormat="1" x14ac:dyDescent="0.35">
      <c r="A22" s="38">
        <f t="shared" si="0"/>
        <v>10</v>
      </c>
      <c r="B22" s="38" t="s">
        <v>7</v>
      </c>
      <c r="C22" s="39">
        <f t="shared" si="16"/>
        <v>3.658666666666667</v>
      </c>
      <c r="D22" s="39">
        <f t="shared" si="8"/>
        <v>3.4773793103448272</v>
      </c>
      <c r="F22" s="39">
        <f t="shared" si="9"/>
        <v>-0.18128735632183979</v>
      </c>
      <c r="H22" s="38">
        <f t="shared" si="2"/>
        <v>10</v>
      </c>
      <c r="I22" s="38" t="s">
        <v>7</v>
      </c>
      <c r="J22" s="39">
        <f t="shared" si="19"/>
        <v>3.1749999999999998</v>
      </c>
      <c r="K22" s="39">
        <f t="shared" si="10"/>
        <v>3.0825862068965519</v>
      </c>
      <c r="M22" s="39">
        <f t="shared" si="11"/>
        <v>-9.2413793103447883E-2</v>
      </c>
      <c r="O22" s="38">
        <f t="shared" si="4"/>
        <v>10</v>
      </c>
      <c r="P22" s="38" t="s">
        <v>7</v>
      </c>
      <c r="Q22" s="39">
        <f t="shared" si="17"/>
        <v>3.1046666666666667</v>
      </c>
      <c r="R22" s="39">
        <f t="shared" si="12"/>
        <v>2.9868620689655172</v>
      </c>
      <c r="T22" s="39">
        <f t="shared" si="13"/>
        <v>-0.11780459770114948</v>
      </c>
      <c r="V22" s="38">
        <f t="shared" si="6"/>
        <v>10</v>
      </c>
      <c r="W22" s="38" t="s">
        <v>7</v>
      </c>
      <c r="X22" s="39">
        <f t="shared" si="18"/>
        <v>2.6523333333333334</v>
      </c>
      <c r="Y22" s="39">
        <f t="shared" si="14"/>
        <v>2.5777931034482759</v>
      </c>
      <c r="AA22" s="39">
        <f t="shared" si="15"/>
        <v>-7.4540229885057485E-2</v>
      </c>
    </row>
    <row r="23" spans="1:31" s="38" customFormat="1" x14ac:dyDescent="0.35">
      <c r="A23" s="38">
        <f t="shared" si="0"/>
        <v>9</v>
      </c>
      <c r="B23" s="38" t="s">
        <v>6</v>
      </c>
      <c r="C23" s="39">
        <f t="shared" si="16"/>
        <v>3.7188148148148148</v>
      </c>
      <c r="D23" s="39">
        <f t="shared" si="8"/>
        <v>3.5284482758620688</v>
      </c>
      <c r="F23" s="39">
        <f t="shared" si="9"/>
        <v>-0.19036653895274602</v>
      </c>
      <c r="H23" s="38">
        <f t="shared" si="2"/>
        <v>9</v>
      </c>
      <c r="I23" s="38" t="s">
        <v>6</v>
      </c>
      <c r="J23" s="39">
        <f t="shared" si="19"/>
        <v>3.1859999999999999</v>
      </c>
      <c r="K23" s="39">
        <f t="shared" si="10"/>
        <v>3.0889655172413795</v>
      </c>
      <c r="M23" s="39">
        <f t="shared" si="11"/>
        <v>-9.7034482758620477E-2</v>
      </c>
      <c r="O23" s="38">
        <f t="shared" si="4"/>
        <v>9</v>
      </c>
      <c r="P23" s="38" t="s">
        <v>6</v>
      </c>
      <c r="Q23" s="39">
        <f t="shared" si="17"/>
        <v>3.1143703703703705</v>
      </c>
      <c r="R23" s="39">
        <f t="shared" si="12"/>
        <v>2.9906551724137929</v>
      </c>
      <c r="T23" s="39">
        <f t="shared" si="13"/>
        <v>-0.12371519795657759</v>
      </c>
      <c r="V23" s="38">
        <f t="shared" si="6"/>
        <v>9</v>
      </c>
      <c r="W23" s="38" t="s">
        <v>6</v>
      </c>
      <c r="X23" s="39">
        <f t="shared" si="18"/>
        <v>2.6587407407407406</v>
      </c>
      <c r="Y23" s="39">
        <f t="shared" si="14"/>
        <v>2.5804827586206893</v>
      </c>
      <c r="AA23" s="39">
        <f t="shared" si="15"/>
        <v>-7.8257982120051306E-2</v>
      </c>
    </row>
    <row r="24" spans="1:31" s="38" customFormat="1" x14ac:dyDescent="0.35">
      <c r="A24" s="38">
        <f t="shared" si="0"/>
        <v>8</v>
      </c>
      <c r="B24" s="38" t="s">
        <v>5</v>
      </c>
      <c r="C24" s="39">
        <f t="shared" si="16"/>
        <v>3.7789629629629631</v>
      </c>
      <c r="D24" s="39">
        <f t="shared" si="8"/>
        <v>3.5795172413793104</v>
      </c>
      <c r="F24" s="39">
        <f t="shared" si="9"/>
        <v>-0.1994457215836527</v>
      </c>
      <c r="H24" s="38">
        <f t="shared" si="2"/>
        <v>8</v>
      </c>
      <c r="I24" s="38" t="s">
        <v>5</v>
      </c>
      <c r="J24" s="39">
        <f t="shared" si="19"/>
        <v>3.1970000000000001</v>
      </c>
      <c r="K24" s="39">
        <f>(H24-1)/(29/-0.185)+3.14</f>
        <v>3.095344827586207</v>
      </c>
      <c r="M24" s="39">
        <f t="shared" si="11"/>
        <v>-0.10165517241379307</v>
      </c>
      <c r="O24" s="38">
        <f t="shared" si="4"/>
        <v>8</v>
      </c>
      <c r="P24" s="38" t="s">
        <v>5</v>
      </c>
      <c r="Q24" s="39">
        <f t="shared" si="17"/>
        <v>3.1240740740740742</v>
      </c>
      <c r="R24" s="39">
        <f t="shared" si="12"/>
        <v>2.994448275862069</v>
      </c>
      <c r="T24" s="39">
        <f t="shared" si="13"/>
        <v>-0.12962579821200526</v>
      </c>
      <c r="V24" s="38">
        <f t="shared" si="6"/>
        <v>8</v>
      </c>
      <c r="W24" s="38" t="s">
        <v>5</v>
      </c>
      <c r="X24" s="39">
        <f t="shared" si="18"/>
        <v>2.6651481481481483</v>
      </c>
      <c r="Y24" s="39">
        <f t="shared" si="14"/>
        <v>2.5831724137931031</v>
      </c>
      <c r="AA24" s="39">
        <f t="shared" si="15"/>
        <v>-8.1975734355045127E-2</v>
      </c>
    </row>
    <row r="25" spans="1:31" s="38" customFormat="1" x14ac:dyDescent="0.35">
      <c r="A25" s="38">
        <f t="shared" si="0"/>
        <v>7</v>
      </c>
      <c r="B25" s="38" t="s">
        <v>4</v>
      </c>
      <c r="C25" s="39">
        <f t="shared" si="16"/>
        <v>3.8391111111111114</v>
      </c>
      <c r="D25" s="39">
        <f t="shared" si="8"/>
        <v>3.6305862068965515</v>
      </c>
      <c r="F25" s="39">
        <f t="shared" si="9"/>
        <v>-0.20852490421455983</v>
      </c>
      <c r="H25" s="38">
        <f t="shared" si="2"/>
        <v>7</v>
      </c>
      <c r="I25" s="38" t="s">
        <v>4</v>
      </c>
      <c r="J25" s="39">
        <f t="shared" si="19"/>
        <v>3.2080000000000002</v>
      </c>
      <c r="K25" s="39">
        <f t="shared" si="10"/>
        <v>3.1017241379310345</v>
      </c>
      <c r="M25" s="39">
        <f t="shared" si="11"/>
        <v>-0.10627586206896567</v>
      </c>
      <c r="O25" s="38">
        <f t="shared" si="4"/>
        <v>7</v>
      </c>
      <c r="P25" s="38" t="s">
        <v>4</v>
      </c>
      <c r="Q25" s="39">
        <f t="shared" si="17"/>
        <v>3.133777777777778</v>
      </c>
      <c r="R25" s="39">
        <f t="shared" si="12"/>
        <v>2.9982413793103446</v>
      </c>
      <c r="T25" s="39">
        <f t="shared" si="13"/>
        <v>-0.13553639846743337</v>
      </c>
      <c r="V25" s="38">
        <f t="shared" si="6"/>
        <v>7</v>
      </c>
      <c r="W25" s="38" t="s">
        <v>4</v>
      </c>
      <c r="X25" s="39">
        <f t="shared" si="18"/>
        <v>2.6715555555555555</v>
      </c>
      <c r="Y25" s="39">
        <f t="shared" si="14"/>
        <v>2.585862068965517</v>
      </c>
      <c r="AA25" s="39">
        <f t="shared" si="15"/>
        <v>-8.5693486590038503E-2</v>
      </c>
    </row>
    <row r="26" spans="1:31" s="38" customFormat="1" x14ac:dyDescent="0.35">
      <c r="A26" s="38">
        <f t="shared" si="0"/>
        <v>6</v>
      </c>
      <c r="B26" s="38" t="s">
        <v>3</v>
      </c>
      <c r="C26" s="39">
        <f t="shared" si="16"/>
        <v>3.8992592592592592</v>
      </c>
      <c r="D26" s="39">
        <f t="shared" si="8"/>
        <v>3.6816551724137927</v>
      </c>
      <c r="F26" s="39">
        <f t="shared" si="9"/>
        <v>-0.2176040868454665</v>
      </c>
      <c r="H26" s="38">
        <f t="shared" si="2"/>
        <v>6</v>
      </c>
      <c r="I26" s="38" t="s">
        <v>3</v>
      </c>
      <c r="J26" s="39">
        <f t="shared" si="19"/>
        <v>3.2189999999999999</v>
      </c>
      <c r="K26" s="39">
        <f t="shared" si="10"/>
        <v>3.108103448275862</v>
      </c>
      <c r="M26" s="39">
        <f t="shared" si="11"/>
        <v>-0.11089655172413782</v>
      </c>
      <c r="O26" s="38">
        <f t="shared" si="4"/>
        <v>6</v>
      </c>
      <c r="P26" s="38" t="s">
        <v>3</v>
      </c>
      <c r="Q26" s="39">
        <f t="shared" si="17"/>
        <v>3.1434814814814818</v>
      </c>
      <c r="R26" s="39">
        <f t="shared" si="12"/>
        <v>3.0020344827586207</v>
      </c>
      <c r="T26" s="39">
        <f t="shared" si="13"/>
        <v>-0.14144699872286104</v>
      </c>
      <c r="V26" s="38">
        <f t="shared" si="6"/>
        <v>6</v>
      </c>
      <c r="W26" s="38" t="s">
        <v>3</v>
      </c>
      <c r="X26" s="39">
        <f t="shared" si="18"/>
        <v>2.6779629629629631</v>
      </c>
      <c r="Y26" s="39">
        <f t="shared" si="14"/>
        <v>2.5885517241379308</v>
      </c>
      <c r="AA26" s="39">
        <f t="shared" si="15"/>
        <v>-8.9411238825032324E-2</v>
      </c>
      <c r="AD26" s="38">
        <v>263</v>
      </c>
    </row>
    <row r="27" spans="1:31" s="38" customFormat="1" x14ac:dyDescent="0.35">
      <c r="A27" s="38">
        <f t="shared" si="0"/>
        <v>5</v>
      </c>
      <c r="B27" s="38" t="s">
        <v>2</v>
      </c>
      <c r="C27" s="39">
        <f t="shared" si="16"/>
        <v>3.9594074074074075</v>
      </c>
      <c r="D27" s="39">
        <f t="shared" si="8"/>
        <v>3.7327241379310343</v>
      </c>
      <c r="F27" s="39">
        <f>D27-C27</f>
        <v>-0.22668326947637318</v>
      </c>
      <c r="H27" s="38">
        <f t="shared" si="2"/>
        <v>5</v>
      </c>
      <c r="I27" s="38" t="s">
        <v>2</v>
      </c>
      <c r="J27" s="39">
        <f t="shared" si="19"/>
        <v>3.23</v>
      </c>
      <c r="K27" s="39">
        <f t="shared" si="10"/>
        <v>3.1144827586206896</v>
      </c>
      <c r="M27" s="39">
        <f t="shared" si="11"/>
        <v>-0.11551724137931041</v>
      </c>
      <c r="O27" s="38">
        <f t="shared" si="4"/>
        <v>5</v>
      </c>
      <c r="P27" s="38" t="s">
        <v>2</v>
      </c>
      <c r="Q27" s="39">
        <f t="shared" si="17"/>
        <v>3.1531851851851855</v>
      </c>
      <c r="R27" s="39">
        <f t="shared" si="12"/>
        <v>3.0058275862068964</v>
      </c>
      <c r="T27" s="39">
        <f t="shared" si="13"/>
        <v>-0.14735759897828915</v>
      </c>
      <c r="V27" s="38">
        <f t="shared" si="6"/>
        <v>5</v>
      </c>
      <c r="W27" s="38" t="s">
        <v>2</v>
      </c>
      <c r="X27" s="39">
        <f t="shared" si="18"/>
        <v>2.6843703703703703</v>
      </c>
      <c r="Y27" s="39">
        <f t="shared" si="14"/>
        <v>2.5912413793103446</v>
      </c>
      <c r="AA27" s="39">
        <f t="shared" si="15"/>
        <v>-9.3128991060025701E-2</v>
      </c>
      <c r="AD27" s="38">
        <v>134</v>
      </c>
    </row>
    <row r="28" spans="1:31" s="38" customFormat="1" x14ac:dyDescent="0.35">
      <c r="A28" s="38">
        <f t="shared" si="0"/>
        <v>4</v>
      </c>
      <c r="B28" s="38" t="s">
        <v>1</v>
      </c>
      <c r="C28" s="39">
        <f t="shared" si="16"/>
        <v>4.0195555555555558</v>
      </c>
      <c r="D28" s="39">
        <f t="shared" si="8"/>
        <v>3.7837931034482759</v>
      </c>
      <c r="F28" s="39">
        <f t="shared" si="9"/>
        <v>-0.23576245210727986</v>
      </c>
      <c r="H28" s="38">
        <f t="shared" si="2"/>
        <v>4</v>
      </c>
      <c r="I28" s="38" t="s">
        <v>1</v>
      </c>
      <c r="J28" s="39">
        <f t="shared" si="19"/>
        <v>3.2410000000000001</v>
      </c>
      <c r="K28" s="39">
        <f t="shared" si="10"/>
        <v>3.1208620689655175</v>
      </c>
      <c r="M28" s="39">
        <f t="shared" si="11"/>
        <v>-0.12013793103448256</v>
      </c>
      <c r="O28" s="38">
        <f t="shared" si="4"/>
        <v>4</v>
      </c>
      <c r="P28" s="38" t="s">
        <v>1</v>
      </c>
      <c r="Q28" s="39">
        <f t="shared" si="17"/>
        <v>3.1628888888888889</v>
      </c>
      <c r="R28" s="39">
        <f t="shared" si="12"/>
        <v>3.0096206896551725</v>
      </c>
      <c r="T28" s="39">
        <f t="shared" si="13"/>
        <v>-0.15326819923371637</v>
      </c>
      <c r="V28" s="38">
        <f t="shared" si="6"/>
        <v>4</v>
      </c>
      <c r="W28" s="38" t="s">
        <v>1</v>
      </c>
      <c r="X28" s="39">
        <f t="shared" si="18"/>
        <v>2.6907777777777779</v>
      </c>
      <c r="Y28" s="39">
        <f t="shared" si="14"/>
        <v>2.5939310344827584</v>
      </c>
      <c r="AA28" s="39">
        <f t="shared" si="15"/>
        <v>-9.6846743295019522E-2</v>
      </c>
      <c r="AD28" s="38">
        <v>171</v>
      </c>
      <c r="AE28" s="38">
        <v>38</v>
      </c>
    </row>
    <row r="29" spans="1:31" s="38" customFormat="1" x14ac:dyDescent="0.35">
      <c r="A29" s="38">
        <f t="shared" si="0"/>
        <v>3</v>
      </c>
      <c r="B29" s="38" t="s">
        <v>54</v>
      </c>
      <c r="C29" s="39">
        <f t="shared" si="16"/>
        <v>4.0797037037037036</v>
      </c>
      <c r="D29" s="39">
        <f t="shared" si="8"/>
        <v>3.8348620689655171</v>
      </c>
      <c r="F29" s="39">
        <f t="shared" si="9"/>
        <v>-0.24484163473818654</v>
      </c>
      <c r="H29" s="38">
        <f t="shared" si="2"/>
        <v>3</v>
      </c>
      <c r="I29" s="38" t="s">
        <v>54</v>
      </c>
      <c r="J29" s="39">
        <f t="shared" si="19"/>
        <v>3.2520000000000002</v>
      </c>
      <c r="K29" s="39">
        <f t="shared" si="10"/>
        <v>3.1272413793103451</v>
      </c>
      <c r="M29" s="39">
        <f t="shared" si="11"/>
        <v>-0.12475862068965515</v>
      </c>
      <c r="O29" s="38">
        <f t="shared" si="4"/>
        <v>3</v>
      </c>
      <c r="P29" s="38" t="s">
        <v>54</v>
      </c>
      <c r="Q29" s="39">
        <f t="shared" si="17"/>
        <v>3.1725925925925926</v>
      </c>
      <c r="R29" s="39">
        <f t="shared" si="12"/>
        <v>3.0134137931034481</v>
      </c>
      <c r="T29" s="39">
        <f t="shared" si="13"/>
        <v>-0.15917879948914448</v>
      </c>
      <c r="V29" s="38">
        <f t="shared" si="6"/>
        <v>3</v>
      </c>
      <c r="W29" s="38" t="s">
        <v>54</v>
      </c>
      <c r="X29" s="39">
        <f t="shared" si="18"/>
        <v>2.6971851851851851</v>
      </c>
      <c r="Y29" s="39">
        <f t="shared" si="14"/>
        <v>2.5966206896551722</v>
      </c>
      <c r="AA29" s="39">
        <f t="shared" si="15"/>
        <v>-0.1005644955300129</v>
      </c>
    </row>
    <row r="30" spans="1:31" s="38" customFormat="1" x14ac:dyDescent="0.35">
      <c r="A30" s="38">
        <f>A31+1</f>
        <v>2</v>
      </c>
      <c r="B30" s="38" t="s">
        <v>0</v>
      </c>
      <c r="C30" s="39">
        <f t="shared" si="16"/>
        <v>4.1398518518518523</v>
      </c>
      <c r="D30" s="39">
        <f t="shared" si="8"/>
        <v>3.8859310344827582</v>
      </c>
      <c r="F30" s="39">
        <f t="shared" si="9"/>
        <v>-0.25392081736909411</v>
      </c>
      <c r="H30" s="38">
        <f>H31+1</f>
        <v>2</v>
      </c>
      <c r="I30" s="38" t="s">
        <v>0</v>
      </c>
      <c r="J30" s="39">
        <f t="shared" si="19"/>
        <v>3.2629999999999999</v>
      </c>
      <c r="K30" s="39">
        <f t="shared" si="10"/>
        <v>3.1336206896551726</v>
      </c>
      <c r="M30" s="39">
        <f t="shared" si="11"/>
        <v>-0.1293793103448273</v>
      </c>
      <c r="O30" s="38">
        <f>O31+1</f>
        <v>2</v>
      </c>
      <c r="P30" s="38" t="s">
        <v>0</v>
      </c>
      <c r="Q30" s="39">
        <f t="shared" si="17"/>
        <v>3.1822962962962964</v>
      </c>
      <c r="R30" s="39">
        <f t="shared" si="12"/>
        <v>3.0172068965517242</v>
      </c>
      <c r="T30" s="39">
        <f t="shared" si="13"/>
        <v>-0.16508939974457215</v>
      </c>
      <c r="V30" s="38">
        <f>V31+1</f>
        <v>2</v>
      </c>
      <c r="W30" s="38" t="s">
        <v>0</v>
      </c>
      <c r="X30" s="39">
        <f t="shared" si="18"/>
        <v>2.7035925925925928</v>
      </c>
      <c r="Y30" s="39">
        <f t="shared" si="14"/>
        <v>2.5993103448275861</v>
      </c>
      <c r="AA30" s="39">
        <f t="shared" si="15"/>
        <v>-0.10428224776500672</v>
      </c>
      <c r="AD30" s="38">
        <f>(AD26+AD27+AD28)/(568/108)</f>
        <v>108</v>
      </c>
      <c r="AE30" s="38">
        <v>7.22</v>
      </c>
    </row>
    <row r="31" spans="1:31" s="38" customFormat="1" x14ac:dyDescent="0.35">
      <c r="A31" s="38">
        <v>1</v>
      </c>
      <c r="B31" s="38" t="s">
        <v>78</v>
      </c>
      <c r="C31" s="39">
        <f t="shared" si="16"/>
        <v>4.2</v>
      </c>
      <c r="D31" s="39">
        <f t="shared" si="8"/>
        <v>3.9369999999999998</v>
      </c>
      <c r="E31"/>
      <c r="F31" s="39">
        <f t="shared" si="9"/>
        <v>-0.26300000000000034</v>
      </c>
      <c r="H31" s="38">
        <v>1</v>
      </c>
      <c r="I31" s="38" t="s">
        <v>78</v>
      </c>
      <c r="J31" s="39">
        <f t="shared" si="19"/>
        <v>3.274</v>
      </c>
      <c r="K31" s="39">
        <f t="shared" si="10"/>
        <v>3.14</v>
      </c>
      <c r="M31" s="39">
        <f t="shared" si="11"/>
        <v>-0.1339999999999999</v>
      </c>
      <c r="O31" s="38">
        <v>1</v>
      </c>
      <c r="P31" s="38" t="s">
        <v>78</v>
      </c>
      <c r="Q31" s="39">
        <f t="shared" si="17"/>
        <v>3.1920000000000002</v>
      </c>
      <c r="R31" s="39">
        <f t="shared" si="12"/>
        <v>3.0209999999999999</v>
      </c>
      <c r="T31" s="39">
        <f t="shared" si="13"/>
        <v>-0.17100000000000026</v>
      </c>
      <c r="V31" s="38">
        <v>1</v>
      </c>
      <c r="W31" s="38" t="s">
        <v>78</v>
      </c>
      <c r="X31" s="39">
        <f t="shared" si="18"/>
        <v>2.71</v>
      </c>
      <c r="Y31" s="39">
        <f t="shared" si="14"/>
        <v>2.6019999999999999</v>
      </c>
      <c r="Z31" s="39"/>
      <c r="AA31" s="39">
        <f t="shared" si="15"/>
        <v>-0.1080000000000001</v>
      </c>
    </row>
    <row r="33" spans="1:25" x14ac:dyDescent="0.35">
      <c r="A33">
        <f>A10-A29</f>
        <v>19</v>
      </c>
      <c r="C33" s="1">
        <f>C4-C31</f>
        <v>-1.6240000000000001</v>
      </c>
      <c r="D33" s="1">
        <f>D2-D31</f>
        <v>-1.4810000000000003</v>
      </c>
      <c r="H33">
        <f>H10-H29</f>
        <v>19</v>
      </c>
      <c r="J33" s="1">
        <f>J4-J31</f>
        <v>-0.29700000000000015</v>
      </c>
      <c r="K33" s="1">
        <f>K2-K31</f>
        <v>-0.18500000000000005</v>
      </c>
      <c r="O33">
        <f>O10-O29</f>
        <v>19</v>
      </c>
      <c r="Q33" s="1">
        <f>Q4-Q31</f>
        <v>-0.26200000000000001</v>
      </c>
      <c r="R33" s="1">
        <f>R2-R31</f>
        <v>-0.10999999999999988</v>
      </c>
      <c r="V33">
        <f>V10-V29</f>
        <v>19</v>
      </c>
      <c r="X33" s="1">
        <f>X4-X31</f>
        <v>-0.17300000000000004</v>
      </c>
      <c r="Y33" s="1">
        <f>Y2-Y31</f>
        <v>-7.7999999999999847E-2</v>
      </c>
    </row>
    <row r="34" spans="1:25" x14ac:dyDescent="0.35">
      <c r="V34">
        <f>V2-V29</f>
        <v>27</v>
      </c>
    </row>
    <row r="35" spans="1:25" x14ac:dyDescent="0.35">
      <c r="C35" s="1">
        <f>AVERAGE(C2:D31)</f>
        <v>3.2621759259259258</v>
      </c>
      <c r="G35">
        <v>129.9</v>
      </c>
      <c r="H35">
        <v>3.2549999999999999</v>
      </c>
      <c r="J35" s="1">
        <f>AVERAGE(J2:K31)</f>
        <v>3.0810000000000004</v>
      </c>
      <c r="Q35" s="1">
        <f>AVERAGE(Q2:R31)</f>
        <v>3.0086481481481475</v>
      </c>
      <c r="X35" s="1">
        <f>AVERAGE(X2:Y31)</f>
        <v>2.5900462962962965</v>
      </c>
    </row>
    <row r="36" spans="1:25" x14ac:dyDescent="0.35">
      <c r="G36">
        <v>128.4</v>
      </c>
    </row>
    <row r="37" spans="1:25" x14ac:dyDescent="0.35">
      <c r="G37">
        <v>127</v>
      </c>
      <c r="H37">
        <v>3.3319999999999999</v>
      </c>
      <c r="T37">
        <v>25.7</v>
      </c>
      <c r="U37">
        <v>29.7</v>
      </c>
    </row>
    <row r="38" spans="1:25" x14ac:dyDescent="0.35">
      <c r="G38">
        <f>G35-G37</f>
        <v>2.9000000000000057</v>
      </c>
      <c r="H38">
        <f>H35-H37</f>
        <v>-7.6999999999999957E-2</v>
      </c>
      <c r="T38">
        <v>17.7</v>
      </c>
      <c r="U38">
        <v>17.3</v>
      </c>
    </row>
    <row r="39" spans="1:25" x14ac:dyDescent="0.35">
      <c r="T39">
        <v>26.4</v>
      </c>
      <c r="U39">
        <v>29.5</v>
      </c>
    </row>
    <row r="40" spans="1:25" x14ac:dyDescent="0.35">
      <c r="G40">
        <v>126.9</v>
      </c>
      <c r="H40">
        <v>3.2789999999999999</v>
      </c>
      <c r="T40">
        <v>14.5</v>
      </c>
      <c r="U40">
        <v>17.8</v>
      </c>
    </row>
    <row r="41" spans="1:25" x14ac:dyDescent="0.35">
      <c r="G41">
        <v>125.4</v>
      </c>
    </row>
    <row r="42" spans="1:25" x14ac:dyDescent="0.35">
      <c r="G42">
        <v>124</v>
      </c>
      <c r="H42">
        <v>3.3639999999999999</v>
      </c>
    </row>
    <row r="43" spans="1:25" x14ac:dyDescent="0.35">
      <c r="G43">
        <f>G40-G42</f>
        <v>2.9000000000000057</v>
      </c>
      <c r="H43">
        <f>H40-H42</f>
        <v>-8.4999999999999964E-2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82886-EB1B-4553-AFC7-B33316970681}">
  <dimension ref="A1:Y54"/>
  <sheetViews>
    <sheetView topLeftCell="L13" workbookViewId="0">
      <selection activeCell="O7" sqref="O7"/>
    </sheetView>
  </sheetViews>
  <sheetFormatPr defaultRowHeight="14.5" x14ac:dyDescent="0.35"/>
  <cols>
    <col min="17" max="17" width="8.7265625" style="6"/>
  </cols>
  <sheetData>
    <row r="1" spans="1:25" x14ac:dyDescent="0.35">
      <c r="A1" s="5" t="s">
        <v>19</v>
      </c>
      <c r="B1" s="5" t="s">
        <v>1</v>
      </c>
      <c r="C1" s="5" t="s">
        <v>22</v>
      </c>
      <c r="D1" s="5" t="s">
        <v>7</v>
      </c>
      <c r="E1" s="5" t="s">
        <v>2</v>
      </c>
      <c r="G1" s="5" t="s">
        <v>19</v>
      </c>
      <c r="H1" s="5" t="s">
        <v>1</v>
      </c>
      <c r="I1" s="5" t="s">
        <v>22</v>
      </c>
      <c r="J1" s="5" t="s">
        <v>7</v>
      </c>
      <c r="K1" s="5" t="s">
        <v>2</v>
      </c>
      <c r="L1" s="5"/>
    </row>
    <row r="2" spans="1:25" x14ac:dyDescent="0.35">
      <c r="A2">
        <v>158</v>
      </c>
      <c r="B2">
        <v>93</v>
      </c>
      <c r="C2">
        <v>58</v>
      </c>
      <c r="D2">
        <v>88</v>
      </c>
      <c r="E2" t="s">
        <v>8</v>
      </c>
      <c r="G2">
        <v>164</v>
      </c>
      <c r="H2">
        <v>131</v>
      </c>
      <c r="I2">
        <v>55</v>
      </c>
      <c r="J2">
        <v>87</v>
      </c>
      <c r="K2" t="s">
        <v>20</v>
      </c>
      <c r="M2" s="30">
        <v>175</v>
      </c>
      <c r="N2" s="30">
        <v>119</v>
      </c>
      <c r="O2" s="30">
        <v>61</v>
      </c>
      <c r="P2" s="30">
        <v>98</v>
      </c>
      <c r="Q2" s="30" t="s">
        <v>14</v>
      </c>
      <c r="R2">
        <f t="shared" ref="R2:R36" si="0">M2-N2</f>
        <v>56</v>
      </c>
      <c r="S2">
        <v>175</v>
      </c>
      <c r="T2">
        <v>131</v>
      </c>
      <c r="U2" s="7">
        <v>60</v>
      </c>
      <c r="V2" s="7">
        <v>94</v>
      </c>
      <c r="W2" t="s">
        <v>20</v>
      </c>
      <c r="X2">
        <v>65</v>
      </c>
      <c r="Y2">
        <v>94</v>
      </c>
    </row>
    <row r="3" spans="1:25" x14ac:dyDescent="0.35">
      <c r="A3">
        <v>154</v>
      </c>
      <c r="B3">
        <v>95</v>
      </c>
      <c r="C3">
        <v>54</v>
      </c>
      <c r="D3">
        <v>86</v>
      </c>
      <c r="E3" t="s">
        <v>8</v>
      </c>
      <c r="G3">
        <v>168</v>
      </c>
      <c r="H3">
        <v>128</v>
      </c>
      <c r="I3">
        <v>58</v>
      </c>
      <c r="J3">
        <v>88</v>
      </c>
      <c r="K3" t="s">
        <v>20</v>
      </c>
      <c r="M3" s="31">
        <v>177</v>
      </c>
      <c r="N3" s="31">
        <v>115</v>
      </c>
      <c r="O3" s="31">
        <v>58</v>
      </c>
      <c r="P3" s="31">
        <v>88</v>
      </c>
      <c r="Q3" s="31" t="s">
        <v>13</v>
      </c>
      <c r="R3">
        <f t="shared" si="0"/>
        <v>62</v>
      </c>
      <c r="S3">
        <v>175</v>
      </c>
      <c r="T3">
        <v>128</v>
      </c>
      <c r="U3" s="7">
        <v>58</v>
      </c>
      <c r="V3" s="7">
        <v>98</v>
      </c>
      <c r="W3" t="s">
        <v>20</v>
      </c>
      <c r="X3">
        <v>62</v>
      </c>
      <c r="Y3">
        <v>98</v>
      </c>
    </row>
    <row r="4" spans="1:25" x14ac:dyDescent="0.35">
      <c r="A4">
        <v>150</v>
      </c>
      <c r="B4">
        <v>96</v>
      </c>
      <c r="C4">
        <v>52</v>
      </c>
      <c r="D4">
        <v>74</v>
      </c>
      <c r="E4" t="s">
        <v>7</v>
      </c>
      <c r="G4">
        <v>170</v>
      </c>
      <c r="H4">
        <v>127</v>
      </c>
      <c r="I4">
        <v>60</v>
      </c>
      <c r="J4">
        <v>99</v>
      </c>
      <c r="K4" t="s">
        <v>20</v>
      </c>
      <c r="M4" s="30">
        <v>180</v>
      </c>
      <c r="N4" s="30">
        <v>109</v>
      </c>
      <c r="O4" s="30">
        <v>64</v>
      </c>
      <c r="P4" s="30">
        <v>99</v>
      </c>
      <c r="Q4" s="30" t="s">
        <v>12</v>
      </c>
      <c r="R4">
        <f t="shared" si="0"/>
        <v>71</v>
      </c>
      <c r="S4">
        <v>160</v>
      </c>
      <c r="T4">
        <v>127</v>
      </c>
      <c r="U4" s="18">
        <v>55</v>
      </c>
      <c r="V4" s="18">
        <v>84</v>
      </c>
      <c r="W4" t="s">
        <v>20</v>
      </c>
      <c r="X4">
        <v>58</v>
      </c>
      <c r="Y4">
        <v>82</v>
      </c>
    </row>
    <row r="5" spans="1:25" x14ac:dyDescent="0.35">
      <c r="A5">
        <v>156</v>
      </c>
      <c r="B5">
        <v>97</v>
      </c>
      <c r="C5">
        <v>54</v>
      </c>
      <c r="D5">
        <v>84</v>
      </c>
      <c r="E5" t="s">
        <v>8</v>
      </c>
      <c r="G5">
        <v>165</v>
      </c>
      <c r="H5">
        <v>125</v>
      </c>
      <c r="I5">
        <v>58</v>
      </c>
      <c r="J5">
        <v>94</v>
      </c>
      <c r="K5" t="s">
        <v>19</v>
      </c>
      <c r="M5" s="31">
        <v>174</v>
      </c>
      <c r="N5" s="31">
        <v>102</v>
      </c>
      <c r="O5" s="31">
        <v>62</v>
      </c>
      <c r="P5" s="31">
        <v>91</v>
      </c>
      <c r="Q5" s="31" t="s">
        <v>11</v>
      </c>
      <c r="R5">
        <f t="shared" si="0"/>
        <v>72</v>
      </c>
      <c r="S5">
        <v>153</v>
      </c>
      <c r="T5">
        <v>125</v>
      </c>
      <c r="U5" s="25">
        <v>55</v>
      </c>
      <c r="V5" s="25">
        <v>82</v>
      </c>
      <c r="W5" t="s">
        <v>19</v>
      </c>
      <c r="X5">
        <v>58</v>
      </c>
      <c r="Y5">
        <v>80</v>
      </c>
    </row>
    <row r="6" spans="1:25" x14ac:dyDescent="0.35">
      <c r="A6">
        <v>167</v>
      </c>
      <c r="B6">
        <v>99</v>
      </c>
      <c r="C6">
        <v>56</v>
      </c>
      <c r="D6">
        <v>94</v>
      </c>
      <c r="E6" t="s">
        <v>11</v>
      </c>
      <c r="G6">
        <v>155</v>
      </c>
      <c r="H6">
        <v>122</v>
      </c>
      <c r="I6">
        <v>57</v>
      </c>
      <c r="J6">
        <v>84</v>
      </c>
      <c r="K6" t="s">
        <v>18</v>
      </c>
      <c r="M6" s="31">
        <v>156</v>
      </c>
      <c r="N6" s="31">
        <v>99</v>
      </c>
      <c r="O6" s="31">
        <v>56</v>
      </c>
      <c r="P6" s="31">
        <v>83</v>
      </c>
      <c r="Q6" s="31" t="s">
        <v>11</v>
      </c>
      <c r="R6">
        <f t="shared" si="0"/>
        <v>57</v>
      </c>
      <c r="S6">
        <v>159</v>
      </c>
      <c r="T6">
        <v>124</v>
      </c>
      <c r="U6" s="19">
        <v>57</v>
      </c>
      <c r="V6" s="19">
        <v>87</v>
      </c>
      <c r="W6" t="s">
        <v>19</v>
      </c>
      <c r="X6">
        <v>60</v>
      </c>
      <c r="Y6">
        <v>86</v>
      </c>
    </row>
    <row r="7" spans="1:25" x14ac:dyDescent="0.35">
      <c r="A7">
        <v>148</v>
      </c>
      <c r="B7">
        <v>99</v>
      </c>
      <c r="C7">
        <v>53</v>
      </c>
      <c r="D7">
        <v>80</v>
      </c>
      <c r="E7" t="s">
        <v>8</v>
      </c>
      <c r="G7">
        <v>175</v>
      </c>
      <c r="H7">
        <v>123</v>
      </c>
      <c r="I7">
        <v>58</v>
      </c>
      <c r="J7">
        <v>96</v>
      </c>
      <c r="K7" t="s">
        <v>19</v>
      </c>
      <c r="M7" s="31">
        <v>182</v>
      </c>
      <c r="N7" s="31">
        <v>110</v>
      </c>
      <c r="O7" s="31">
        <v>61</v>
      </c>
      <c r="P7" s="31">
        <v>92</v>
      </c>
      <c r="Q7" s="31" t="s">
        <v>10</v>
      </c>
      <c r="R7">
        <f t="shared" si="0"/>
        <v>72</v>
      </c>
      <c r="S7">
        <v>170</v>
      </c>
      <c r="T7">
        <v>123</v>
      </c>
      <c r="U7" s="9">
        <v>59</v>
      </c>
      <c r="V7" s="9">
        <v>91</v>
      </c>
      <c r="W7" t="s">
        <v>17</v>
      </c>
      <c r="X7">
        <v>64</v>
      </c>
      <c r="Y7">
        <v>90</v>
      </c>
    </row>
    <row r="8" spans="1:25" x14ac:dyDescent="0.35">
      <c r="A8">
        <v>161</v>
      </c>
      <c r="B8">
        <v>111</v>
      </c>
      <c r="C8">
        <v>55</v>
      </c>
      <c r="D8">
        <v>93</v>
      </c>
      <c r="E8" t="s">
        <v>13</v>
      </c>
      <c r="G8">
        <v>161</v>
      </c>
      <c r="H8">
        <v>118</v>
      </c>
      <c r="I8">
        <v>58</v>
      </c>
      <c r="J8">
        <v>84</v>
      </c>
      <c r="K8" t="s">
        <v>16</v>
      </c>
      <c r="M8" s="31">
        <v>167</v>
      </c>
      <c r="N8" s="31">
        <v>106</v>
      </c>
      <c r="O8" s="31">
        <v>61</v>
      </c>
      <c r="P8" s="31">
        <v>85</v>
      </c>
      <c r="Q8" s="31" t="s">
        <v>10</v>
      </c>
      <c r="R8">
        <f t="shared" si="0"/>
        <v>61</v>
      </c>
      <c r="S8">
        <v>165</v>
      </c>
      <c r="T8">
        <v>123</v>
      </c>
      <c r="U8" s="13">
        <v>56</v>
      </c>
      <c r="V8" s="13">
        <v>85</v>
      </c>
      <c r="W8" t="s">
        <v>19</v>
      </c>
      <c r="X8">
        <v>59</v>
      </c>
      <c r="Y8">
        <v>84</v>
      </c>
    </row>
    <row r="9" spans="1:25" x14ac:dyDescent="0.35">
      <c r="A9">
        <v>140</v>
      </c>
      <c r="B9">
        <v>98</v>
      </c>
      <c r="C9">
        <v>52</v>
      </c>
      <c r="D9">
        <v>75</v>
      </c>
      <c r="E9" t="s">
        <v>9</v>
      </c>
      <c r="G9">
        <v>175</v>
      </c>
      <c r="H9">
        <v>124</v>
      </c>
      <c r="I9">
        <v>59</v>
      </c>
      <c r="J9">
        <v>98</v>
      </c>
      <c r="K9" t="s">
        <v>19</v>
      </c>
      <c r="M9" s="30">
        <v>183</v>
      </c>
      <c r="N9" s="30">
        <v>112</v>
      </c>
      <c r="O9" s="30">
        <v>65</v>
      </c>
      <c r="P9" s="30">
        <v>97</v>
      </c>
      <c r="Q9" s="30" t="s">
        <v>9</v>
      </c>
      <c r="R9">
        <f t="shared" si="0"/>
        <v>71</v>
      </c>
      <c r="S9">
        <v>163</v>
      </c>
      <c r="T9">
        <v>122</v>
      </c>
      <c r="U9" s="15">
        <v>57</v>
      </c>
      <c r="V9" s="15">
        <v>88</v>
      </c>
      <c r="W9" t="s">
        <v>18</v>
      </c>
      <c r="X9">
        <v>60</v>
      </c>
      <c r="Y9">
        <v>89</v>
      </c>
    </row>
    <row r="10" spans="1:25" x14ac:dyDescent="0.35">
      <c r="A10">
        <v>155</v>
      </c>
      <c r="B10">
        <v>98</v>
      </c>
      <c r="C10">
        <v>55</v>
      </c>
      <c r="D10">
        <v>92</v>
      </c>
      <c r="E10" t="s">
        <v>11</v>
      </c>
      <c r="G10">
        <v>167</v>
      </c>
      <c r="H10">
        <v>123</v>
      </c>
      <c r="I10">
        <v>58</v>
      </c>
      <c r="J10">
        <v>85</v>
      </c>
      <c r="K10" t="s">
        <v>18</v>
      </c>
      <c r="M10" s="31">
        <v>176</v>
      </c>
      <c r="N10" s="31">
        <v>108</v>
      </c>
      <c r="O10" s="32">
        <v>59</v>
      </c>
      <c r="P10" s="32">
        <v>90</v>
      </c>
      <c r="Q10" s="31" t="s">
        <v>9</v>
      </c>
      <c r="R10">
        <f t="shared" si="0"/>
        <v>68</v>
      </c>
      <c r="S10">
        <v>161</v>
      </c>
      <c r="T10">
        <v>122</v>
      </c>
      <c r="U10" s="17">
        <v>58</v>
      </c>
      <c r="V10" s="17">
        <v>96</v>
      </c>
      <c r="W10" t="s">
        <v>19</v>
      </c>
      <c r="X10">
        <v>62</v>
      </c>
      <c r="Y10">
        <v>95</v>
      </c>
    </row>
    <row r="11" spans="1:25" x14ac:dyDescent="0.35">
      <c r="A11">
        <v>157</v>
      </c>
      <c r="B11">
        <v>100</v>
      </c>
      <c r="C11">
        <v>55</v>
      </c>
      <c r="D11">
        <v>85</v>
      </c>
      <c r="E11" t="s">
        <v>9</v>
      </c>
      <c r="G11">
        <v>165</v>
      </c>
      <c r="H11">
        <v>121</v>
      </c>
      <c r="I11">
        <v>58</v>
      </c>
      <c r="J11">
        <v>92</v>
      </c>
      <c r="K11" t="s">
        <v>18</v>
      </c>
      <c r="M11" s="31">
        <v>173</v>
      </c>
      <c r="N11" s="31">
        <v>104</v>
      </c>
      <c r="O11" s="31">
        <v>61</v>
      </c>
      <c r="P11" s="31">
        <v>89</v>
      </c>
      <c r="Q11" s="31" t="s">
        <v>9</v>
      </c>
      <c r="R11">
        <f t="shared" si="0"/>
        <v>69</v>
      </c>
      <c r="S11">
        <v>168</v>
      </c>
      <c r="T11">
        <v>121</v>
      </c>
      <c r="U11" s="10">
        <v>55</v>
      </c>
      <c r="V11" s="10">
        <v>85</v>
      </c>
      <c r="W11" t="s">
        <v>16</v>
      </c>
      <c r="X11">
        <v>58</v>
      </c>
      <c r="Y11">
        <v>84</v>
      </c>
    </row>
    <row r="12" spans="1:25" x14ac:dyDescent="0.35">
      <c r="A12">
        <v>160</v>
      </c>
      <c r="B12">
        <v>101</v>
      </c>
      <c r="C12">
        <v>56</v>
      </c>
      <c r="D12">
        <v>87</v>
      </c>
      <c r="E12" t="s">
        <v>9</v>
      </c>
      <c r="G12">
        <v>163</v>
      </c>
      <c r="H12">
        <v>119</v>
      </c>
      <c r="I12">
        <v>57</v>
      </c>
      <c r="J12">
        <v>88</v>
      </c>
      <c r="K12" t="s">
        <v>18</v>
      </c>
      <c r="M12" s="30">
        <v>164</v>
      </c>
      <c r="N12" s="30">
        <v>100</v>
      </c>
      <c r="O12" s="30">
        <v>59</v>
      </c>
      <c r="P12" s="30">
        <v>87</v>
      </c>
      <c r="Q12" s="30" t="s">
        <v>9</v>
      </c>
      <c r="R12">
        <f t="shared" si="0"/>
        <v>64</v>
      </c>
      <c r="S12">
        <v>164</v>
      </c>
      <c r="T12">
        <v>120</v>
      </c>
      <c r="U12" s="14">
        <v>58</v>
      </c>
      <c r="V12" s="14">
        <v>88</v>
      </c>
      <c r="W12" t="s">
        <v>17</v>
      </c>
      <c r="X12">
        <v>62</v>
      </c>
      <c r="Y12">
        <v>88</v>
      </c>
    </row>
    <row r="13" spans="1:25" x14ac:dyDescent="0.35">
      <c r="A13">
        <v>156</v>
      </c>
      <c r="B13">
        <v>100</v>
      </c>
      <c r="C13">
        <v>55</v>
      </c>
      <c r="D13">
        <v>88</v>
      </c>
      <c r="E13" t="s">
        <v>12</v>
      </c>
      <c r="G13">
        <v>165</v>
      </c>
      <c r="H13">
        <v>120</v>
      </c>
      <c r="I13">
        <v>58</v>
      </c>
      <c r="J13">
        <v>87</v>
      </c>
      <c r="K13" t="s">
        <v>17</v>
      </c>
      <c r="M13" s="31">
        <v>172</v>
      </c>
      <c r="N13" s="31">
        <v>107</v>
      </c>
      <c r="O13" s="31">
        <v>60</v>
      </c>
      <c r="P13" s="31">
        <v>84</v>
      </c>
      <c r="Q13" s="31" t="s">
        <v>8</v>
      </c>
      <c r="R13">
        <f t="shared" si="0"/>
        <v>65</v>
      </c>
      <c r="S13">
        <v>162</v>
      </c>
      <c r="T13">
        <v>120</v>
      </c>
      <c r="U13" s="16">
        <v>57</v>
      </c>
      <c r="V13" s="16">
        <v>87</v>
      </c>
      <c r="W13" t="s">
        <v>16</v>
      </c>
      <c r="X13">
        <v>60</v>
      </c>
      <c r="Y13">
        <v>86</v>
      </c>
    </row>
    <row r="14" spans="1:25" x14ac:dyDescent="0.35">
      <c r="A14">
        <v>151</v>
      </c>
      <c r="B14">
        <v>100</v>
      </c>
      <c r="C14">
        <v>53</v>
      </c>
      <c r="D14">
        <v>77</v>
      </c>
      <c r="E14" t="s">
        <v>12</v>
      </c>
      <c r="G14">
        <v>170</v>
      </c>
      <c r="H14">
        <v>120</v>
      </c>
      <c r="I14">
        <v>58</v>
      </c>
      <c r="J14">
        <v>98</v>
      </c>
      <c r="K14" t="s">
        <v>17</v>
      </c>
      <c r="M14" s="31">
        <v>179</v>
      </c>
      <c r="N14" s="31">
        <v>105</v>
      </c>
      <c r="O14" s="31">
        <v>61</v>
      </c>
      <c r="P14" s="31">
        <v>95</v>
      </c>
      <c r="Q14" s="31" t="s">
        <v>8</v>
      </c>
      <c r="R14">
        <f t="shared" si="0"/>
        <v>74</v>
      </c>
      <c r="S14">
        <v>162</v>
      </c>
      <c r="T14">
        <v>119</v>
      </c>
      <c r="U14" s="16">
        <v>56</v>
      </c>
      <c r="V14" s="16">
        <v>88</v>
      </c>
      <c r="W14" t="s">
        <v>14</v>
      </c>
      <c r="X14">
        <v>59</v>
      </c>
      <c r="Y14">
        <v>88</v>
      </c>
    </row>
    <row r="15" spans="1:25" x14ac:dyDescent="0.35">
      <c r="A15">
        <v>162</v>
      </c>
      <c r="B15">
        <v>102</v>
      </c>
      <c r="C15">
        <v>59</v>
      </c>
      <c r="D15">
        <v>95</v>
      </c>
      <c r="E15" t="s">
        <v>12</v>
      </c>
      <c r="G15">
        <v>160</v>
      </c>
      <c r="H15">
        <v>119</v>
      </c>
      <c r="I15">
        <v>52</v>
      </c>
      <c r="J15">
        <v>82</v>
      </c>
      <c r="K15" t="s">
        <v>17</v>
      </c>
      <c r="M15" s="31">
        <v>164</v>
      </c>
      <c r="N15" s="31">
        <v>103</v>
      </c>
      <c r="O15" s="31">
        <v>57</v>
      </c>
      <c r="P15" s="31">
        <v>84</v>
      </c>
      <c r="Q15" s="31" t="s">
        <v>8</v>
      </c>
      <c r="R15">
        <f t="shared" si="0"/>
        <v>61</v>
      </c>
      <c r="S15">
        <v>158</v>
      </c>
      <c r="T15">
        <v>119</v>
      </c>
      <c r="U15" s="20">
        <v>55</v>
      </c>
      <c r="V15" s="20">
        <v>85</v>
      </c>
      <c r="W15" t="s">
        <v>15</v>
      </c>
      <c r="X15">
        <v>57</v>
      </c>
      <c r="Y15">
        <v>84</v>
      </c>
    </row>
    <row r="16" spans="1:25" x14ac:dyDescent="0.35">
      <c r="A16">
        <v>158</v>
      </c>
      <c r="B16">
        <v>102</v>
      </c>
      <c r="C16">
        <v>57</v>
      </c>
      <c r="D16">
        <v>89</v>
      </c>
      <c r="E16" t="s">
        <v>12</v>
      </c>
      <c r="G16">
        <v>164</v>
      </c>
      <c r="H16">
        <v>118</v>
      </c>
      <c r="I16">
        <v>56</v>
      </c>
      <c r="J16">
        <v>85</v>
      </c>
      <c r="K16" t="s">
        <v>17</v>
      </c>
      <c r="M16" s="31">
        <v>172</v>
      </c>
      <c r="N16" s="31">
        <v>101</v>
      </c>
      <c r="O16" s="31">
        <v>60</v>
      </c>
      <c r="P16" s="31">
        <v>83</v>
      </c>
      <c r="Q16" s="31" t="s">
        <v>8</v>
      </c>
      <c r="R16">
        <f t="shared" si="0"/>
        <v>71</v>
      </c>
      <c r="S16">
        <v>170</v>
      </c>
      <c r="T16">
        <v>118</v>
      </c>
      <c r="U16" s="9">
        <v>58</v>
      </c>
      <c r="V16" s="9">
        <v>99</v>
      </c>
      <c r="W16" t="s">
        <v>14</v>
      </c>
      <c r="X16">
        <v>61</v>
      </c>
      <c r="Y16">
        <v>99</v>
      </c>
    </row>
    <row r="17" spans="1:25" x14ac:dyDescent="0.35">
      <c r="A17">
        <v>164</v>
      </c>
      <c r="B17">
        <v>115</v>
      </c>
      <c r="C17">
        <v>57</v>
      </c>
      <c r="D17">
        <v>85</v>
      </c>
      <c r="E17" t="s">
        <v>11</v>
      </c>
      <c r="G17">
        <v>159</v>
      </c>
      <c r="H17">
        <v>117</v>
      </c>
      <c r="I17">
        <v>56</v>
      </c>
      <c r="J17">
        <v>91</v>
      </c>
      <c r="K17" t="s">
        <v>17</v>
      </c>
      <c r="M17" s="30">
        <v>162</v>
      </c>
      <c r="N17" s="30">
        <v>95</v>
      </c>
      <c r="O17" s="30">
        <v>60</v>
      </c>
      <c r="P17" s="30">
        <v>86</v>
      </c>
      <c r="Q17" s="30" t="s">
        <v>8</v>
      </c>
      <c r="R17">
        <f t="shared" si="0"/>
        <v>67</v>
      </c>
      <c r="S17">
        <v>165</v>
      </c>
      <c r="T17">
        <v>118</v>
      </c>
      <c r="U17" s="13">
        <v>58</v>
      </c>
      <c r="V17" s="13">
        <v>88</v>
      </c>
      <c r="W17" t="s">
        <v>17</v>
      </c>
      <c r="X17">
        <v>61</v>
      </c>
      <c r="Y17">
        <v>88</v>
      </c>
    </row>
    <row r="18" spans="1:25" x14ac:dyDescent="0.35">
      <c r="A18">
        <v>163</v>
      </c>
      <c r="B18">
        <v>113</v>
      </c>
      <c r="C18">
        <v>58</v>
      </c>
      <c r="D18">
        <v>98</v>
      </c>
      <c r="E18" t="s">
        <v>13</v>
      </c>
      <c r="G18">
        <v>160</v>
      </c>
      <c r="H18">
        <v>118</v>
      </c>
      <c r="I18">
        <v>55</v>
      </c>
      <c r="J18">
        <v>77</v>
      </c>
      <c r="K18" t="s">
        <v>16</v>
      </c>
      <c r="M18" s="31">
        <v>164</v>
      </c>
      <c r="N18" s="31">
        <v>102</v>
      </c>
      <c r="O18" s="31">
        <v>58</v>
      </c>
      <c r="P18" s="31">
        <v>82</v>
      </c>
      <c r="Q18" s="31" t="s">
        <v>7</v>
      </c>
      <c r="R18">
        <f t="shared" si="0"/>
        <v>62</v>
      </c>
      <c r="S18">
        <v>160</v>
      </c>
      <c r="T18">
        <v>118</v>
      </c>
      <c r="U18" s="18">
        <v>56</v>
      </c>
      <c r="V18" s="18">
        <v>86</v>
      </c>
      <c r="W18" t="s">
        <v>14</v>
      </c>
      <c r="X18">
        <v>58</v>
      </c>
      <c r="Y18">
        <v>85</v>
      </c>
    </row>
    <row r="19" spans="1:25" x14ac:dyDescent="0.35">
      <c r="A19">
        <v>148</v>
      </c>
      <c r="B19">
        <v>99</v>
      </c>
      <c r="C19">
        <v>52</v>
      </c>
      <c r="D19">
        <v>74</v>
      </c>
      <c r="E19" t="s">
        <v>8</v>
      </c>
      <c r="G19">
        <v>171</v>
      </c>
      <c r="H19">
        <v>122</v>
      </c>
      <c r="I19">
        <v>59</v>
      </c>
      <c r="J19">
        <v>98</v>
      </c>
      <c r="K19" t="s">
        <v>19</v>
      </c>
      <c r="M19" s="31">
        <v>181</v>
      </c>
      <c r="N19" s="31">
        <v>101</v>
      </c>
      <c r="O19" s="31">
        <v>60</v>
      </c>
      <c r="P19" s="31">
        <v>90</v>
      </c>
      <c r="Q19" s="31" t="s">
        <v>7</v>
      </c>
      <c r="R19">
        <f t="shared" si="0"/>
        <v>80</v>
      </c>
      <c r="S19">
        <v>157</v>
      </c>
      <c r="T19">
        <v>118</v>
      </c>
      <c r="U19" s="21">
        <v>56</v>
      </c>
      <c r="V19" s="21">
        <v>84</v>
      </c>
      <c r="W19" t="s">
        <v>16</v>
      </c>
      <c r="X19">
        <v>59</v>
      </c>
      <c r="Y19">
        <v>82</v>
      </c>
    </row>
    <row r="20" spans="1:25" x14ac:dyDescent="0.35">
      <c r="A20">
        <v>155</v>
      </c>
      <c r="B20">
        <v>103</v>
      </c>
      <c r="C20">
        <v>54</v>
      </c>
      <c r="D20">
        <v>83</v>
      </c>
      <c r="E20" t="s">
        <v>12</v>
      </c>
      <c r="G20">
        <v>166</v>
      </c>
      <c r="H20">
        <v>118</v>
      </c>
      <c r="I20">
        <v>58</v>
      </c>
      <c r="J20">
        <v>94</v>
      </c>
      <c r="K20" t="s">
        <v>16</v>
      </c>
      <c r="M20" s="31">
        <v>174</v>
      </c>
      <c r="N20" s="31">
        <v>99</v>
      </c>
      <c r="O20" s="31">
        <v>57</v>
      </c>
      <c r="P20" s="31">
        <v>87</v>
      </c>
      <c r="Q20" s="31" t="s">
        <v>7</v>
      </c>
      <c r="R20">
        <f t="shared" si="0"/>
        <v>75</v>
      </c>
      <c r="S20">
        <v>165</v>
      </c>
      <c r="T20">
        <v>117</v>
      </c>
      <c r="U20" s="13">
        <v>57</v>
      </c>
      <c r="V20" s="13">
        <v>91</v>
      </c>
      <c r="W20" t="s">
        <v>18</v>
      </c>
      <c r="X20">
        <v>60</v>
      </c>
      <c r="Y20">
        <v>90</v>
      </c>
    </row>
    <row r="21" spans="1:25" x14ac:dyDescent="0.35">
      <c r="A21">
        <v>160</v>
      </c>
      <c r="B21">
        <v>115</v>
      </c>
      <c r="C21">
        <v>57</v>
      </c>
      <c r="D21">
        <v>86</v>
      </c>
      <c r="E21" t="s">
        <v>14</v>
      </c>
      <c r="G21">
        <v>163</v>
      </c>
      <c r="H21">
        <v>117</v>
      </c>
      <c r="I21">
        <v>56</v>
      </c>
      <c r="J21">
        <v>88</v>
      </c>
      <c r="K21" t="s">
        <v>16</v>
      </c>
      <c r="M21" s="32">
        <v>170</v>
      </c>
      <c r="N21" s="32">
        <v>96</v>
      </c>
      <c r="O21" s="32">
        <v>60</v>
      </c>
      <c r="P21" s="32">
        <v>89</v>
      </c>
      <c r="Q21" s="32" t="s">
        <v>7</v>
      </c>
      <c r="R21">
        <f t="shared" si="0"/>
        <v>74</v>
      </c>
      <c r="S21">
        <v>165</v>
      </c>
      <c r="T21">
        <v>117</v>
      </c>
      <c r="U21" s="13">
        <v>58</v>
      </c>
      <c r="V21" s="13">
        <v>88</v>
      </c>
      <c r="W21" t="s">
        <v>18</v>
      </c>
      <c r="X21">
        <v>61</v>
      </c>
      <c r="Y21">
        <v>88</v>
      </c>
    </row>
    <row r="22" spans="1:25" x14ac:dyDescent="0.35">
      <c r="A22">
        <v>164</v>
      </c>
      <c r="B22">
        <v>117</v>
      </c>
      <c r="C22">
        <v>58</v>
      </c>
      <c r="D22">
        <v>98</v>
      </c>
      <c r="E22" t="s">
        <v>14</v>
      </c>
      <c r="G22">
        <v>158</v>
      </c>
      <c r="H22">
        <v>115</v>
      </c>
      <c r="I22">
        <v>55</v>
      </c>
      <c r="J22">
        <v>75</v>
      </c>
      <c r="K22" t="s">
        <v>16</v>
      </c>
      <c r="M22" s="31">
        <v>161</v>
      </c>
      <c r="N22" s="31">
        <v>94</v>
      </c>
      <c r="O22" s="31">
        <v>60</v>
      </c>
      <c r="P22" s="31">
        <v>84</v>
      </c>
      <c r="Q22" s="31" t="s">
        <v>7</v>
      </c>
      <c r="R22">
        <f t="shared" si="0"/>
        <v>67</v>
      </c>
      <c r="S22">
        <v>164</v>
      </c>
      <c r="T22">
        <v>117</v>
      </c>
      <c r="U22" s="14">
        <v>58</v>
      </c>
      <c r="V22" s="14">
        <v>98</v>
      </c>
      <c r="W22" t="s">
        <v>14</v>
      </c>
      <c r="X22">
        <v>61</v>
      </c>
      <c r="Y22">
        <v>97</v>
      </c>
    </row>
    <row r="23" spans="1:25" x14ac:dyDescent="0.35">
      <c r="A23">
        <v>165</v>
      </c>
      <c r="B23">
        <v>114</v>
      </c>
      <c r="C23">
        <v>56</v>
      </c>
      <c r="D23">
        <v>93</v>
      </c>
      <c r="E23" t="s">
        <v>15</v>
      </c>
      <c r="G23">
        <v>157</v>
      </c>
      <c r="H23">
        <v>117</v>
      </c>
      <c r="I23">
        <v>57</v>
      </c>
      <c r="J23">
        <v>84</v>
      </c>
      <c r="K23" t="s">
        <v>15</v>
      </c>
      <c r="M23" s="30">
        <v>159</v>
      </c>
      <c r="N23" s="30">
        <v>98</v>
      </c>
      <c r="O23" s="30">
        <v>58</v>
      </c>
      <c r="P23" s="30">
        <v>92</v>
      </c>
      <c r="Q23" s="30" t="s">
        <v>6</v>
      </c>
      <c r="R23">
        <f t="shared" si="0"/>
        <v>61</v>
      </c>
      <c r="S23">
        <v>164</v>
      </c>
      <c r="T23">
        <v>117</v>
      </c>
      <c r="U23" s="14">
        <v>58</v>
      </c>
      <c r="V23" s="14">
        <v>91</v>
      </c>
      <c r="W23" t="s">
        <v>18</v>
      </c>
      <c r="X23">
        <v>61</v>
      </c>
      <c r="Y23">
        <v>90</v>
      </c>
    </row>
    <row r="24" spans="1:25" x14ac:dyDescent="0.35">
      <c r="A24">
        <v>160</v>
      </c>
      <c r="B24">
        <v>117</v>
      </c>
      <c r="C24">
        <v>57</v>
      </c>
      <c r="D24">
        <v>85</v>
      </c>
      <c r="E24" t="s">
        <v>14</v>
      </c>
      <c r="G24">
        <v>162</v>
      </c>
      <c r="H24">
        <v>115</v>
      </c>
      <c r="I24">
        <v>56</v>
      </c>
      <c r="J24">
        <v>91</v>
      </c>
      <c r="K24" t="s">
        <v>15</v>
      </c>
      <c r="M24" s="32">
        <v>169</v>
      </c>
      <c r="N24" s="32">
        <v>97</v>
      </c>
      <c r="O24" s="31">
        <v>59</v>
      </c>
      <c r="P24" s="31">
        <v>88</v>
      </c>
      <c r="Q24" s="32" t="s">
        <v>6</v>
      </c>
      <c r="R24">
        <f t="shared" si="0"/>
        <v>72</v>
      </c>
      <c r="S24">
        <v>160</v>
      </c>
      <c r="T24">
        <v>117</v>
      </c>
      <c r="U24" s="18">
        <v>57</v>
      </c>
      <c r="V24" s="18">
        <v>85</v>
      </c>
      <c r="W24" t="s">
        <v>14</v>
      </c>
      <c r="X24">
        <v>60</v>
      </c>
      <c r="Y24">
        <v>84</v>
      </c>
    </row>
    <row r="25" spans="1:25" x14ac:dyDescent="0.35">
      <c r="A25">
        <v>160</v>
      </c>
      <c r="B25">
        <v>118</v>
      </c>
      <c r="C25">
        <v>56</v>
      </c>
      <c r="D25">
        <v>86</v>
      </c>
      <c r="E25" t="s">
        <v>14</v>
      </c>
      <c r="G25">
        <v>162</v>
      </c>
      <c r="H25">
        <v>111</v>
      </c>
      <c r="I25">
        <v>57</v>
      </c>
      <c r="J25">
        <v>88</v>
      </c>
      <c r="K25" t="s">
        <v>15</v>
      </c>
      <c r="M25" s="31">
        <v>167</v>
      </c>
      <c r="N25" s="31">
        <v>96</v>
      </c>
      <c r="O25" s="31">
        <v>60</v>
      </c>
      <c r="P25" s="31">
        <v>86</v>
      </c>
      <c r="Q25" s="31" t="s">
        <v>6</v>
      </c>
      <c r="R25">
        <f t="shared" si="0"/>
        <v>71</v>
      </c>
      <c r="S25">
        <v>157</v>
      </c>
      <c r="T25">
        <v>117</v>
      </c>
      <c r="U25" s="21">
        <v>57</v>
      </c>
      <c r="V25" s="21">
        <v>87</v>
      </c>
      <c r="W25" t="s">
        <v>15</v>
      </c>
      <c r="X25">
        <v>60</v>
      </c>
      <c r="Y25">
        <v>86</v>
      </c>
    </row>
    <row r="26" spans="1:25" x14ac:dyDescent="0.35">
      <c r="A26">
        <v>170</v>
      </c>
      <c r="B26">
        <v>118</v>
      </c>
      <c r="C26">
        <v>58</v>
      </c>
      <c r="D26">
        <v>99</v>
      </c>
      <c r="E26" t="s">
        <v>14</v>
      </c>
      <c r="G26">
        <v>153</v>
      </c>
      <c r="H26">
        <v>113</v>
      </c>
      <c r="I26">
        <v>55</v>
      </c>
      <c r="J26">
        <v>74</v>
      </c>
      <c r="K26" t="s">
        <v>15</v>
      </c>
      <c r="M26" s="31">
        <v>152</v>
      </c>
      <c r="N26" s="31">
        <v>94</v>
      </c>
      <c r="O26" s="36">
        <v>58</v>
      </c>
      <c r="P26" s="36">
        <v>80</v>
      </c>
      <c r="Q26" s="31" t="s">
        <v>6</v>
      </c>
      <c r="R26">
        <f t="shared" si="0"/>
        <v>58</v>
      </c>
      <c r="S26">
        <v>170</v>
      </c>
      <c r="T26">
        <v>116</v>
      </c>
      <c r="U26" s="9">
        <v>57</v>
      </c>
      <c r="V26" s="9">
        <v>92</v>
      </c>
      <c r="W26" t="s">
        <v>17</v>
      </c>
      <c r="X26">
        <v>59</v>
      </c>
      <c r="Y26">
        <v>91</v>
      </c>
    </row>
    <row r="27" spans="1:25" x14ac:dyDescent="0.35">
      <c r="A27">
        <v>162</v>
      </c>
      <c r="B27">
        <v>119</v>
      </c>
      <c r="C27">
        <v>56</v>
      </c>
      <c r="D27">
        <v>88</v>
      </c>
      <c r="E27" t="s">
        <v>14</v>
      </c>
      <c r="G27">
        <v>160</v>
      </c>
      <c r="H27">
        <v>102</v>
      </c>
      <c r="I27">
        <v>57</v>
      </c>
      <c r="J27">
        <v>87</v>
      </c>
      <c r="K27" t="s">
        <v>15</v>
      </c>
      <c r="M27" s="31">
        <v>165</v>
      </c>
      <c r="N27" s="34">
        <v>91</v>
      </c>
      <c r="O27" s="33">
        <v>60</v>
      </c>
      <c r="P27" s="33">
        <v>85</v>
      </c>
      <c r="Q27" s="35" t="s">
        <v>6</v>
      </c>
      <c r="R27">
        <f t="shared" si="0"/>
        <v>74</v>
      </c>
      <c r="S27">
        <v>160</v>
      </c>
      <c r="T27">
        <v>116</v>
      </c>
      <c r="U27" s="18">
        <v>55</v>
      </c>
      <c r="V27" s="18">
        <v>85</v>
      </c>
      <c r="W27" t="s">
        <v>15</v>
      </c>
      <c r="X27">
        <v>57</v>
      </c>
      <c r="Y27">
        <v>83</v>
      </c>
    </row>
    <row r="28" spans="1:25" x14ac:dyDescent="0.35">
      <c r="A28">
        <v>166</v>
      </c>
      <c r="B28">
        <v>114</v>
      </c>
      <c r="C28">
        <v>55</v>
      </c>
      <c r="D28">
        <v>84</v>
      </c>
      <c r="E28" t="s">
        <v>16</v>
      </c>
      <c r="G28">
        <v>155</v>
      </c>
      <c r="H28">
        <v>117</v>
      </c>
      <c r="I28">
        <v>57</v>
      </c>
      <c r="J28">
        <v>93</v>
      </c>
      <c r="K28" t="s">
        <v>14</v>
      </c>
      <c r="M28" s="31">
        <v>154</v>
      </c>
      <c r="N28" s="31">
        <v>95</v>
      </c>
      <c r="O28" s="37">
        <v>56</v>
      </c>
      <c r="P28" s="37">
        <v>91</v>
      </c>
      <c r="Q28" s="31" t="s">
        <v>5</v>
      </c>
      <c r="R28">
        <f t="shared" si="0"/>
        <v>59</v>
      </c>
      <c r="S28">
        <v>171</v>
      </c>
      <c r="T28">
        <v>115</v>
      </c>
      <c r="U28" s="8">
        <v>58</v>
      </c>
      <c r="V28" s="8">
        <v>90</v>
      </c>
      <c r="W28" t="s">
        <v>16</v>
      </c>
      <c r="X28">
        <v>60</v>
      </c>
      <c r="Y28">
        <v>89</v>
      </c>
    </row>
    <row r="29" spans="1:25" x14ac:dyDescent="0.35">
      <c r="A29">
        <v>161</v>
      </c>
      <c r="B29">
        <v>114</v>
      </c>
      <c r="C29">
        <v>57</v>
      </c>
      <c r="D29">
        <v>86</v>
      </c>
      <c r="E29" t="s">
        <v>15</v>
      </c>
      <c r="G29">
        <v>160</v>
      </c>
      <c r="H29">
        <v>117</v>
      </c>
      <c r="I29">
        <v>56</v>
      </c>
      <c r="J29">
        <v>88</v>
      </c>
      <c r="K29" t="s">
        <v>14</v>
      </c>
      <c r="M29" s="30">
        <v>163</v>
      </c>
      <c r="N29" s="30">
        <v>93</v>
      </c>
      <c r="O29" s="30">
        <v>62</v>
      </c>
      <c r="P29" s="30">
        <v>95</v>
      </c>
      <c r="Q29" s="30" t="s">
        <v>5</v>
      </c>
      <c r="R29">
        <f t="shared" si="0"/>
        <v>70</v>
      </c>
      <c r="S29">
        <v>164</v>
      </c>
      <c r="T29">
        <v>115</v>
      </c>
      <c r="U29" s="14">
        <v>57</v>
      </c>
      <c r="V29" s="14">
        <v>85</v>
      </c>
      <c r="W29" t="s">
        <v>11</v>
      </c>
      <c r="X29">
        <v>59</v>
      </c>
      <c r="Y29">
        <v>83</v>
      </c>
    </row>
    <row r="30" spans="1:25" x14ac:dyDescent="0.35">
      <c r="A30">
        <v>157</v>
      </c>
      <c r="B30">
        <v>117</v>
      </c>
      <c r="C30">
        <v>57</v>
      </c>
      <c r="D30">
        <v>87</v>
      </c>
      <c r="E30" t="s">
        <v>15</v>
      </c>
      <c r="G30">
        <v>165</v>
      </c>
      <c r="H30">
        <v>114</v>
      </c>
      <c r="I30">
        <v>56</v>
      </c>
      <c r="J30">
        <v>88</v>
      </c>
      <c r="K30" t="s">
        <v>14</v>
      </c>
      <c r="M30" s="31">
        <v>173</v>
      </c>
      <c r="N30" s="31">
        <v>92</v>
      </c>
      <c r="O30" s="31">
        <v>58</v>
      </c>
      <c r="P30" s="31">
        <v>85</v>
      </c>
      <c r="Q30" s="31" t="s">
        <v>5</v>
      </c>
      <c r="R30">
        <f t="shared" si="0"/>
        <v>81</v>
      </c>
      <c r="S30">
        <v>160</v>
      </c>
      <c r="T30">
        <v>115</v>
      </c>
      <c r="U30" s="18">
        <v>57</v>
      </c>
      <c r="V30" s="18">
        <v>86</v>
      </c>
      <c r="W30" t="s">
        <v>14</v>
      </c>
      <c r="X30">
        <v>59</v>
      </c>
      <c r="Y30">
        <v>85</v>
      </c>
    </row>
    <row r="31" spans="1:25" x14ac:dyDescent="0.35">
      <c r="A31">
        <v>160</v>
      </c>
      <c r="B31">
        <v>116</v>
      </c>
      <c r="C31">
        <v>55</v>
      </c>
      <c r="D31">
        <v>85</v>
      </c>
      <c r="E31" t="s">
        <v>15</v>
      </c>
      <c r="G31">
        <v>162</v>
      </c>
      <c r="H31">
        <v>116</v>
      </c>
      <c r="I31">
        <v>58</v>
      </c>
      <c r="J31">
        <v>91</v>
      </c>
      <c r="K31" t="s">
        <v>14</v>
      </c>
      <c r="M31" s="30">
        <v>168</v>
      </c>
      <c r="N31" s="30">
        <v>91</v>
      </c>
      <c r="O31" s="30">
        <v>63</v>
      </c>
      <c r="P31" s="30">
        <v>93</v>
      </c>
      <c r="Q31" s="30" t="s">
        <v>5</v>
      </c>
      <c r="R31">
        <f t="shared" si="0"/>
        <v>77</v>
      </c>
      <c r="S31">
        <v>166</v>
      </c>
      <c r="T31">
        <v>114</v>
      </c>
      <c r="U31" s="12">
        <v>55</v>
      </c>
      <c r="V31" s="12">
        <v>84</v>
      </c>
      <c r="W31" t="s">
        <v>16</v>
      </c>
      <c r="X31">
        <v>57</v>
      </c>
      <c r="Y31">
        <v>81</v>
      </c>
    </row>
    <row r="32" spans="1:25" x14ac:dyDescent="0.35">
      <c r="A32">
        <v>158</v>
      </c>
      <c r="B32">
        <v>119</v>
      </c>
      <c r="C32">
        <v>55</v>
      </c>
      <c r="D32">
        <v>85</v>
      </c>
      <c r="E32" t="s">
        <v>15</v>
      </c>
      <c r="G32">
        <v>164</v>
      </c>
      <c r="H32">
        <v>101</v>
      </c>
      <c r="I32">
        <v>58</v>
      </c>
      <c r="J32">
        <v>90</v>
      </c>
      <c r="K32" t="s">
        <v>14</v>
      </c>
      <c r="M32" s="31">
        <v>171</v>
      </c>
      <c r="N32" s="31">
        <v>89</v>
      </c>
      <c r="O32" s="31">
        <v>62</v>
      </c>
      <c r="P32" s="31">
        <v>96</v>
      </c>
      <c r="Q32" s="31" t="s">
        <v>5</v>
      </c>
      <c r="R32">
        <f t="shared" si="0"/>
        <v>82</v>
      </c>
      <c r="S32">
        <v>165</v>
      </c>
      <c r="T32">
        <v>114</v>
      </c>
      <c r="U32" s="13">
        <v>56</v>
      </c>
      <c r="V32" s="13">
        <v>93</v>
      </c>
      <c r="W32" t="s">
        <v>15</v>
      </c>
      <c r="X32">
        <v>58</v>
      </c>
      <c r="Y32">
        <v>92</v>
      </c>
    </row>
    <row r="33" spans="1:25" x14ac:dyDescent="0.35">
      <c r="A33">
        <v>171</v>
      </c>
      <c r="B33">
        <v>115</v>
      </c>
      <c r="C33">
        <v>58</v>
      </c>
      <c r="D33">
        <v>90</v>
      </c>
      <c r="E33" t="s">
        <v>16</v>
      </c>
      <c r="G33">
        <v>148</v>
      </c>
      <c r="H33">
        <v>116</v>
      </c>
      <c r="I33">
        <v>55</v>
      </c>
      <c r="J33">
        <v>85</v>
      </c>
      <c r="K33" t="s">
        <v>14</v>
      </c>
      <c r="M33" s="30">
        <v>145</v>
      </c>
      <c r="N33" s="30">
        <v>88</v>
      </c>
      <c r="O33" s="30">
        <v>55</v>
      </c>
      <c r="P33" s="30">
        <v>77</v>
      </c>
      <c r="Q33" s="30" t="s">
        <v>5</v>
      </c>
      <c r="R33">
        <f t="shared" si="0"/>
        <v>57</v>
      </c>
      <c r="S33">
        <v>161</v>
      </c>
      <c r="T33">
        <v>114</v>
      </c>
      <c r="U33" s="17">
        <v>57</v>
      </c>
      <c r="V33" s="17">
        <v>86</v>
      </c>
      <c r="W33" t="s">
        <v>15</v>
      </c>
      <c r="X33">
        <v>59</v>
      </c>
      <c r="Y33">
        <v>85</v>
      </c>
    </row>
    <row r="34" spans="1:25" x14ac:dyDescent="0.35">
      <c r="A34">
        <v>157</v>
      </c>
      <c r="B34">
        <v>118</v>
      </c>
      <c r="C34">
        <v>56</v>
      </c>
      <c r="D34">
        <v>84</v>
      </c>
      <c r="E34" t="s">
        <v>16</v>
      </c>
      <c r="G34">
        <v>165</v>
      </c>
      <c r="H34">
        <v>103</v>
      </c>
      <c r="I34">
        <v>57</v>
      </c>
      <c r="J34">
        <v>93</v>
      </c>
      <c r="K34" t="s">
        <v>13</v>
      </c>
      <c r="M34" s="31">
        <v>173</v>
      </c>
      <c r="N34" s="31">
        <v>90</v>
      </c>
      <c r="O34" s="31">
        <v>59</v>
      </c>
      <c r="P34" s="31">
        <v>89</v>
      </c>
      <c r="Q34" s="31" t="s">
        <v>4</v>
      </c>
      <c r="R34">
        <f t="shared" si="0"/>
        <v>83</v>
      </c>
      <c r="S34">
        <v>160</v>
      </c>
      <c r="T34">
        <v>114</v>
      </c>
      <c r="U34" s="18">
        <v>56</v>
      </c>
      <c r="V34" s="18">
        <v>88</v>
      </c>
      <c r="W34" t="s">
        <v>17</v>
      </c>
      <c r="X34">
        <v>58</v>
      </c>
      <c r="Y34">
        <v>88</v>
      </c>
    </row>
    <row r="35" spans="1:25" x14ac:dyDescent="0.35">
      <c r="A35">
        <v>162</v>
      </c>
      <c r="B35">
        <v>120</v>
      </c>
      <c r="C35">
        <v>57</v>
      </c>
      <c r="D35">
        <v>87</v>
      </c>
      <c r="E35" t="s">
        <v>16</v>
      </c>
      <c r="G35">
        <v>160</v>
      </c>
      <c r="H35">
        <v>100</v>
      </c>
      <c r="I35">
        <v>56</v>
      </c>
      <c r="J35">
        <v>88</v>
      </c>
      <c r="K35" t="s">
        <v>13</v>
      </c>
      <c r="M35" s="31">
        <v>163</v>
      </c>
      <c r="N35" s="31">
        <v>87</v>
      </c>
      <c r="O35" s="31">
        <v>58</v>
      </c>
      <c r="P35" s="31">
        <v>85</v>
      </c>
      <c r="Q35" s="31" t="s">
        <v>4</v>
      </c>
      <c r="R35">
        <f t="shared" si="0"/>
        <v>76</v>
      </c>
      <c r="S35">
        <v>163</v>
      </c>
      <c r="T35">
        <v>113</v>
      </c>
      <c r="U35" s="15">
        <v>58</v>
      </c>
      <c r="V35" s="15">
        <v>98</v>
      </c>
      <c r="W35" t="s">
        <v>13</v>
      </c>
      <c r="X35">
        <v>60</v>
      </c>
      <c r="Y35">
        <v>96</v>
      </c>
    </row>
    <row r="36" spans="1:25" x14ac:dyDescent="0.35">
      <c r="A36">
        <v>160</v>
      </c>
      <c r="B36">
        <v>114</v>
      </c>
      <c r="C36">
        <v>56</v>
      </c>
      <c r="D36">
        <v>88</v>
      </c>
      <c r="E36" t="s">
        <v>17</v>
      </c>
      <c r="G36">
        <v>161</v>
      </c>
      <c r="H36">
        <v>117</v>
      </c>
      <c r="I36">
        <v>57</v>
      </c>
      <c r="J36">
        <v>86</v>
      </c>
      <c r="K36" t="s">
        <v>12</v>
      </c>
      <c r="M36" s="31">
        <v>165</v>
      </c>
      <c r="N36" s="31">
        <v>86</v>
      </c>
      <c r="O36" s="31">
        <v>60</v>
      </c>
      <c r="P36" s="31">
        <v>90</v>
      </c>
      <c r="Q36" s="31" t="s">
        <v>3</v>
      </c>
      <c r="R36">
        <f t="shared" si="0"/>
        <v>79</v>
      </c>
      <c r="S36">
        <v>161</v>
      </c>
      <c r="T36">
        <v>111</v>
      </c>
      <c r="U36" s="17">
        <v>55</v>
      </c>
      <c r="V36" s="17">
        <v>93</v>
      </c>
      <c r="W36" t="s">
        <v>13</v>
      </c>
      <c r="X36">
        <v>57</v>
      </c>
      <c r="Y36">
        <v>92</v>
      </c>
    </row>
    <row r="37" spans="1:25" x14ac:dyDescent="0.35">
      <c r="A37">
        <v>165</v>
      </c>
      <c r="B37">
        <v>118</v>
      </c>
      <c r="C37">
        <v>58</v>
      </c>
      <c r="D37">
        <v>88</v>
      </c>
      <c r="E37" t="s">
        <v>17</v>
      </c>
      <c r="G37">
        <v>157</v>
      </c>
      <c r="H37">
        <v>102</v>
      </c>
      <c r="I37">
        <v>55</v>
      </c>
      <c r="J37">
        <v>86</v>
      </c>
      <c r="K37" t="s">
        <v>12</v>
      </c>
      <c r="M37" s="31">
        <v>158</v>
      </c>
      <c r="N37" s="31">
        <v>85</v>
      </c>
      <c r="O37" s="31">
        <v>59</v>
      </c>
      <c r="P37" s="31">
        <v>82</v>
      </c>
      <c r="Q37" s="31" t="s">
        <v>3</v>
      </c>
      <c r="R37">
        <f>M37-N38</f>
        <v>74</v>
      </c>
      <c r="S37">
        <v>155</v>
      </c>
      <c r="T37">
        <v>103</v>
      </c>
      <c r="U37" s="23">
        <v>54</v>
      </c>
      <c r="V37" s="23">
        <v>83</v>
      </c>
      <c r="W37" t="s">
        <v>12</v>
      </c>
      <c r="X37">
        <v>56</v>
      </c>
      <c r="Y37">
        <v>80</v>
      </c>
    </row>
    <row r="38" spans="1:25" x14ac:dyDescent="0.35">
      <c r="A38">
        <v>168</v>
      </c>
      <c r="B38">
        <v>121</v>
      </c>
      <c r="C38">
        <v>55</v>
      </c>
      <c r="D38">
        <v>85</v>
      </c>
      <c r="E38" t="s">
        <v>16</v>
      </c>
      <c r="G38">
        <v>154</v>
      </c>
      <c r="H38">
        <v>100</v>
      </c>
      <c r="I38">
        <v>57</v>
      </c>
      <c r="J38">
        <v>89</v>
      </c>
      <c r="K38" t="s">
        <v>12</v>
      </c>
      <c r="M38" s="31">
        <v>153</v>
      </c>
      <c r="N38" s="31">
        <v>84</v>
      </c>
      <c r="O38" s="31">
        <v>56</v>
      </c>
      <c r="P38" s="31">
        <v>85</v>
      </c>
      <c r="Q38" s="31" t="s">
        <v>3</v>
      </c>
      <c r="R38">
        <f>M38-N39</f>
        <v>70</v>
      </c>
      <c r="S38">
        <v>162</v>
      </c>
      <c r="T38">
        <v>102</v>
      </c>
      <c r="U38" s="16">
        <v>59</v>
      </c>
      <c r="V38" s="16">
        <v>95</v>
      </c>
      <c r="W38" t="s">
        <v>12</v>
      </c>
      <c r="X38">
        <v>63</v>
      </c>
      <c r="Y38">
        <v>95</v>
      </c>
    </row>
    <row r="39" spans="1:25" x14ac:dyDescent="0.35">
      <c r="A39">
        <v>164</v>
      </c>
      <c r="B39">
        <v>120</v>
      </c>
      <c r="C39">
        <v>58</v>
      </c>
      <c r="D39">
        <v>88</v>
      </c>
      <c r="E39" t="s">
        <v>17</v>
      </c>
      <c r="G39">
        <v>158</v>
      </c>
      <c r="H39">
        <v>100</v>
      </c>
      <c r="I39">
        <v>54</v>
      </c>
      <c r="J39">
        <v>86</v>
      </c>
      <c r="K39" t="s">
        <v>12</v>
      </c>
      <c r="M39" s="30">
        <v>160</v>
      </c>
      <c r="N39" s="30">
        <v>83</v>
      </c>
      <c r="O39" s="30">
        <v>57</v>
      </c>
      <c r="P39" s="30">
        <v>88</v>
      </c>
      <c r="Q39" s="30" t="s">
        <v>3</v>
      </c>
      <c r="R39">
        <f>M39-N36</f>
        <v>74</v>
      </c>
      <c r="S39">
        <v>158</v>
      </c>
      <c r="T39">
        <v>102</v>
      </c>
      <c r="U39" s="20">
        <v>57</v>
      </c>
      <c r="V39" s="20">
        <v>89</v>
      </c>
      <c r="W39" t="s">
        <v>12</v>
      </c>
      <c r="X39">
        <v>59</v>
      </c>
      <c r="Y39">
        <v>89</v>
      </c>
    </row>
    <row r="40" spans="1:25" x14ac:dyDescent="0.35">
      <c r="A40">
        <v>170</v>
      </c>
      <c r="B40">
        <v>116</v>
      </c>
      <c r="C40">
        <v>57</v>
      </c>
      <c r="D40">
        <v>92</v>
      </c>
      <c r="E40" t="s">
        <v>17</v>
      </c>
      <c r="G40">
        <v>151</v>
      </c>
      <c r="H40">
        <v>115</v>
      </c>
      <c r="I40">
        <v>55</v>
      </c>
      <c r="J40">
        <v>84</v>
      </c>
      <c r="K40" t="s">
        <v>12</v>
      </c>
      <c r="M40" s="31">
        <v>149</v>
      </c>
      <c r="N40" s="31">
        <v>82</v>
      </c>
      <c r="O40" s="31">
        <v>55</v>
      </c>
      <c r="P40" s="31">
        <v>76</v>
      </c>
      <c r="Q40" s="31" t="s">
        <v>3</v>
      </c>
      <c r="R40">
        <f>M40-N41</f>
        <v>64</v>
      </c>
      <c r="S40">
        <v>160</v>
      </c>
      <c r="T40">
        <v>101</v>
      </c>
      <c r="U40" s="18">
        <v>56</v>
      </c>
      <c r="V40" s="18">
        <v>87</v>
      </c>
      <c r="W40" t="s">
        <v>9</v>
      </c>
      <c r="X40">
        <v>58</v>
      </c>
      <c r="Y40">
        <v>85</v>
      </c>
    </row>
    <row r="41" spans="1:25" x14ac:dyDescent="0.35">
      <c r="A41">
        <v>165</v>
      </c>
      <c r="B41">
        <v>117</v>
      </c>
      <c r="C41">
        <v>57</v>
      </c>
      <c r="D41">
        <v>91</v>
      </c>
      <c r="E41" t="s">
        <v>18</v>
      </c>
      <c r="G41">
        <v>156</v>
      </c>
      <c r="H41">
        <v>114</v>
      </c>
      <c r="I41">
        <v>55</v>
      </c>
      <c r="J41">
        <v>85</v>
      </c>
      <c r="K41" t="s">
        <v>11</v>
      </c>
      <c r="M41" s="30">
        <v>157</v>
      </c>
      <c r="N41" s="30">
        <v>85</v>
      </c>
      <c r="O41" s="30">
        <v>56</v>
      </c>
      <c r="P41" s="30">
        <v>81</v>
      </c>
      <c r="Q41" s="30" t="s">
        <v>2</v>
      </c>
      <c r="R41">
        <f t="shared" ref="R41:R52" si="1">M41-N41</f>
        <v>72</v>
      </c>
      <c r="S41">
        <v>157</v>
      </c>
      <c r="T41">
        <v>100</v>
      </c>
      <c r="U41" s="21">
        <v>55</v>
      </c>
      <c r="V41" s="21">
        <v>85</v>
      </c>
      <c r="W41" t="s">
        <v>9</v>
      </c>
      <c r="X41">
        <v>57</v>
      </c>
      <c r="Y41">
        <v>83</v>
      </c>
    </row>
    <row r="42" spans="1:25" x14ac:dyDescent="0.35">
      <c r="A42">
        <v>165</v>
      </c>
      <c r="B42">
        <v>117</v>
      </c>
      <c r="C42">
        <v>58</v>
      </c>
      <c r="D42">
        <v>88</v>
      </c>
      <c r="E42" t="s">
        <v>18</v>
      </c>
      <c r="G42">
        <v>157</v>
      </c>
      <c r="H42">
        <v>114</v>
      </c>
      <c r="I42">
        <v>54</v>
      </c>
      <c r="J42">
        <v>86</v>
      </c>
      <c r="K42" t="s">
        <v>11</v>
      </c>
      <c r="M42" s="31">
        <v>158</v>
      </c>
      <c r="N42" s="31">
        <v>81</v>
      </c>
      <c r="O42" s="31">
        <v>57</v>
      </c>
      <c r="P42" s="31">
        <v>86</v>
      </c>
      <c r="Q42" s="31" t="s">
        <v>2</v>
      </c>
      <c r="R42">
        <f t="shared" si="1"/>
        <v>77</v>
      </c>
      <c r="S42">
        <v>156</v>
      </c>
      <c r="T42">
        <v>100</v>
      </c>
      <c r="U42" s="22">
        <v>55</v>
      </c>
      <c r="V42" s="22">
        <v>88</v>
      </c>
      <c r="W42" t="s">
        <v>12</v>
      </c>
      <c r="X42">
        <v>57</v>
      </c>
      <c r="Y42">
        <v>87</v>
      </c>
    </row>
    <row r="43" spans="1:25" x14ac:dyDescent="0.35">
      <c r="A43">
        <v>170</v>
      </c>
      <c r="B43">
        <v>123</v>
      </c>
      <c r="C43">
        <v>59</v>
      </c>
      <c r="D43">
        <v>91</v>
      </c>
      <c r="E43" t="s">
        <v>17</v>
      </c>
      <c r="G43">
        <v>150</v>
      </c>
      <c r="H43">
        <v>99</v>
      </c>
      <c r="I43">
        <v>52</v>
      </c>
      <c r="J43">
        <v>85</v>
      </c>
      <c r="K43" t="s">
        <v>11</v>
      </c>
      <c r="M43" s="30">
        <v>148</v>
      </c>
      <c r="N43" s="30">
        <v>78</v>
      </c>
      <c r="O43" s="30">
        <v>52</v>
      </c>
      <c r="P43" s="30">
        <v>78</v>
      </c>
      <c r="Q43" s="30" t="s">
        <v>2</v>
      </c>
      <c r="R43">
        <f t="shared" si="1"/>
        <v>70</v>
      </c>
      <c r="S43">
        <v>151</v>
      </c>
      <c r="T43">
        <v>100</v>
      </c>
      <c r="U43" s="27">
        <v>53</v>
      </c>
      <c r="V43" s="27">
        <v>77</v>
      </c>
      <c r="W43" t="s">
        <v>12</v>
      </c>
      <c r="X43">
        <v>55</v>
      </c>
      <c r="Y43">
        <v>78</v>
      </c>
    </row>
    <row r="44" spans="1:25" x14ac:dyDescent="0.35">
      <c r="A44">
        <v>164</v>
      </c>
      <c r="B44">
        <v>117</v>
      </c>
      <c r="C44">
        <v>58</v>
      </c>
      <c r="D44">
        <v>91</v>
      </c>
      <c r="E44" t="s">
        <v>18</v>
      </c>
      <c r="G44">
        <v>158</v>
      </c>
      <c r="H44">
        <v>114</v>
      </c>
      <c r="I44">
        <v>54</v>
      </c>
      <c r="J44">
        <v>85</v>
      </c>
      <c r="K44" t="s">
        <v>9</v>
      </c>
      <c r="M44" s="31">
        <v>160</v>
      </c>
      <c r="N44" s="31">
        <v>83</v>
      </c>
      <c r="O44" s="31">
        <v>59</v>
      </c>
      <c r="P44" s="31">
        <v>88</v>
      </c>
      <c r="Q44" s="31" t="s">
        <v>1</v>
      </c>
      <c r="R44">
        <f t="shared" si="1"/>
        <v>77</v>
      </c>
      <c r="S44">
        <v>167</v>
      </c>
      <c r="T44">
        <v>99</v>
      </c>
      <c r="U44" s="11">
        <v>56</v>
      </c>
      <c r="V44" s="11">
        <v>94</v>
      </c>
      <c r="W44" t="s">
        <v>11</v>
      </c>
      <c r="X44">
        <v>58</v>
      </c>
      <c r="Y44">
        <v>93</v>
      </c>
    </row>
    <row r="45" spans="1:25" x14ac:dyDescent="0.35">
      <c r="A45">
        <v>161</v>
      </c>
      <c r="B45">
        <v>122</v>
      </c>
      <c r="C45">
        <v>58</v>
      </c>
      <c r="D45">
        <v>96</v>
      </c>
      <c r="E45" t="s">
        <v>19</v>
      </c>
      <c r="G45">
        <v>160</v>
      </c>
      <c r="H45">
        <v>99</v>
      </c>
      <c r="I45">
        <v>53</v>
      </c>
      <c r="J45">
        <v>80</v>
      </c>
      <c r="K45" t="s">
        <v>9</v>
      </c>
      <c r="M45" s="31">
        <v>163</v>
      </c>
      <c r="N45" s="31">
        <v>80</v>
      </c>
      <c r="O45" s="31">
        <v>58</v>
      </c>
      <c r="P45" s="31">
        <v>83</v>
      </c>
      <c r="Q45" s="31" t="s">
        <v>1</v>
      </c>
      <c r="R45">
        <f t="shared" si="1"/>
        <v>83</v>
      </c>
      <c r="S45">
        <v>148</v>
      </c>
      <c r="T45">
        <v>99</v>
      </c>
      <c r="U45" s="28">
        <v>53</v>
      </c>
      <c r="V45" s="28">
        <v>80</v>
      </c>
      <c r="W45" t="s">
        <v>8</v>
      </c>
      <c r="X45">
        <v>55</v>
      </c>
      <c r="Y45">
        <v>79</v>
      </c>
    </row>
    <row r="46" spans="1:25" x14ac:dyDescent="0.35">
      <c r="A46">
        <v>163</v>
      </c>
      <c r="B46">
        <v>122</v>
      </c>
      <c r="C46">
        <v>57</v>
      </c>
      <c r="D46">
        <v>88</v>
      </c>
      <c r="E46" t="s">
        <v>18</v>
      </c>
      <c r="G46">
        <v>160</v>
      </c>
      <c r="H46">
        <v>99</v>
      </c>
      <c r="I46">
        <v>55</v>
      </c>
      <c r="J46">
        <v>85</v>
      </c>
      <c r="K46" t="s">
        <v>9</v>
      </c>
      <c r="M46" s="31">
        <v>163</v>
      </c>
      <c r="N46" s="31">
        <v>74</v>
      </c>
      <c r="O46" s="31">
        <v>58</v>
      </c>
      <c r="P46" s="31">
        <v>84</v>
      </c>
      <c r="Q46" s="31" t="s">
        <v>1</v>
      </c>
      <c r="R46">
        <f t="shared" si="1"/>
        <v>89</v>
      </c>
      <c r="S46">
        <v>148</v>
      </c>
      <c r="T46">
        <v>99</v>
      </c>
      <c r="U46" s="28">
        <v>52</v>
      </c>
      <c r="V46" s="28">
        <v>74</v>
      </c>
      <c r="W46" t="s">
        <v>8</v>
      </c>
      <c r="X46">
        <v>54</v>
      </c>
      <c r="Y46">
        <v>76</v>
      </c>
    </row>
    <row r="47" spans="1:25" x14ac:dyDescent="0.35">
      <c r="A47">
        <v>165</v>
      </c>
      <c r="B47">
        <v>123</v>
      </c>
      <c r="C47">
        <v>56</v>
      </c>
      <c r="D47">
        <v>85</v>
      </c>
      <c r="E47" t="s">
        <v>19</v>
      </c>
      <c r="G47">
        <v>156</v>
      </c>
      <c r="H47">
        <v>98</v>
      </c>
      <c r="I47">
        <v>56</v>
      </c>
      <c r="J47">
        <v>88</v>
      </c>
      <c r="K47" t="s">
        <v>8</v>
      </c>
      <c r="M47" s="31">
        <v>155</v>
      </c>
      <c r="N47" s="31">
        <v>76</v>
      </c>
      <c r="O47" s="31">
        <v>57</v>
      </c>
      <c r="P47" s="31">
        <v>81</v>
      </c>
      <c r="Q47" s="31" t="s">
        <v>54</v>
      </c>
      <c r="R47">
        <f t="shared" si="1"/>
        <v>79</v>
      </c>
      <c r="S47">
        <v>155</v>
      </c>
      <c r="T47">
        <v>98</v>
      </c>
      <c r="U47" s="23">
        <v>55</v>
      </c>
      <c r="V47" s="23">
        <v>92</v>
      </c>
      <c r="W47" t="s">
        <v>11</v>
      </c>
      <c r="X47">
        <v>56</v>
      </c>
      <c r="Y47">
        <v>91</v>
      </c>
    </row>
    <row r="48" spans="1:25" x14ac:dyDescent="0.35">
      <c r="A48">
        <v>159</v>
      </c>
      <c r="B48">
        <v>124</v>
      </c>
      <c r="C48">
        <v>57</v>
      </c>
      <c r="D48">
        <v>87</v>
      </c>
      <c r="E48" t="s">
        <v>19</v>
      </c>
      <c r="G48">
        <v>164</v>
      </c>
      <c r="H48">
        <v>98</v>
      </c>
      <c r="I48">
        <v>55</v>
      </c>
      <c r="J48">
        <v>87</v>
      </c>
      <c r="K48" t="s">
        <v>8</v>
      </c>
      <c r="M48" s="31">
        <v>171</v>
      </c>
      <c r="N48" s="31">
        <v>73</v>
      </c>
      <c r="O48" s="31">
        <v>59</v>
      </c>
      <c r="P48" s="31">
        <v>83</v>
      </c>
      <c r="Q48" s="31" t="s">
        <v>54</v>
      </c>
      <c r="R48">
        <f t="shared" si="1"/>
        <v>98</v>
      </c>
      <c r="S48">
        <v>140</v>
      </c>
      <c r="T48">
        <v>98</v>
      </c>
      <c r="U48" s="29">
        <v>52</v>
      </c>
      <c r="V48" s="29">
        <v>75</v>
      </c>
      <c r="W48" t="s">
        <v>9</v>
      </c>
      <c r="X48">
        <v>53</v>
      </c>
      <c r="Y48">
        <v>77</v>
      </c>
    </row>
    <row r="49" spans="1:25" x14ac:dyDescent="0.35">
      <c r="A49">
        <v>175</v>
      </c>
      <c r="B49">
        <v>131</v>
      </c>
      <c r="C49">
        <v>60</v>
      </c>
      <c r="D49">
        <v>94</v>
      </c>
      <c r="E49" t="s">
        <v>20</v>
      </c>
      <c r="G49">
        <v>140</v>
      </c>
      <c r="H49">
        <v>93</v>
      </c>
      <c r="I49">
        <v>52</v>
      </c>
      <c r="J49">
        <v>83</v>
      </c>
      <c r="K49" t="s">
        <v>7</v>
      </c>
      <c r="M49" s="30">
        <v>132</v>
      </c>
      <c r="N49" s="30">
        <v>67</v>
      </c>
      <c r="O49" s="30">
        <v>53</v>
      </c>
      <c r="P49" s="30">
        <v>72</v>
      </c>
      <c r="Q49" s="30" t="s">
        <v>54</v>
      </c>
      <c r="R49">
        <f t="shared" si="1"/>
        <v>65</v>
      </c>
      <c r="S49">
        <v>156</v>
      </c>
      <c r="T49">
        <v>97</v>
      </c>
      <c r="U49" s="22">
        <v>54</v>
      </c>
      <c r="V49" s="22">
        <v>84</v>
      </c>
      <c r="W49" t="s">
        <v>8</v>
      </c>
      <c r="X49">
        <v>56</v>
      </c>
      <c r="Y49">
        <v>81</v>
      </c>
    </row>
    <row r="50" spans="1:25" x14ac:dyDescent="0.35">
      <c r="A50">
        <v>160</v>
      </c>
      <c r="B50">
        <v>127</v>
      </c>
      <c r="C50">
        <v>55</v>
      </c>
      <c r="D50">
        <v>84</v>
      </c>
      <c r="E50" t="s">
        <v>20</v>
      </c>
      <c r="G50">
        <v>161</v>
      </c>
      <c r="H50">
        <v>96</v>
      </c>
      <c r="I50">
        <v>57</v>
      </c>
      <c r="J50">
        <v>92</v>
      </c>
      <c r="K50" t="s">
        <v>8</v>
      </c>
      <c r="M50" s="31">
        <v>166</v>
      </c>
      <c r="N50" s="31">
        <v>71</v>
      </c>
      <c r="O50" s="31">
        <v>57</v>
      </c>
      <c r="P50" s="31">
        <v>94</v>
      </c>
      <c r="Q50" s="31" t="s">
        <v>0</v>
      </c>
      <c r="R50">
        <f t="shared" si="1"/>
        <v>95</v>
      </c>
      <c r="S50">
        <v>150</v>
      </c>
      <c r="T50">
        <v>96</v>
      </c>
      <c r="U50" s="26">
        <v>52</v>
      </c>
      <c r="V50" s="26">
        <v>74</v>
      </c>
      <c r="W50" t="s">
        <v>7</v>
      </c>
      <c r="X50">
        <v>52</v>
      </c>
      <c r="Y50">
        <v>72</v>
      </c>
    </row>
    <row r="51" spans="1:25" x14ac:dyDescent="0.35">
      <c r="A51">
        <v>175</v>
      </c>
      <c r="B51">
        <v>128</v>
      </c>
      <c r="C51">
        <v>58</v>
      </c>
      <c r="D51">
        <v>98</v>
      </c>
      <c r="E51" t="s">
        <v>20</v>
      </c>
      <c r="G51">
        <v>148</v>
      </c>
      <c r="H51">
        <v>95</v>
      </c>
      <c r="I51">
        <v>53</v>
      </c>
      <c r="J51">
        <v>74</v>
      </c>
      <c r="K51" t="s">
        <v>8</v>
      </c>
      <c r="M51" s="30">
        <v>144</v>
      </c>
      <c r="N51" s="30">
        <v>69</v>
      </c>
      <c r="O51" s="30">
        <v>54</v>
      </c>
      <c r="P51" s="30">
        <v>79</v>
      </c>
      <c r="Q51" s="30" t="s">
        <v>0</v>
      </c>
      <c r="R51">
        <f t="shared" si="1"/>
        <v>75</v>
      </c>
      <c r="S51">
        <v>154</v>
      </c>
      <c r="T51">
        <v>95</v>
      </c>
      <c r="U51" s="24">
        <v>54</v>
      </c>
      <c r="V51" s="24">
        <v>86</v>
      </c>
      <c r="W51" t="s">
        <v>8</v>
      </c>
      <c r="X51">
        <v>56</v>
      </c>
      <c r="Y51">
        <v>85</v>
      </c>
    </row>
    <row r="52" spans="1:25" x14ac:dyDescent="0.35">
      <c r="A52">
        <v>153</v>
      </c>
      <c r="B52">
        <v>125</v>
      </c>
      <c r="C52">
        <v>55</v>
      </c>
      <c r="D52">
        <v>82</v>
      </c>
      <c r="E52" t="s">
        <v>19</v>
      </c>
      <c r="G52">
        <v>170</v>
      </c>
      <c r="H52">
        <v>97</v>
      </c>
      <c r="I52">
        <v>57</v>
      </c>
      <c r="J52">
        <v>95</v>
      </c>
      <c r="K52" t="s">
        <v>8</v>
      </c>
      <c r="M52" s="31">
        <v>178</v>
      </c>
      <c r="N52" s="31">
        <v>79</v>
      </c>
      <c r="O52" s="31">
        <v>59</v>
      </c>
      <c r="P52" s="31">
        <v>88</v>
      </c>
      <c r="Q52" s="31" t="s">
        <v>78</v>
      </c>
      <c r="R52">
        <f t="shared" si="1"/>
        <v>99</v>
      </c>
      <c r="S52">
        <v>158</v>
      </c>
      <c r="T52">
        <v>93</v>
      </c>
      <c r="U52" s="20">
        <v>58</v>
      </c>
      <c r="V52" s="20">
        <v>88</v>
      </c>
      <c r="W52" t="s">
        <v>8</v>
      </c>
      <c r="X52">
        <v>60</v>
      </c>
      <c r="Y52">
        <v>87</v>
      </c>
    </row>
    <row r="53" spans="1:25" x14ac:dyDescent="0.35">
      <c r="P53" s="6"/>
    </row>
    <row r="54" spans="1:25" x14ac:dyDescent="0.35">
      <c r="M54">
        <f>AVERAGE(M2:M52)</f>
        <v>164.86274509803923</v>
      </c>
      <c r="N54">
        <f t="shared" ref="N54:P54" si="2">AVERAGE(N2:N52)</f>
        <v>92.627450980392155</v>
      </c>
      <c r="O54">
        <f t="shared" si="2"/>
        <v>58.705882352941174</v>
      </c>
      <c r="P54">
        <f t="shared" si="2"/>
        <v>86.725490196078425</v>
      </c>
      <c r="Q54" s="6" t="s">
        <v>5</v>
      </c>
      <c r="X54">
        <f>AVERAGE(X2:X52)</f>
        <v>58.705882352941174</v>
      </c>
      <c r="Y54">
        <f>AVERAGE(Y2:Y52)</f>
        <v>86.666666666666671</v>
      </c>
    </row>
  </sheetData>
  <autoFilter ref="A1:R1" xr:uid="{38166431-F62A-4260-8F08-2CF3858500DF}">
    <sortState ref="A2:R52">
      <sortCondition descending="1" ref="Q1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60B2-306D-4DEA-952F-6A6BE6198052}">
  <dimension ref="A1:E59"/>
  <sheetViews>
    <sheetView tabSelected="1" workbookViewId="0">
      <selection activeCell="B7" sqref="B7"/>
    </sheetView>
  </sheetViews>
  <sheetFormatPr defaultRowHeight="14.5" x14ac:dyDescent="0.35"/>
  <sheetData>
    <row r="1" spans="1:5" x14ac:dyDescent="0.35">
      <c r="A1" t="s">
        <v>89</v>
      </c>
      <c r="B1" t="s">
        <v>90</v>
      </c>
      <c r="C1" t="s">
        <v>80</v>
      </c>
      <c r="D1" t="s">
        <v>81</v>
      </c>
      <c r="E1" t="s">
        <v>91</v>
      </c>
    </row>
    <row r="2" spans="1:5" x14ac:dyDescent="0.35">
      <c r="A2">
        <v>180</v>
      </c>
      <c r="B2">
        <v>121</v>
      </c>
      <c r="C2">
        <v>64</v>
      </c>
      <c r="D2">
        <v>97</v>
      </c>
      <c r="E2" t="s">
        <v>12</v>
      </c>
    </row>
    <row r="3" spans="1:5" x14ac:dyDescent="0.35">
      <c r="A3">
        <v>164</v>
      </c>
      <c r="B3">
        <v>111</v>
      </c>
      <c r="C3">
        <v>60</v>
      </c>
      <c r="D3">
        <v>85</v>
      </c>
      <c r="E3" t="s">
        <v>11</v>
      </c>
    </row>
    <row r="4" spans="1:5" x14ac:dyDescent="0.35">
      <c r="A4">
        <v>165</v>
      </c>
      <c r="B4">
        <v>109</v>
      </c>
      <c r="C4">
        <v>65</v>
      </c>
      <c r="D4">
        <v>89</v>
      </c>
      <c r="E4" t="s">
        <v>10</v>
      </c>
    </row>
    <row r="5" spans="1:5" x14ac:dyDescent="0.35">
      <c r="A5">
        <v>182</v>
      </c>
      <c r="B5">
        <v>112</v>
      </c>
      <c r="C5">
        <v>62</v>
      </c>
      <c r="D5">
        <v>88</v>
      </c>
      <c r="E5" t="s">
        <v>9</v>
      </c>
    </row>
    <row r="6" spans="1:5" x14ac:dyDescent="0.35">
      <c r="A6">
        <v>179</v>
      </c>
      <c r="B6">
        <v>110</v>
      </c>
      <c r="C6">
        <v>61</v>
      </c>
      <c r="D6">
        <v>90</v>
      </c>
      <c r="E6" t="s">
        <v>9</v>
      </c>
    </row>
    <row r="7" spans="1:5" x14ac:dyDescent="0.35">
      <c r="A7">
        <v>174</v>
      </c>
      <c r="B7">
        <v>108</v>
      </c>
      <c r="C7">
        <v>62</v>
      </c>
      <c r="D7">
        <v>95</v>
      </c>
      <c r="E7" t="s">
        <v>9</v>
      </c>
    </row>
    <row r="8" spans="1:5" x14ac:dyDescent="0.35">
      <c r="A8">
        <v>162</v>
      </c>
      <c r="B8">
        <v>105</v>
      </c>
      <c r="C8">
        <v>63</v>
      </c>
      <c r="D8">
        <v>89</v>
      </c>
      <c r="E8" t="s">
        <v>9</v>
      </c>
    </row>
    <row r="9" spans="1:5" x14ac:dyDescent="0.35">
      <c r="A9">
        <v>156</v>
      </c>
      <c r="B9">
        <v>104</v>
      </c>
      <c r="C9">
        <v>59</v>
      </c>
      <c r="D9">
        <v>88</v>
      </c>
      <c r="E9" t="s">
        <v>9</v>
      </c>
    </row>
    <row r="10" spans="1:5" x14ac:dyDescent="0.35">
      <c r="A10">
        <v>178</v>
      </c>
      <c r="B10">
        <v>107</v>
      </c>
      <c r="C10">
        <v>61</v>
      </c>
      <c r="D10">
        <v>86</v>
      </c>
      <c r="E10" t="s">
        <v>8</v>
      </c>
    </row>
    <row r="11" spans="1:5" x14ac:dyDescent="0.35">
      <c r="A11">
        <v>176</v>
      </c>
      <c r="B11">
        <v>106</v>
      </c>
      <c r="C11">
        <v>60</v>
      </c>
      <c r="D11">
        <v>91</v>
      </c>
      <c r="E11" t="s">
        <v>8</v>
      </c>
    </row>
    <row r="12" spans="1:5" x14ac:dyDescent="0.35">
      <c r="A12">
        <v>177</v>
      </c>
      <c r="B12">
        <v>106</v>
      </c>
      <c r="C12">
        <v>61</v>
      </c>
      <c r="D12">
        <v>96</v>
      </c>
      <c r="E12" t="s">
        <v>8</v>
      </c>
    </row>
    <row r="13" spans="1:5" x14ac:dyDescent="0.35">
      <c r="A13">
        <v>167</v>
      </c>
      <c r="B13">
        <v>104</v>
      </c>
      <c r="C13">
        <v>60</v>
      </c>
      <c r="D13">
        <v>92</v>
      </c>
      <c r="E13" t="s">
        <v>8</v>
      </c>
    </row>
    <row r="14" spans="1:5" x14ac:dyDescent="0.35">
      <c r="A14">
        <v>161</v>
      </c>
      <c r="B14">
        <v>102</v>
      </c>
      <c r="C14">
        <v>61</v>
      </c>
      <c r="D14">
        <v>88</v>
      </c>
      <c r="E14" t="s">
        <v>8</v>
      </c>
    </row>
    <row r="15" spans="1:5" x14ac:dyDescent="0.35">
      <c r="A15">
        <v>160</v>
      </c>
      <c r="B15">
        <v>100</v>
      </c>
      <c r="C15">
        <v>59</v>
      </c>
      <c r="D15">
        <v>88</v>
      </c>
      <c r="E15" t="s">
        <v>8</v>
      </c>
    </row>
    <row r="16" spans="1:5" x14ac:dyDescent="0.35">
      <c r="A16">
        <v>173</v>
      </c>
      <c r="B16">
        <v>103</v>
      </c>
      <c r="C16">
        <v>59</v>
      </c>
      <c r="D16">
        <v>89</v>
      </c>
      <c r="E16" t="s">
        <v>7</v>
      </c>
    </row>
    <row r="17" spans="1:5" x14ac:dyDescent="0.35">
      <c r="A17">
        <v>167</v>
      </c>
      <c r="B17">
        <v>102</v>
      </c>
      <c r="C17">
        <v>58</v>
      </c>
      <c r="D17">
        <v>82</v>
      </c>
      <c r="E17" t="s">
        <v>7</v>
      </c>
    </row>
    <row r="18" spans="1:5" x14ac:dyDescent="0.35">
      <c r="A18">
        <v>163</v>
      </c>
      <c r="B18">
        <v>101</v>
      </c>
      <c r="C18">
        <v>60</v>
      </c>
      <c r="D18">
        <v>95</v>
      </c>
      <c r="E18" t="s">
        <v>7</v>
      </c>
    </row>
    <row r="19" spans="1:5" x14ac:dyDescent="0.35">
      <c r="A19">
        <v>158</v>
      </c>
      <c r="B19">
        <v>99</v>
      </c>
      <c r="C19">
        <v>58</v>
      </c>
      <c r="D19">
        <v>83</v>
      </c>
      <c r="E19" t="s">
        <v>7</v>
      </c>
    </row>
    <row r="20" spans="1:5" x14ac:dyDescent="0.35">
      <c r="A20">
        <v>164</v>
      </c>
      <c r="B20">
        <v>99</v>
      </c>
      <c r="C20">
        <v>62</v>
      </c>
      <c r="D20">
        <v>99</v>
      </c>
      <c r="E20" t="s">
        <v>7</v>
      </c>
    </row>
    <row r="21" spans="1:5" x14ac:dyDescent="0.35">
      <c r="A21">
        <v>155</v>
      </c>
      <c r="B21">
        <v>98</v>
      </c>
      <c r="C21">
        <v>57</v>
      </c>
      <c r="D21">
        <v>85</v>
      </c>
      <c r="E21" t="s">
        <v>7</v>
      </c>
    </row>
    <row r="22" spans="1:5" x14ac:dyDescent="0.35">
      <c r="A22">
        <v>173</v>
      </c>
      <c r="B22">
        <v>101</v>
      </c>
      <c r="C22">
        <v>61</v>
      </c>
      <c r="D22">
        <v>98</v>
      </c>
      <c r="E22" t="s">
        <v>6</v>
      </c>
    </row>
    <row r="23" spans="1:5" x14ac:dyDescent="0.35">
      <c r="A23">
        <v>175</v>
      </c>
      <c r="B23">
        <v>99</v>
      </c>
      <c r="C23">
        <v>59</v>
      </c>
      <c r="D23">
        <v>88</v>
      </c>
      <c r="E23" t="s">
        <v>6</v>
      </c>
    </row>
    <row r="24" spans="1:5" x14ac:dyDescent="0.35">
      <c r="A24">
        <v>164</v>
      </c>
      <c r="B24">
        <v>98</v>
      </c>
      <c r="C24">
        <v>58</v>
      </c>
      <c r="D24">
        <v>87</v>
      </c>
      <c r="E24" t="s">
        <v>6</v>
      </c>
    </row>
    <row r="25" spans="1:5" x14ac:dyDescent="0.35">
      <c r="A25">
        <v>166</v>
      </c>
      <c r="B25">
        <v>98</v>
      </c>
      <c r="C25">
        <v>58</v>
      </c>
      <c r="D25">
        <v>92</v>
      </c>
      <c r="E25" t="s">
        <v>6</v>
      </c>
    </row>
    <row r="26" spans="1:5" x14ac:dyDescent="0.35">
      <c r="A26">
        <v>171</v>
      </c>
      <c r="B26">
        <v>97</v>
      </c>
      <c r="C26">
        <v>60</v>
      </c>
      <c r="D26">
        <v>94</v>
      </c>
      <c r="E26" t="s">
        <v>6</v>
      </c>
    </row>
    <row r="27" spans="1:5" x14ac:dyDescent="0.35">
      <c r="A27">
        <v>163</v>
      </c>
      <c r="B27">
        <v>95</v>
      </c>
      <c r="C27">
        <v>60</v>
      </c>
      <c r="D27">
        <v>90</v>
      </c>
      <c r="E27" t="s">
        <v>6</v>
      </c>
    </row>
    <row r="28" spans="1:5" x14ac:dyDescent="0.35">
      <c r="A28">
        <v>181</v>
      </c>
      <c r="B28">
        <v>98</v>
      </c>
      <c r="C28">
        <v>60</v>
      </c>
      <c r="D28">
        <v>91</v>
      </c>
      <c r="E28" t="s">
        <v>5</v>
      </c>
    </row>
    <row r="29" spans="1:5" x14ac:dyDescent="0.35">
      <c r="A29">
        <v>165</v>
      </c>
      <c r="B29">
        <v>96</v>
      </c>
      <c r="C29">
        <v>58</v>
      </c>
      <c r="D29">
        <v>88</v>
      </c>
      <c r="E29" t="s">
        <v>5</v>
      </c>
    </row>
    <row r="30" spans="1:5" x14ac:dyDescent="0.35">
      <c r="A30">
        <v>174</v>
      </c>
      <c r="B30">
        <v>96</v>
      </c>
      <c r="C30">
        <v>57</v>
      </c>
      <c r="D30">
        <v>82</v>
      </c>
      <c r="E30" t="s">
        <v>5</v>
      </c>
    </row>
    <row r="31" spans="1:5" x14ac:dyDescent="0.35">
      <c r="A31">
        <v>165</v>
      </c>
      <c r="B31">
        <v>95</v>
      </c>
      <c r="C31">
        <v>59</v>
      </c>
      <c r="D31">
        <v>90</v>
      </c>
      <c r="E31" t="s">
        <v>5</v>
      </c>
    </row>
    <row r="32" spans="1:5" x14ac:dyDescent="0.35">
      <c r="A32">
        <v>160</v>
      </c>
      <c r="B32">
        <v>94</v>
      </c>
      <c r="C32">
        <v>56</v>
      </c>
      <c r="D32">
        <v>84</v>
      </c>
      <c r="E32" t="s">
        <v>5</v>
      </c>
    </row>
    <row r="33" spans="1:5" x14ac:dyDescent="0.35">
      <c r="A33">
        <v>158</v>
      </c>
      <c r="B33">
        <v>93</v>
      </c>
      <c r="C33">
        <v>56</v>
      </c>
      <c r="D33">
        <v>85</v>
      </c>
      <c r="E33" t="s">
        <v>5</v>
      </c>
    </row>
    <row r="34" spans="1:5" x14ac:dyDescent="0.35">
      <c r="A34">
        <v>171</v>
      </c>
      <c r="B34">
        <v>95</v>
      </c>
      <c r="C34">
        <v>60</v>
      </c>
      <c r="D34">
        <v>89</v>
      </c>
      <c r="E34" t="s">
        <v>4</v>
      </c>
    </row>
    <row r="35" spans="1:5" x14ac:dyDescent="0.35">
      <c r="A35">
        <v>169</v>
      </c>
      <c r="B35">
        <v>94</v>
      </c>
      <c r="C35">
        <v>58</v>
      </c>
      <c r="D35">
        <v>93</v>
      </c>
      <c r="E35" t="s">
        <v>4</v>
      </c>
    </row>
    <row r="36" spans="1:5" x14ac:dyDescent="0.35">
      <c r="A36">
        <v>172</v>
      </c>
      <c r="B36">
        <v>92</v>
      </c>
      <c r="C36">
        <v>55</v>
      </c>
      <c r="D36">
        <v>86</v>
      </c>
      <c r="E36" t="s">
        <v>4</v>
      </c>
    </row>
    <row r="37" spans="1:5" x14ac:dyDescent="0.35">
      <c r="A37">
        <v>163</v>
      </c>
      <c r="B37">
        <v>91</v>
      </c>
      <c r="C37">
        <v>58</v>
      </c>
      <c r="D37">
        <v>85</v>
      </c>
      <c r="E37" t="s">
        <v>4</v>
      </c>
    </row>
    <row r="38" spans="1:5" x14ac:dyDescent="0.35">
      <c r="A38">
        <v>144</v>
      </c>
      <c r="B38">
        <v>79</v>
      </c>
      <c r="C38">
        <v>54</v>
      </c>
      <c r="D38">
        <v>80</v>
      </c>
      <c r="E38" t="s">
        <v>4</v>
      </c>
    </row>
    <row r="39" spans="1:5" x14ac:dyDescent="0.35">
      <c r="A39">
        <v>169</v>
      </c>
      <c r="B39">
        <v>91</v>
      </c>
      <c r="C39">
        <v>56</v>
      </c>
      <c r="D39">
        <v>84</v>
      </c>
      <c r="E39" t="s">
        <v>3</v>
      </c>
    </row>
    <row r="40" spans="1:5" x14ac:dyDescent="0.35">
      <c r="A40">
        <v>170</v>
      </c>
      <c r="B40">
        <v>90</v>
      </c>
      <c r="C40">
        <v>59</v>
      </c>
      <c r="D40">
        <v>85</v>
      </c>
      <c r="E40" t="s">
        <v>3</v>
      </c>
    </row>
    <row r="41" spans="1:5" x14ac:dyDescent="0.35">
      <c r="A41">
        <v>173</v>
      </c>
      <c r="B41">
        <v>89</v>
      </c>
      <c r="C41">
        <v>59</v>
      </c>
      <c r="D41">
        <v>84</v>
      </c>
      <c r="E41" t="s">
        <v>3</v>
      </c>
    </row>
    <row r="42" spans="1:5" x14ac:dyDescent="0.35">
      <c r="A42">
        <v>163</v>
      </c>
      <c r="B42">
        <v>88</v>
      </c>
      <c r="C42">
        <v>59</v>
      </c>
      <c r="D42">
        <v>87</v>
      </c>
      <c r="E42" t="s">
        <v>3</v>
      </c>
    </row>
    <row r="43" spans="1:5" x14ac:dyDescent="0.35">
      <c r="A43">
        <v>154</v>
      </c>
      <c r="B43">
        <v>86</v>
      </c>
      <c r="C43">
        <v>58</v>
      </c>
      <c r="D43">
        <v>83</v>
      </c>
      <c r="E43" t="s">
        <v>3</v>
      </c>
    </row>
    <row r="44" spans="1:5" x14ac:dyDescent="0.35">
      <c r="A44">
        <v>157</v>
      </c>
      <c r="B44">
        <v>85</v>
      </c>
      <c r="C44">
        <v>59</v>
      </c>
      <c r="D44">
        <v>88</v>
      </c>
      <c r="E44" t="s">
        <v>3</v>
      </c>
    </row>
    <row r="45" spans="1:5" x14ac:dyDescent="0.35">
      <c r="A45">
        <v>145</v>
      </c>
      <c r="B45">
        <v>76</v>
      </c>
      <c r="C45">
        <v>55</v>
      </c>
      <c r="D45">
        <v>81</v>
      </c>
      <c r="E45" t="s">
        <v>3</v>
      </c>
    </row>
    <row r="46" spans="1:5" x14ac:dyDescent="0.35">
      <c r="A46">
        <v>172</v>
      </c>
      <c r="B46">
        <v>87</v>
      </c>
      <c r="C46">
        <v>57</v>
      </c>
      <c r="D46">
        <v>86</v>
      </c>
      <c r="E46" t="s">
        <v>2</v>
      </c>
    </row>
    <row r="47" spans="1:5" x14ac:dyDescent="0.35">
      <c r="A47">
        <v>159</v>
      </c>
      <c r="B47">
        <v>84</v>
      </c>
      <c r="C47">
        <v>57</v>
      </c>
      <c r="D47">
        <v>86</v>
      </c>
      <c r="E47" t="s">
        <v>2</v>
      </c>
    </row>
    <row r="48" spans="1:5" x14ac:dyDescent="0.35">
      <c r="A48">
        <v>153</v>
      </c>
      <c r="B48">
        <v>82</v>
      </c>
      <c r="C48">
        <v>56</v>
      </c>
      <c r="D48">
        <v>81</v>
      </c>
      <c r="E48" t="s">
        <v>2</v>
      </c>
    </row>
    <row r="49" spans="1:5" x14ac:dyDescent="0.35">
      <c r="A49">
        <v>162</v>
      </c>
      <c r="B49">
        <v>81</v>
      </c>
      <c r="C49">
        <v>56</v>
      </c>
      <c r="D49">
        <v>84</v>
      </c>
      <c r="E49" t="s">
        <v>2</v>
      </c>
    </row>
    <row r="50" spans="1:5" x14ac:dyDescent="0.35">
      <c r="A50">
        <v>168</v>
      </c>
      <c r="B50">
        <v>85</v>
      </c>
      <c r="C50">
        <v>58</v>
      </c>
      <c r="D50">
        <v>87</v>
      </c>
      <c r="E50" t="s">
        <v>1</v>
      </c>
    </row>
    <row r="51" spans="1:5" x14ac:dyDescent="0.35">
      <c r="A51">
        <v>163</v>
      </c>
      <c r="B51">
        <v>83</v>
      </c>
      <c r="C51">
        <v>57</v>
      </c>
      <c r="D51">
        <v>83</v>
      </c>
      <c r="E51" t="s">
        <v>1</v>
      </c>
    </row>
    <row r="52" spans="1:5" x14ac:dyDescent="0.35">
      <c r="A52">
        <v>160</v>
      </c>
      <c r="B52">
        <v>80</v>
      </c>
      <c r="C52">
        <v>58</v>
      </c>
      <c r="D52">
        <v>88</v>
      </c>
      <c r="E52" t="s">
        <v>1</v>
      </c>
    </row>
    <row r="53" spans="1:5" x14ac:dyDescent="0.35">
      <c r="A53">
        <v>132</v>
      </c>
      <c r="B53">
        <v>67</v>
      </c>
      <c r="C53">
        <v>52</v>
      </c>
      <c r="D53">
        <v>72</v>
      </c>
      <c r="E53" t="s">
        <v>1</v>
      </c>
    </row>
    <row r="54" spans="1:5" x14ac:dyDescent="0.35">
      <c r="A54">
        <v>183</v>
      </c>
      <c r="B54">
        <v>83</v>
      </c>
      <c r="C54">
        <v>60</v>
      </c>
      <c r="D54">
        <v>85</v>
      </c>
      <c r="E54" t="s">
        <v>54</v>
      </c>
    </row>
    <row r="55" spans="1:5" x14ac:dyDescent="0.35">
      <c r="A55">
        <v>164</v>
      </c>
      <c r="B55">
        <v>78</v>
      </c>
      <c r="C55">
        <v>57</v>
      </c>
      <c r="D55">
        <v>83</v>
      </c>
      <c r="E55" t="s">
        <v>54</v>
      </c>
    </row>
    <row r="56" spans="1:5" x14ac:dyDescent="0.35">
      <c r="A56">
        <v>152</v>
      </c>
      <c r="B56">
        <v>74</v>
      </c>
      <c r="C56">
        <v>57</v>
      </c>
      <c r="D56">
        <v>78</v>
      </c>
      <c r="E56" t="s">
        <v>54</v>
      </c>
    </row>
    <row r="57" spans="1:5" x14ac:dyDescent="0.35">
      <c r="A57">
        <v>149</v>
      </c>
      <c r="B57">
        <v>73</v>
      </c>
      <c r="C57">
        <v>59</v>
      </c>
      <c r="D57">
        <v>79</v>
      </c>
      <c r="E57" t="s">
        <v>0</v>
      </c>
    </row>
    <row r="58" spans="1:5" x14ac:dyDescent="0.35">
      <c r="A58">
        <v>151</v>
      </c>
      <c r="B58">
        <v>71</v>
      </c>
      <c r="C58">
        <v>55</v>
      </c>
      <c r="D58">
        <v>77</v>
      </c>
      <c r="E58" t="s">
        <v>0</v>
      </c>
    </row>
    <row r="59" spans="1:5" x14ac:dyDescent="0.35">
      <c r="A59">
        <v>148</v>
      </c>
      <c r="B59">
        <v>69</v>
      </c>
      <c r="C59">
        <v>53</v>
      </c>
      <c r="D59">
        <v>76</v>
      </c>
      <c r="E59" t="s">
        <v>78</v>
      </c>
    </row>
  </sheetData>
  <autoFilter ref="A1:E1" xr:uid="{6A6A9CB4-FE3A-4336-929E-8080BC9D14AC}">
    <sortState ref="A2:E59">
      <sortCondition descending="1" ref="E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6AC7-234D-4C7B-9AD4-B15A474C4EEB}">
  <dimension ref="A1:AA52"/>
  <sheetViews>
    <sheetView topLeftCell="A7" workbookViewId="0">
      <selection activeCell="J11" sqref="J11"/>
    </sheetView>
  </sheetViews>
  <sheetFormatPr defaultRowHeight="14.5" x14ac:dyDescent="0.35"/>
  <sheetData>
    <row r="1" spans="1:27" x14ac:dyDescent="0.35">
      <c r="A1" s="38" t="s">
        <v>79</v>
      </c>
      <c r="B1" s="38"/>
      <c r="C1" s="39" t="s">
        <v>83</v>
      </c>
      <c r="D1" s="40" t="s">
        <v>84</v>
      </c>
      <c r="E1" s="38"/>
      <c r="F1" s="38"/>
      <c r="G1" s="38"/>
      <c r="H1" s="38" t="s">
        <v>80</v>
      </c>
      <c r="I1" s="38"/>
      <c r="J1" s="39" t="s">
        <v>83</v>
      </c>
      <c r="K1" s="39" t="s">
        <v>84</v>
      </c>
      <c r="L1" s="38"/>
      <c r="M1" s="38"/>
      <c r="N1" s="38"/>
      <c r="O1" s="38" t="s">
        <v>81</v>
      </c>
      <c r="P1" s="38"/>
      <c r="Q1" s="39" t="s">
        <v>83</v>
      </c>
      <c r="R1" s="39" t="s">
        <v>84</v>
      </c>
      <c r="S1" s="38"/>
      <c r="T1" s="38"/>
      <c r="U1" s="38"/>
      <c r="V1" s="38" t="s">
        <v>82</v>
      </c>
      <c r="W1" s="38"/>
      <c r="X1" s="39" t="s">
        <v>83</v>
      </c>
      <c r="Y1" s="39" t="s">
        <v>84</v>
      </c>
      <c r="Z1" s="38"/>
      <c r="AA1" s="38"/>
    </row>
    <row r="2" spans="1:27" x14ac:dyDescent="0.35">
      <c r="A2" s="38">
        <f t="shared" ref="A2:A29" si="0">A3+1</f>
        <v>30</v>
      </c>
      <c r="B2" s="38" t="s">
        <v>77</v>
      </c>
      <c r="C2" s="39">
        <f t="shared" ref="C2:C19" si="1">(A2-1)/(11/-0.537)+3.687</f>
        <v>2.2712727272727271</v>
      </c>
      <c r="D2" s="39">
        <f>(A2-12)/(18/-0.769)+3.04</f>
        <v>2.2709999999999999</v>
      </c>
      <c r="E2" s="38"/>
      <c r="F2" s="39">
        <f>D2-C2</f>
        <v>-2.7272727272720232E-4</v>
      </c>
      <c r="G2" s="38"/>
      <c r="H2" s="38">
        <f t="shared" ref="H2:H29" si="2">H3+1</f>
        <v>30</v>
      </c>
      <c r="I2" s="38" t="s">
        <v>77</v>
      </c>
      <c r="J2" s="39">
        <f>(H2-12)/(18/-0.13)+3.18</f>
        <v>3.0500000000000003</v>
      </c>
      <c r="K2" s="39">
        <f>(H2-12)/(18/-0.05)+3.1</f>
        <v>3.0500000000000003</v>
      </c>
      <c r="L2" s="38"/>
      <c r="M2" s="39">
        <f>K2-J2</f>
        <v>0</v>
      </c>
      <c r="N2" s="38"/>
      <c r="O2" s="38">
        <f t="shared" ref="O2:O29" si="3">O3+1</f>
        <v>30</v>
      </c>
      <c r="P2" s="38" t="s">
        <v>77</v>
      </c>
      <c r="Q2" s="39">
        <f t="shared" ref="Q2:Q19" si="4">(O2-1)/(11/-0.12)+3.4</f>
        <v>3.0836363636363635</v>
      </c>
      <c r="R2" s="39">
        <f>(O2-12)/(18/-0.111)+3.195</f>
        <v>3.0839999999999996</v>
      </c>
      <c r="S2" s="38"/>
      <c r="T2" s="39">
        <f t="shared" ref="T2:T30" si="5">R2-Q2</f>
        <v>3.6363636363612173E-4</v>
      </c>
      <c r="U2" s="38"/>
      <c r="V2" s="38">
        <f t="shared" ref="V2:V29" si="6">V3+1</f>
        <v>30</v>
      </c>
      <c r="W2" s="38" t="s">
        <v>77</v>
      </c>
      <c r="X2" s="39">
        <f>(V2-12)/(18/-0.04)+2.98</f>
        <v>2.94</v>
      </c>
      <c r="Y2" s="39">
        <f>(V2-12)/(18/-0.03)+2.97</f>
        <v>2.9400000000000004</v>
      </c>
      <c r="Z2" s="39"/>
      <c r="AA2" s="39">
        <f>Y2-X2</f>
        <v>0</v>
      </c>
    </row>
    <row r="3" spans="1:27" x14ac:dyDescent="0.35">
      <c r="A3" s="38">
        <f t="shared" si="0"/>
        <v>29</v>
      </c>
      <c r="B3" s="38" t="s">
        <v>76</v>
      </c>
      <c r="C3" s="39">
        <f t="shared" si="1"/>
        <v>2.3200909090909088</v>
      </c>
      <c r="D3" s="39">
        <f t="shared" ref="D3:D31" si="7">(A3-12)/(18/-0.769)+3.04</f>
        <v>2.3137222222222222</v>
      </c>
      <c r="E3" s="38"/>
      <c r="F3" s="39">
        <f t="shared" ref="F3:F31" si="8">D3-C3</f>
        <v>-6.3686868686865239E-3</v>
      </c>
      <c r="G3" s="38"/>
      <c r="H3" s="38">
        <f t="shared" si="2"/>
        <v>29</v>
      </c>
      <c r="I3" s="38" t="s">
        <v>76</v>
      </c>
      <c r="J3" s="39">
        <f t="shared" ref="J3:J31" si="9">(H3-12)/(18/-0.13)+3.18</f>
        <v>3.0572222222222223</v>
      </c>
      <c r="K3" s="39">
        <f t="shared" ref="K3:K31" si="10">(H3-12)/(18/-0.05)+3.1</f>
        <v>3.052777777777778</v>
      </c>
      <c r="L3" s="38"/>
      <c r="M3" s="39">
        <f t="shared" ref="M3:M31" si="11">K3-J3</f>
        <v>-4.444444444444251E-3</v>
      </c>
      <c r="N3" s="38"/>
      <c r="O3" s="38">
        <f t="shared" si="3"/>
        <v>29</v>
      </c>
      <c r="P3" s="38" t="s">
        <v>76</v>
      </c>
      <c r="Q3" s="39">
        <f t="shared" si="4"/>
        <v>3.0945454545454547</v>
      </c>
      <c r="R3" s="39">
        <f t="shared" ref="R3:R31" si="12">(O3-12)/(18/-0.111)+3.195</f>
        <v>3.0901666666666667</v>
      </c>
      <c r="S3" s="38"/>
      <c r="T3" s="39">
        <f t="shared" si="5"/>
        <v>-4.3787878787879819E-3</v>
      </c>
      <c r="U3" s="38"/>
      <c r="V3" s="38">
        <f t="shared" si="6"/>
        <v>29</v>
      </c>
      <c r="W3" s="38" t="s">
        <v>76</v>
      </c>
      <c r="X3" s="39">
        <f t="shared" ref="X3:X31" si="13">(V3-12)/(18/-0.04)+2.98</f>
        <v>2.9422222222222221</v>
      </c>
      <c r="Y3" s="39">
        <f t="shared" ref="Y3:Y31" si="14">(V3-12)/(18/-0.03)+2.97</f>
        <v>2.9416666666666669</v>
      </c>
      <c r="Z3" s="39"/>
      <c r="AA3" s="39">
        <f t="shared" ref="AA3:AA31" si="15">Y3-X3</f>
        <v>-5.5555555555519831E-4</v>
      </c>
    </row>
    <row r="4" spans="1:27" x14ac:dyDescent="0.35">
      <c r="A4" s="38">
        <f t="shared" si="0"/>
        <v>28</v>
      </c>
      <c r="B4" s="38" t="s">
        <v>75</v>
      </c>
      <c r="C4" s="39">
        <f t="shared" si="1"/>
        <v>2.3689090909090904</v>
      </c>
      <c r="D4" s="39">
        <f t="shared" si="7"/>
        <v>2.3564444444444446</v>
      </c>
      <c r="E4" s="38"/>
      <c r="F4" s="39">
        <f t="shared" si="8"/>
        <v>-1.2464646464645845E-2</v>
      </c>
      <c r="G4" s="38"/>
      <c r="H4" s="38">
        <f t="shared" si="2"/>
        <v>28</v>
      </c>
      <c r="I4" s="38" t="s">
        <v>75</v>
      </c>
      <c r="J4" s="39">
        <f t="shared" si="9"/>
        <v>3.0644444444444447</v>
      </c>
      <c r="K4" s="39">
        <f t="shared" si="10"/>
        <v>3.0555555555555558</v>
      </c>
      <c r="L4" s="38"/>
      <c r="M4" s="39">
        <f t="shared" si="11"/>
        <v>-8.8888888888889461E-3</v>
      </c>
      <c r="N4" s="38"/>
      <c r="O4" s="38">
        <f t="shared" si="3"/>
        <v>28</v>
      </c>
      <c r="P4" s="38" t="s">
        <v>75</v>
      </c>
      <c r="Q4" s="39">
        <f t="shared" si="4"/>
        <v>3.1054545454545455</v>
      </c>
      <c r="R4" s="39">
        <f t="shared" si="12"/>
        <v>3.0963333333333334</v>
      </c>
      <c r="S4" s="38"/>
      <c r="T4" s="39">
        <f t="shared" si="5"/>
        <v>-9.1212121212120856E-3</v>
      </c>
      <c r="U4" s="38"/>
      <c r="V4" s="38">
        <f t="shared" si="6"/>
        <v>28</v>
      </c>
      <c r="W4" s="38" t="s">
        <v>75</v>
      </c>
      <c r="X4" s="39">
        <f t="shared" si="13"/>
        <v>2.9444444444444446</v>
      </c>
      <c r="Y4" s="39">
        <f t="shared" si="14"/>
        <v>2.9433333333333334</v>
      </c>
      <c r="Z4" s="38"/>
      <c r="AA4" s="39">
        <f t="shared" si="15"/>
        <v>-1.1111111111112848E-3</v>
      </c>
    </row>
    <row r="5" spans="1:27" x14ac:dyDescent="0.35">
      <c r="A5" s="38">
        <f t="shared" si="0"/>
        <v>27</v>
      </c>
      <c r="B5" s="38" t="s">
        <v>24</v>
      </c>
      <c r="C5" s="39">
        <f t="shared" si="1"/>
        <v>2.4177272727272725</v>
      </c>
      <c r="D5" s="39">
        <f t="shared" si="7"/>
        <v>2.3991666666666669</v>
      </c>
      <c r="E5" s="38"/>
      <c r="F5" s="39">
        <f t="shared" si="8"/>
        <v>-1.8560606060605611E-2</v>
      </c>
      <c r="G5" s="38"/>
      <c r="H5" s="38">
        <f t="shared" si="2"/>
        <v>27</v>
      </c>
      <c r="I5" s="38" t="s">
        <v>24</v>
      </c>
      <c r="J5" s="39">
        <f t="shared" si="9"/>
        <v>3.0716666666666668</v>
      </c>
      <c r="K5" s="39">
        <f t="shared" si="10"/>
        <v>3.0583333333333336</v>
      </c>
      <c r="L5" s="38"/>
      <c r="M5" s="39">
        <f t="shared" si="11"/>
        <v>-1.3333333333333197E-2</v>
      </c>
      <c r="N5" s="38"/>
      <c r="O5" s="38">
        <f t="shared" si="3"/>
        <v>27</v>
      </c>
      <c r="P5" s="38" t="s">
        <v>24</v>
      </c>
      <c r="Q5" s="39">
        <f t="shared" si="4"/>
        <v>3.1163636363636362</v>
      </c>
      <c r="R5" s="39">
        <f t="shared" si="12"/>
        <v>3.1025</v>
      </c>
      <c r="S5" s="38"/>
      <c r="T5" s="39">
        <f t="shared" si="5"/>
        <v>-1.3863636363636189E-2</v>
      </c>
      <c r="U5" s="38"/>
      <c r="V5" s="38">
        <f t="shared" si="6"/>
        <v>27</v>
      </c>
      <c r="W5" s="38" t="s">
        <v>24</v>
      </c>
      <c r="X5" s="39">
        <f t="shared" si="13"/>
        <v>2.9466666666666668</v>
      </c>
      <c r="Y5" s="39">
        <f t="shared" si="14"/>
        <v>2.9450000000000003</v>
      </c>
      <c r="Z5" s="38"/>
      <c r="AA5" s="39">
        <f t="shared" si="15"/>
        <v>-1.6666666666664831E-3</v>
      </c>
    </row>
    <row r="6" spans="1:27" x14ac:dyDescent="0.35">
      <c r="A6" s="38">
        <f t="shared" si="0"/>
        <v>26</v>
      </c>
      <c r="B6" s="38" t="s">
        <v>23</v>
      </c>
      <c r="C6" s="39">
        <f t="shared" si="1"/>
        <v>2.4665454545454546</v>
      </c>
      <c r="D6" s="39">
        <f t="shared" si="7"/>
        <v>2.4418888888888888</v>
      </c>
      <c r="E6" s="38"/>
      <c r="F6" s="39">
        <f t="shared" si="8"/>
        <v>-2.4656565656565821E-2</v>
      </c>
      <c r="G6" s="38"/>
      <c r="H6" s="38">
        <f t="shared" si="2"/>
        <v>26</v>
      </c>
      <c r="I6" s="38" t="s">
        <v>23</v>
      </c>
      <c r="J6" s="39">
        <f t="shared" si="9"/>
        <v>3.0788888888888892</v>
      </c>
      <c r="K6" s="39">
        <f t="shared" si="10"/>
        <v>3.0611111111111113</v>
      </c>
      <c r="L6" s="38"/>
      <c r="M6" s="39">
        <f t="shared" si="11"/>
        <v>-1.7777777777777892E-2</v>
      </c>
      <c r="N6" s="38"/>
      <c r="O6" s="38">
        <f t="shared" si="3"/>
        <v>26</v>
      </c>
      <c r="P6" s="38" t="s">
        <v>23</v>
      </c>
      <c r="Q6" s="39">
        <f t="shared" si="4"/>
        <v>3.127272727272727</v>
      </c>
      <c r="R6" s="39">
        <f t="shared" si="12"/>
        <v>3.1086666666666667</v>
      </c>
      <c r="S6" s="38"/>
      <c r="T6" s="39">
        <f t="shared" si="5"/>
        <v>-1.8606060606060293E-2</v>
      </c>
      <c r="U6" s="38"/>
      <c r="V6" s="38">
        <f t="shared" si="6"/>
        <v>26</v>
      </c>
      <c r="W6" s="38" t="s">
        <v>23</v>
      </c>
      <c r="X6" s="39">
        <f t="shared" si="13"/>
        <v>2.9488888888888889</v>
      </c>
      <c r="Y6" s="39">
        <f t="shared" si="14"/>
        <v>2.9466666666666668</v>
      </c>
      <c r="Z6" s="38"/>
      <c r="AA6" s="39">
        <f t="shared" si="15"/>
        <v>-2.2222222222221255E-3</v>
      </c>
    </row>
    <row r="7" spans="1:27" x14ac:dyDescent="0.35">
      <c r="A7" s="38">
        <f t="shared" si="0"/>
        <v>25</v>
      </c>
      <c r="B7" s="38" t="s">
        <v>22</v>
      </c>
      <c r="C7" s="39">
        <f t="shared" si="1"/>
        <v>2.5153636363636362</v>
      </c>
      <c r="D7" s="39">
        <f t="shared" si="7"/>
        <v>2.4846111111111111</v>
      </c>
      <c r="E7" s="38"/>
      <c r="F7" s="39">
        <f t="shared" si="8"/>
        <v>-3.0752525252525142E-2</v>
      </c>
      <c r="G7" s="38"/>
      <c r="H7" s="38">
        <f t="shared" si="2"/>
        <v>25</v>
      </c>
      <c r="I7" s="38" t="s">
        <v>22</v>
      </c>
      <c r="J7" s="39">
        <f t="shared" si="9"/>
        <v>3.0861111111111112</v>
      </c>
      <c r="K7" s="39">
        <f t="shared" si="10"/>
        <v>3.0638888888888891</v>
      </c>
      <c r="L7" s="38"/>
      <c r="M7" s="39">
        <f t="shared" si="11"/>
        <v>-2.2222222222222143E-2</v>
      </c>
      <c r="N7" s="38"/>
      <c r="O7" s="38">
        <f t="shared" si="3"/>
        <v>25</v>
      </c>
      <c r="P7" s="38" t="s">
        <v>22</v>
      </c>
      <c r="Q7" s="39">
        <f t="shared" si="4"/>
        <v>3.1381818181818182</v>
      </c>
      <c r="R7" s="39">
        <f t="shared" si="12"/>
        <v>3.1148333333333333</v>
      </c>
      <c r="S7" s="38"/>
      <c r="T7" s="39">
        <f t="shared" si="5"/>
        <v>-2.3348484848484841E-2</v>
      </c>
      <c r="U7" s="38"/>
      <c r="V7" s="38">
        <f t="shared" si="6"/>
        <v>25</v>
      </c>
      <c r="W7" s="38" t="s">
        <v>22</v>
      </c>
      <c r="X7" s="39">
        <f t="shared" si="13"/>
        <v>2.951111111111111</v>
      </c>
      <c r="Y7" s="39">
        <f t="shared" si="14"/>
        <v>2.9483333333333337</v>
      </c>
      <c r="Z7" s="38"/>
      <c r="AA7" s="39">
        <f t="shared" si="15"/>
        <v>-2.7777777777773238E-3</v>
      </c>
    </row>
    <row r="8" spans="1:27" x14ac:dyDescent="0.35">
      <c r="A8" s="38">
        <f t="shared" si="0"/>
        <v>24</v>
      </c>
      <c r="B8" s="38" t="s">
        <v>21</v>
      </c>
      <c r="C8" s="39">
        <f t="shared" si="1"/>
        <v>2.5641818181818179</v>
      </c>
      <c r="D8" s="39">
        <f t="shared" si="7"/>
        <v>2.5273333333333334</v>
      </c>
      <c r="E8" s="38"/>
      <c r="F8" s="39">
        <f t="shared" si="8"/>
        <v>-3.6848484848484464E-2</v>
      </c>
      <c r="G8" s="38"/>
      <c r="H8" s="38">
        <f t="shared" si="2"/>
        <v>24</v>
      </c>
      <c r="I8" s="38" t="s">
        <v>21</v>
      </c>
      <c r="J8" s="39">
        <f t="shared" si="9"/>
        <v>3.0933333333333337</v>
      </c>
      <c r="K8" s="39">
        <f t="shared" si="10"/>
        <v>3.0666666666666669</v>
      </c>
      <c r="L8" s="38"/>
      <c r="M8" s="39">
        <f t="shared" si="11"/>
        <v>-2.6666666666666838E-2</v>
      </c>
      <c r="N8" s="38"/>
      <c r="O8" s="38">
        <f t="shared" si="3"/>
        <v>24</v>
      </c>
      <c r="P8" s="38" t="s">
        <v>21</v>
      </c>
      <c r="Q8" s="39">
        <f t="shared" si="4"/>
        <v>3.1490909090909089</v>
      </c>
      <c r="R8" s="39">
        <f t="shared" si="12"/>
        <v>3.121</v>
      </c>
      <c r="S8" s="38"/>
      <c r="T8" s="39">
        <f t="shared" si="5"/>
        <v>-2.8090909090908944E-2</v>
      </c>
      <c r="U8" s="38"/>
      <c r="V8" s="38">
        <f t="shared" si="6"/>
        <v>24</v>
      </c>
      <c r="W8" s="38" t="s">
        <v>21</v>
      </c>
      <c r="X8" s="39">
        <f t="shared" si="13"/>
        <v>2.9533333333333331</v>
      </c>
      <c r="Y8" s="39">
        <f t="shared" si="14"/>
        <v>2.95</v>
      </c>
      <c r="Z8" s="38"/>
      <c r="AA8" s="39">
        <f t="shared" si="15"/>
        <v>-3.3333333333329662E-3</v>
      </c>
    </row>
    <row r="9" spans="1:27" x14ac:dyDescent="0.35">
      <c r="A9" s="38">
        <f t="shared" si="0"/>
        <v>23</v>
      </c>
      <c r="B9" s="38" t="s">
        <v>20</v>
      </c>
      <c r="C9" s="39">
        <f t="shared" si="1"/>
        <v>2.6129999999999995</v>
      </c>
      <c r="D9" s="39">
        <f t="shared" si="7"/>
        <v>2.5700555555555553</v>
      </c>
      <c r="E9" s="38"/>
      <c r="F9" s="39">
        <f t="shared" si="8"/>
        <v>-4.294444444444423E-2</v>
      </c>
      <c r="G9" s="38"/>
      <c r="H9" s="38">
        <f t="shared" si="2"/>
        <v>23</v>
      </c>
      <c r="I9" s="38" t="s">
        <v>20</v>
      </c>
      <c r="J9" s="39">
        <f t="shared" si="9"/>
        <v>3.1005555555555557</v>
      </c>
      <c r="K9" s="39">
        <f t="shared" si="10"/>
        <v>3.0694444444444446</v>
      </c>
      <c r="L9" s="38"/>
      <c r="M9" s="39">
        <f t="shared" si="11"/>
        <v>-3.1111111111111089E-2</v>
      </c>
      <c r="N9" s="38"/>
      <c r="O9" s="38">
        <f t="shared" si="3"/>
        <v>23</v>
      </c>
      <c r="P9" s="38" t="s">
        <v>20</v>
      </c>
      <c r="Q9" s="39">
        <f t="shared" si="4"/>
        <v>3.16</v>
      </c>
      <c r="R9" s="39">
        <f t="shared" si="12"/>
        <v>3.1271666666666667</v>
      </c>
      <c r="S9" s="38"/>
      <c r="T9" s="39">
        <f t="shared" si="5"/>
        <v>-3.2833333333333492E-2</v>
      </c>
      <c r="U9" s="38"/>
      <c r="V9" s="38">
        <f t="shared" si="6"/>
        <v>23</v>
      </c>
      <c r="W9" s="38" t="s">
        <v>20</v>
      </c>
      <c r="X9" s="39">
        <f t="shared" si="13"/>
        <v>2.9555555555555557</v>
      </c>
      <c r="Y9" s="39">
        <f t="shared" si="14"/>
        <v>2.9516666666666667</v>
      </c>
      <c r="Z9" s="38"/>
      <c r="AA9" s="39">
        <f t="shared" si="15"/>
        <v>-3.8888888888890527E-3</v>
      </c>
    </row>
    <row r="10" spans="1:27" x14ac:dyDescent="0.35">
      <c r="A10" s="38">
        <f t="shared" si="0"/>
        <v>22</v>
      </c>
      <c r="B10" s="38" t="s">
        <v>19</v>
      </c>
      <c r="C10" s="39">
        <f t="shared" si="1"/>
        <v>2.6618181818181816</v>
      </c>
      <c r="D10" s="39">
        <f t="shared" si="7"/>
        <v>2.6127777777777776</v>
      </c>
      <c r="E10" s="38"/>
      <c r="F10" s="39">
        <f t="shared" si="8"/>
        <v>-4.9040404040403995E-2</v>
      </c>
      <c r="G10" s="38"/>
      <c r="H10" s="38">
        <f t="shared" si="2"/>
        <v>22</v>
      </c>
      <c r="I10" s="38" t="s">
        <v>19</v>
      </c>
      <c r="J10" s="39">
        <f t="shared" si="9"/>
        <v>3.1077777777777778</v>
      </c>
      <c r="K10" s="39">
        <f t="shared" si="10"/>
        <v>3.0722222222222224</v>
      </c>
      <c r="L10" s="38"/>
      <c r="M10" s="39">
        <f t="shared" si="11"/>
        <v>-3.555555555555534E-2</v>
      </c>
      <c r="N10" s="38"/>
      <c r="O10" s="38">
        <f t="shared" si="3"/>
        <v>22</v>
      </c>
      <c r="P10" s="38" t="s">
        <v>19</v>
      </c>
      <c r="Q10" s="39">
        <f t="shared" si="4"/>
        <v>3.1709090909090909</v>
      </c>
      <c r="R10" s="39">
        <f t="shared" si="12"/>
        <v>3.1333333333333333</v>
      </c>
      <c r="S10" s="38"/>
      <c r="T10" s="39">
        <f t="shared" si="5"/>
        <v>-3.7575757575757596E-2</v>
      </c>
      <c r="U10" s="38"/>
      <c r="V10" s="38">
        <f t="shared" si="6"/>
        <v>22</v>
      </c>
      <c r="W10" s="38" t="s">
        <v>19</v>
      </c>
      <c r="X10" s="39">
        <f t="shared" si="13"/>
        <v>2.9577777777777778</v>
      </c>
      <c r="Y10" s="39">
        <f t="shared" si="14"/>
        <v>2.9533333333333336</v>
      </c>
      <c r="Z10" s="38"/>
      <c r="AA10" s="39">
        <f t="shared" si="15"/>
        <v>-4.444444444444251E-3</v>
      </c>
    </row>
    <row r="11" spans="1:27" x14ac:dyDescent="0.35">
      <c r="A11" s="38">
        <f t="shared" si="0"/>
        <v>21</v>
      </c>
      <c r="B11" s="38" t="s">
        <v>18</v>
      </c>
      <c r="C11" s="39">
        <f t="shared" si="1"/>
        <v>2.7106363636363633</v>
      </c>
      <c r="D11" s="39">
        <f t="shared" si="7"/>
        <v>2.6555</v>
      </c>
      <c r="E11" s="38"/>
      <c r="F11" s="39">
        <f t="shared" si="8"/>
        <v>-5.5136363636363317E-2</v>
      </c>
      <c r="G11" s="38"/>
      <c r="H11" s="38">
        <f t="shared" si="2"/>
        <v>21</v>
      </c>
      <c r="I11" s="38" t="s">
        <v>18</v>
      </c>
      <c r="J11" s="39">
        <f t="shared" si="9"/>
        <v>3.1150000000000002</v>
      </c>
      <c r="K11" s="39">
        <f t="shared" si="10"/>
        <v>3.0750000000000002</v>
      </c>
      <c r="L11" s="38"/>
      <c r="M11" s="39">
        <f t="shared" si="11"/>
        <v>-4.0000000000000036E-2</v>
      </c>
      <c r="N11" s="38"/>
      <c r="O11" s="38">
        <f t="shared" si="3"/>
        <v>21</v>
      </c>
      <c r="P11" s="38" t="s">
        <v>18</v>
      </c>
      <c r="Q11" s="39">
        <f t="shared" si="4"/>
        <v>3.1818181818181817</v>
      </c>
      <c r="R11" s="39">
        <f t="shared" si="12"/>
        <v>3.1395</v>
      </c>
      <c r="S11" s="38"/>
      <c r="T11" s="39">
        <f t="shared" si="5"/>
        <v>-4.2318181818181699E-2</v>
      </c>
      <c r="U11" s="38"/>
      <c r="V11" s="38">
        <f t="shared" si="6"/>
        <v>21</v>
      </c>
      <c r="W11" s="38" t="s">
        <v>18</v>
      </c>
      <c r="X11" s="39">
        <f t="shared" si="13"/>
        <v>2.96</v>
      </c>
      <c r="Y11" s="39">
        <f t="shared" si="14"/>
        <v>2.9550000000000001</v>
      </c>
      <c r="Z11" s="38"/>
      <c r="AA11" s="39">
        <f t="shared" si="15"/>
        <v>-4.9999999999998934E-3</v>
      </c>
    </row>
    <row r="12" spans="1:27" x14ac:dyDescent="0.35">
      <c r="A12" s="38">
        <f t="shared" si="0"/>
        <v>20</v>
      </c>
      <c r="B12" s="38" t="s">
        <v>17</v>
      </c>
      <c r="C12" s="39">
        <f t="shared" si="1"/>
        <v>2.7594545454545454</v>
      </c>
      <c r="D12" s="39">
        <f t="shared" si="7"/>
        <v>2.6982222222222223</v>
      </c>
      <c r="E12" s="38"/>
      <c r="F12" s="39">
        <f t="shared" si="8"/>
        <v>-6.1232323232323083E-2</v>
      </c>
      <c r="G12" s="38"/>
      <c r="H12" s="38">
        <f t="shared" si="2"/>
        <v>20</v>
      </c>
      <c r="I12" s="38" t="s">
        <v>17</v>
      </c>
      <c r="J12" s="39">
        <f t="shared" si="9"/>
        <v>3.1222222222222222</v>
      </c>
      <c r="K12" s="39">
        <f t="shared" si="10"/>
        <v>3.0777777777777779</v>
      </c>
      <c r="L12" s="38"/>
      <c r="M12" s="39">
        <f t="shared" si="11"/>
        <v>-4.4444444444444287E-2</v>
      </c>
      <c r="N12" s="38"/>
      <c r="O12" s="38">
        <f t="shared" si="3"/>
        <v>20</v>
      </c>
      <c r="P12" s="38" t="s">
        <v>17</v>
      </c>
      <c r="Q12" s="39">
        <f t="shared" si="4"/>
        <v>3.1927272727272724</v>
      </c>
      <c r="R12" s="39">
        <f t="shared" si="12"/>
        <v>3.1456666666666666</v>
      </c>
      <c r="S12" s="38"/>
      <c r="T12" s="39">
        <f t="shared" si="5"/>
        <v>-4.7060606060605803E-2</v>
      </c>
      <c r="U12" s="38"/>
      <c r="V12" s="38">
        <f t="shared" si="6"/>
        <v>20</v>
      </c>
      <c r="W12" s="38" t="s">
        <v>17</v>
      </c>
      <c r="X12" s="39">
        <f t="shared" si="13"/>
        <v>2.9622222222222221</v>
      </c>
      <c r="Y12" s="39">
        <f t="shared" si="14"/>
        <v>2.956666666666667</v>
      </c>
      <c r="Z12" s="38"/>
      <c r="AA12" s="39">
        <f t="shared" si="15"/>
        <v>-5.5555555555550917E-3</v>
      </c>
    </row>
    <row r="13" spans="1:27" x14ac:dyDescent="0.35">
      <c r="A13" s="38">
        <f t="shared" si="0"/>
        <v>19</v>
      </c>
      <c r="B13" s="38" t="s">
        <v>16</v>
      </c>
      <c r="C13" s="39">
        <f t="shared" si="1"/>
        <v>2.808272727272727</v>
      </c>
      <c r="D13" s="39">
        <f t="shared" si="7"/>
        <v>2.7409444444444446</v>
      </c>
      <c r="E13" s="38"/>
      <c r="F13" s="39">
        <f t="shared" si="8"/>
        <v>-6.7328282828282404E-2</v>
      </c>
      <c r="G13" s="38"/>
      <c r="H13" s="38">
        <f t="shared" si="2"/>
        <v>19</v>
      </c>
      <c r="I13" s="38" t="s">
        <v>16</v>
      </c>
      <c r="J13" s="39">
        <f t="shared" si="9"/>
        <v>3.1294444444444447</v>
      </c>
      <c r="K13" s="39">
        <f t="shared" si="10"/>
        <v>3.0805555555555557</v>
      </c>
      <c r="L13" s="38"/>
      <c r="M13" s="39">
        <f t="shared" si="11"/>
        <v>-4.8888888888888982E-2</v>
      </c>
      <c r="N13" s="38"/>
      <c r="O13" s="38">
        <f t="shared" si="3"/>
        <v>19</v>
      </c>
      <c r="P13" s="38" t="s">
        <v>16</v>
      </c>
      <c r="Q13" s="39">
        <f t="shared" si="4"/>
        <v>3.2036363636363636</v>
      </c>
      <c r="R13" s="39">
        <f t="shared" si="12"/>
        <v>3.1518333333333333</v>
      </c>
      <c r="S13" s="38"/>
      <c r="T13" s="39">
        <f t="shared" si="5"/>
        <v>-5.1803030303030351E-2</v>
      </c>
      <c r="U13" s="38"/>
      <c r="V13" s="38">
        <f t="shared" si="6"/>
        <v>19</v>
      </c>
      <c r="W13" s="38" t="s">
        <v>16</v>
      </c>
      <c r="X13" s="39">
        <f t="shared" si="13"/>
        <v>2.9644444444444442</v>
      </c>
      <c r="Y13" s="39">
        <f t="shared" si="14"/>
        <v>2.9583333333333335</v>
      </c>
      <c r="Z13" s="38"/>
      <c r="AA13" s="39">
        <f t="shared" si="15"/>
        <v>-6.1111111111107341E-3</v>
      </c>
    </row>
    <row r="14" spans="1:27" x14ac:dyDescent="0.35">
      <c r="A14" s="38">
        <f t="shared" si="0"/>
        <v>18</v>
      </c>
      <c r="B14" s="38" t="s">
        <v>15</v>
      </c>
      <c r="C14" s="39">
        <f t="shared" si="1"/>
        <v>2.8570909090909087</v>
      </c>
      <c r="D14" s="39">
        <f t="shared" si="7"/>
        <v>2.7836666666666665</v>
      </c>
      <c r="E14" s="38"/>
      <c r="F14" s="39">
        <f t="shared" si="8"/>
        <v>-7.342424242424217E-2</v>
      </c>
      <c r="G14" s="38"/>
      <c r="H14" s="38">
        <f t="shared" si="2"/>
        <v>18</v>
      </c>
      <c r="I14" s="38" t="s">
        <v>15</v>
      </c>
      <c r="J14" s="39">
        <f t="shared" si="9"/>
        <v>3.1366666666666667</v>
      </c>
      <c r="K14" s="39">
        <f t="shared" si="10"/>
        <v>3.0833333333333335</v>
      </c>
      <c r="L14" s="38"/>
      <c r="M14" s="39">
        <f t="shared" si="11"/>
        <v>-5.3333333333333233E-2</v>
      </c>
      <c r="N14" s="38"/>
      <c r="O14" s="38">
        <f t="shared" si="3"/>
        <v>18</v>
      </c>
      <c r="P14" s="38" t="s">
        <v>15</v>
      </c>
      <c r="Q14" s="39">
        <f t="shared" si="4"/>
        <v>3.2145454545454544</v>
      </c>
      <c r="R14" s="39">
        <f t="shared" si="12"/>
        <v>3.1579999999999999</v>
      </c>
      <c r="S14" s="38"/>
      <c r="T14" s="39">
        <f t="shared" si="5"/>
        <v>-5.6545454545454454E-2</v>
      </c>
      <c r="U14" s="38"/>
      <c r="V14" s="38">
        <f t="shared" si="6"/>
        <v>18</v>
      </c>
      <c r="W14" s="38" t="s">
        <v>15</v>
      </c>
      <c r="X14" s="39">
        <f t="shared" si="13"/>
        <v>2.9666666666666668</v>
      </c>
      <c r="Y14" s="39">
        <f t="shared" si="14"/>
        <v>2.9600000000000004</v>
      </c>
      <c r="Z14" s="38"/>
      <c r="AA14" s="39">
        <f t="shared" si="15"/>
        <v>-6.6666666666663765E-3</v>
      </c>
    </row>
    <row r="15" spans="1:27" x14ac:dyDescent="0.35">
      <c r="A15" s="38">
        <f t="shared" si="0"/>
        <v>17</v>
      </c>
      <c r="B15" s="38" t="s">
        <v>14</v>
      </c>
      <c r="C15" s="39">
        <f t="shared" si="1"/>
        <v>2.9059090909090908</v>
      </c>
      <c r="D15" s="39">
        <f t="shared" si="7"/>
        <v>2.8263888888888888</v>
      </c>
      <c r="E15" s="38"/>
      <c r="F15" s="39">
        <f t="shared" si="8"/>
        <v>-7.9520202020201936E-2</v>
      </c>
      <c r="G15" s="38"/>
      <c r="H15" s="38">
        <f t="shared" si="2"/>
        <v>17</v>
      </c>
      <c r="I15" s="38" t="s">
        <v>14</v>
      </c>
      <c r="J15" s="39">
        <f t="shared" si="9"/>
        <v>3.1438888888888892</v>
      </c>
      <c r="K15" s="39">
        <f t="shared" si="10"/>
        <v>3.0861111111111112</v>
      </c>
      <c r="L15" s="38"/>
      <c r="M15" s="39">
        <f t="shared" si="11"/>
        <v>-5.7777777777777928E-2</v>
      </c>
      <c r="N15" s="38"/>
      <c r="O15" s="38">
        <f t="shared" si="3"/>
        <v>17</v>
      </c>
      <c r="P15" s="38" t="s">
        <v>14</v>
      </c>
      <c r="Q15" s="39">
        <f t="shared" si="4"/>
        <v>3.2254545454545456</v>
      </c>
      <c r="R15" s="39">
        <f t="shared" si="12"/>
        <v>3.1641666666666666</v>
      </c>
      <c r="S15" s="38"/>
      <c r="T15" s="39">
        <f t="shared" si="5"/>
        <v>-6.1287878787879002E-2</v>
      </c>
      <c r="U15" s="38"/>
      <c r="V15" s="38">
        <f t="shared" si="6"/>
        <v>17</v>
      </c>
      <c r="W15" s="38" t="s">
        <v>14</v>
      </c>
      <c r="X15" s="39">
        <f t="shared" si="13"/>
        <v>2.9688888888888889</v>
      </c>
      <c r="Y15" s="39">
        <f t="shared" si="14"/>
        <v>2.9616666666666669</v>
      </c>
      <c r="Z15" s="38"/>
      <c r="AA15" s="39">
        <f t="shared" si="15"/>
        <v>-7.2222222222220189E-3</v>
      </c>
    </row>
    <row r="16" spans="1:27" x14ac:dyDescent="0.35">
      <c r="A16" s="38">
        <f t="shared" si="0"/>
        <v>16</v>
      </c>
      <c r="B16" s="38" t="s">
        <v>13</v>
      </c>
      <c r="C16" s="39">
        <f t="shared" si="1"/>
        <v>2.9547272727272724</v>
      </c>
      <c r="D16" s="39">
        <f t="shared" si="7"/>
        <v>2.8691111111111112</v>
      </c>
      <c r="E16" s="38"/>
      <c r="F16" s="39">
        <f t="shared" si="8"/>
        <v>-8.5616161616161257E-2</v>
      </c>
      <c r="G16" s="38"/>
      <c r="H16" s="38">
        <f t="shared" si="2"/>
        <v>16</v>
      </c>
      <c r="I16" s="38" t="s">
        <v>13</v>
      </c>
      <c r="J16" s="39">
        <f t="shared" si="9"/>
        <v>3.1511111111111112</v>
      </c>
      <c r="K16" s="39">
        <f t="shared" si="10"/>
        <v>3.088888888888889</v>
      </c>
      <c r="L16" s="38"/>
      <c r="M16" s="39">
        <f t="shared" si="11"/>
        <v>-6.2222222222222179E-2</v>
      </c>
      <c r="N16" s="38"/>
      <c r="O16" s="38">
        <f t="shared" si="3"/>
        <v>16</v>
      </c>
      <c r="P16" s="38" t="s">
        <v>13</v>
      </c>
      <c r="Q16" s="39">
        <f t="shared" si="4"/>
        <v>3.2363636363636363</v>
      </c>
      <c r="R16" s="39">
        <f t="shared" si="12"/>
        <v>3.1703333333333332</v>
      </c>
      <c r="S16" s="38"/>
      <c r="T16" s="39">
        <f t="shared" si="5"/>
        <v>-6.6030303030303106E-2</v>
      </c>
      <c r="U16" s="38"/>
      <c r="V16" s="38">
        <f t="shared" si="6"/>
        <v>16</v>
      </c>
      <c r="W16" s="38" t="s">
        <v>13</v>
      </c>
      <c r="X16" s="39">
        <f t="shared" si="13"/>
        <v>2.971111111111111</v>
      </c>
      <c r="Y16" s="39">
        <f t="shared" si="14"/>
        <v>2.9633333333333334</v>
      </c>
      <c r="Z16" s="38"/>
      <c r="AA16" s="39">
        <f t="shared" si="15"/>
        <v>-7.7777777777776613E-3</v>
      </c>
    </row>
    <row r="17" spans="1:27" x14ac:dyDescent="0.35">
      <c r="A17" s="38">
        <f t="shared" si="0"/>
        <v>15</v>
      </c>
      <c r="B17" s="38" t="s">
        <v>12</v>
      </c>
      <c r="C17" s="39">
        <f t="shared" si="1"/>
        <v>3.0035454545454545</v>
      </c>
      <c r="D17" s="39">
        <f t="shared" si="7"/>
        <v>2.9118333333333335</v>
      </c>
      <c r="E17" s="38"/>
      <c r="F17" s="39">
        <f t="shared" si="8"/>
        <v>-9.1712121212121023E-2</v>
      </c>
      <c r="G17" s="38"/>
      <c r="H17" s="38">
        <f t="shared" si="2"/>
        <v>15</v>
      </c>
      <c r="I17" s="38" t="s">
        <v>12</v>
      </c>
      <c r="J17" s="39">
        <f t="shared" si="9"/>
        <v>3.1583333333333337</v>
      </c>
      <c r="K17" s="39">
        <f t="shared" si="10"/>
        <v>3.0916666666666668</v>
      </c>
      <c r="L17" s="38"/>
      <c r="M17" s="39">
        <f t="shared" si="11"/>
        <v>-6.6666666666666874E-2</v>
      </c>
      <c r="N17" s="38"/>
      <c r="O17" s="38">
        <f t="shared" si="3"/>
        <v>15</v>
      </c>
      <c r="P17" s="38" t="s">
        <v>12</v>
      </c>
      <c r="Q17" s="39">
        <f t="shared" si="4"/>
        <v>3.2472727272727271</v>
      </c>
      <c r="R17" s="39">
        <f t="shared" si="12"/>
        <v>3.1764999999999999</v>
      </c>
      <c r="S17" s="38"/>
      <c r="T17" s="39">
        <f t="shared" si="5"/>
        <v>-7.0772727272727209E-2</v>
      </c>
      <c r="U17" s="38"/>
      <c r="V17" s="38">
        <f t="shared" si="6"/>
        <v>15</v>
      </c>
      <c r="W17" s="38" t="s">
        <v>12</v>
      </c>
      <c r="X17" s="39">
        <f t="shared" si="13"/>
        <v>2.9733333333333332</v>
      </c>
      <c r="Y17" s="39">
        <f t="shared" si="14"/>
        <v>2.9650000000000003</v>
      </c>
      <c r="Z17" s="38"/>
      <c r="AA17" s="39">
        <f t="shared" si="15"/>
        <v>-8.3333333333328596E-3</v>
      </c>
    </row>
    <row r="18" spans="1:27" x14ac:dyDescent="0.35">
      <c r="A18" s="38">
        <f t="shared" si="0"/>
        <v>14</v>
      </c>
      <c r="B18" s="38" t="s">
        <v>11</v>
      </c>
      <c r="C18" s="39">
        <f t="shared" si="1"/>
        <v>3.0523636363636362</v>
      </c>
      <c r="D18" s="39">
        <f t="shared" si="7"/>
        <v>2.9545555555555554</v>
      </c>
      <c r="E18" s="38"/>
      <c r="F18" s="39">
        <f t="shared" si="8"/>
        <v>-9.7808080808080788E-2</v>
      </c>
      <c r="G18" s="38"/>
      <c r="H18" s="38">
        <f t="shared" si="2"/>
        <v>14</v>
      </c>
      <c r="I18" s="38" t="s">
        <v>11</v>
      </c>
      <c r="J18" s="39">
        <f t="shared" si="9"/>
        <v>3.1655555555555557</v>
      </c>
      <c r="K18" s="39">
        <f t="shared" si="10"/>
        <v>3.0944444444444446</v>
      </c>
      <c r="L18" s="38"/>
      <c r="M18" s="39">
        <f t="shared" si="11"/>
        <v>-7.1111111111111125E-2</v>
      </c>
      <c r="N18" s="38"/>
      <c r="O18" s="38">
        <f t="shared" si="3"/>
        <v>14</v>
      </c>
      <c r="P18" s="38" t="s">
        <v>11</v>
      </c>
      <c r="Q18" s="39">
        <f t="shared" si="4"/>
        <v>3.2581818181818183</v>
      </c>
      <c r="R18" s="39">
        <f t="shared" si="12"/>
        <v>3.1826666666666665</v>
      </c>
      <c r="S18" s="38"/>
      <c r="T18" s="39">
        <f t="shared" si="5"/>
        <v>-7.5515151515151757E-2</v>
      </c>
      <c r="U18" s="38"/>
      <c r="V18" s="38">
        <f t="shared" si="6"/>
        <v>14</v>
      </c>
      <c r="W18" s="38" t="s">
        <v>11</v>
      </c>
      <c r="X18" s="39">
        <f t="shared" si="13"/>
        <v>2.9755555555555557</v>
      </c>
      <c r="Y18" s="39">
        <f t="shared" si="14"/>
        <v>2.9666666666666668</v>
      </c>
      <c r="Z18" s="38"/>
      <c r="AA18" s="39">
        <f t="shared" si="15"/>
        <v>-8.8888888888889461E-3</v>
      </c>
    </row>
    <row r="19" spans="1:27" x14ac:dyDescent="0.35">
      <c r="A19" s="38">
        <f t="shared" si="0"/>
        <v>13</v>
      </c>
      <c r="B19" s="38" t="s">
        <v>10</v>
      </c>
      <c r="C19" s="39">
        <f t="shared" si="1"/>
        <v>3.1011818181818178</v>
      </c>
      <c r="D19" s="39">
        <f t="shared" si="7"/>
        <v>2.9972777777777777</v>
      </c>
      <c r="E19" s="38"/>
      <c r="F19" s="39">
        <f t="shared" si="8"/>
        <v>-0.10390404040404011</v>
      </c>
      <c r="G19" s="38"/>
      <c r="H19" s="38">
        <f t="shared" si="2"/>
        <v>13</v>
      </c>
      <c r="I19" s="38" t="s">
        <v>10</v>
      </c>
      <c r="J19" s="39">
        <f t="shared" si="9"/>
        <v>3.1727777777777781</v>
      </c>
      <c r="K19" s="39">
        <f t="shared" si="10"/>
        <v>3.0972222222222223</v>
      </c>
      <c r="L19" s="38"/>
      <c r="M19" s="39">
        <f t="shared" si="11"/>
        <v>-7.555555555555582E-2</v>
      </c>
      <c r="N19" s="38"/>
      <c r="O19" s="38">
        <f t="shared" si="3"/>
        <v>13</v>
      </c>
      <c r="P19" s="38" t="s">
        <v>10</v>
      </c>
      <c r="Q19" s="39">
        <f t="shared" si="4"/>
        <v>3.269090909090909</v>
      </c>
      <c r="R19" s="39">
        <f t="shared" si="12"/>
        <v>3.1888333333333332</v>
      </c>
      <c r="S19" s="38"/>
      <c r="T19" s="39">
        <f t="shared" si="5"/>
        <v>-8.0257575757575861E-2</v>
      </c>
      <c r="U19" s="38"/>
      <c r="V19" s="38">
        <f t="shared" si="6"/>
        <v>13</v>
      </c>
      <c r="W19" s="38" t="s">
        <v>10</v>
      </c>
      <c r="X19" s="39">
        <f t="shared" si="13"/>
        <v>2.9777777777777779</v>
      </c>
      <c r="Y19" s="39">
        <f t="shared" si="14"/>
        <v>2.9683333333333337</v>
      </c>
      <c r="Z19" s="38"/>
      <c r="AA19" s="39">
        <f t="shared" si="15"/>
        <v>-9.4444444444441444E-3</v>
      </c>
    </row>
    <row r="20" spans="1:27" s="38" customFormat="1" x14ac:dyDescent="0.35">
      <c r="A20" s="38">
        <f t="shared" si="0"/>
        <v>12</v>
      </c>
      <c r="B20" s="38" t="s">
        <v>9</v>
      </c>
      <c r="C20" s="39">
        <f>(A20-1)/(11/-0.537)+3.687</f>
        <v>3.15</v>
      </c>
      <c r="D20" s="39">
        <f t="shared" si="7"/>
        <v>3.04</v>
      </c>
      <c r="F20" s="39">
        <f>D20-C20</f>
        <v>-0.10999999999999988</v>
      </c>
      <c r="H20" s="38">
        <f t="shared" si="2"/>
        <v>12</v>
      </c>
      <c r="I20" s="38" t="s">
        <v>9</v>
      </c>
      <c r="J20" s="39">
        <f t="shared" si="9"/>
        <v>3.18</v>
      </c>
      <c r="K20" s="39">
        <f t="shared" si="10"/>
        <v>3.1</v>
      </c>
      <c r="M20" s="39">
        <f t="shared" si="11"/>
        <v>-8.0000000000000071E-2</v>
      </c>
      <c r="O20" s="38">
        <f t="shared" si="3"/>
        <v>12</v>
      </c>
      <c r="P20" s="38" t="s">
        <v>9</v>
      </c>
      <c r="Q20" s="39">
        <f>(O20-1)/(11/-0.12)+3.4</f>
        <v>3.28</v>
      </c>
      <c r="R20" s="39">
        <f t="shared" si="12"/>
        <v>3.1949999999999998</v>
      </c>
      <c r="T20" s="39">
        <f>R20-Q20</f>
        <v>-8.4999999999999964E-2</v>
      </c>
      <c r="V20" s="38">
        <f t="shared" si="6"/>
        <v>12</v>
      </c>
      <c r="W20" s="38" t="s">
        <v>9</v>
      </c>
      <c r="X20" s="39">
        <f t="shared" si="13"/>
        <v>2.98</v>
      </c>
      <c r="Y20" s="39">
        <f t="shared" si="14"/>
        <v>2.97</v>
      </c>
      <c r="AA20" s="39">
        <f t="shared" si="15"/>
        <v>-9.9999999999997868E-3</v>
      </c>
    </row>
    <row r="21" spans="1:27" x14ac:dyDescent="0.35">
      <c r="A21" s="38">
        <f t="shared" si="0"/>
        <v>11</v>
      </c>
      <c r="B21" s="38" t="s">
        <v>8</v>
      </c>
      <c r="C21" s="39">
        <f t="shared" ref="C21:C31" si="16">(A21-1)/(11/-0.537)+3.687</f>
        <v>3.1988181818181816</v>
      </c>
      <c r="D21" s="39">
        <f>(A21-12)/(18/-0.769)+3.04</f>
        <v>3.0827222222222224</v>
      </c>
      <c r="E21" s="38"/>
      <c r="F21" s="39">
        <f t="shared" si="8"/>
        <v>-0.1160959595959592</v>
      </c>
      <c r="G21" s="38"/>
      <c r="H21" s="38">
        <f t="shared" si="2"/>
        <v>11</v>
      </c>
      <c r="I21" s="38" t="s">
        <v>8</v>
      </c>
      <c r="J21" s="39">
        <f t="shared" si="9"/>
        <v>3.1872222222222222</v>
      </c>
      <c r="K21" s="39">
        <f>(H21-12)/(18/-0.05)+3.1</f>
        <v>3.1027777777777779</v>
      </c>
      <c r="L21" s="38"/>
      <c r="M21" s="39">
        <f t="shared" si="11"/>
        <v>-8.4444444444444322E-2</v>
      </c>
      <c r="N21" s="38"/>
      <c r="O21" s="38">
        <f t="shared" si="3"/>
        <v>11</v>
      </c>
      <c r="P21" s="38" t="s">
        <v>8</v>
      </c>
      <c r="Q21" s="39">
        <f t="shared" ref="Q21:Q31" si="17">(O21-1)/(11/-0.12)+3.4</f>
        <v>3.290909090909091</v>
      </c>
      <c r="R21" s="39">
        <f>(O21-12)/(18/-0.111)+3.195</f>
        <v>3.2011666666666665</v>
      </c>
      <c r="S21" s="38"/>
      <c r="T21" s="39">
        <f t="shared" si="5"/>
        <v>-8.9742424242424512E-2</v>
      </c>
      <c r="U21" s="38"/>
      <c r="V21" s="38">
        <f t="shared" si="6"/>
        <v>11</v>
      </c>
      <c r="W21" s="38" t="s">
        <v>8</v>
      </c>
      <c r="X21" s="39">
        <f>(V21-12)/(18/-0.04)+2.98</f>
        <v>2.9822222222222221</v>
      </c>
      <c r="Y21" s="39">
        <f t="shared" si="14"/>
        <v>2.9716666666666667</v>
      </c>
      <c r="Z21" s="38"/>
      <c r="AA21" s="39">
        <f t="shared" si="15"/>
        <v>-1.0555555555555429E-2</v>
      </c>
    </row>
    <row r="22" spans="1:27" x14ac:dyDescent="0.35">
      <c r="A22" s="38">
        <f t="shared" si="0"/>
        <v>10</v>
      </c>
      <c r="B22" s="38" t="s">
        <v>7</v>
      </c>
      <c r="C22" s="39">
        <f t="shared" si="16"/>
        <v>3.2476363636363637</v>
      </c>
      <c r="D22" s="39">
        <f t="shared" si="7"/>
        <v>3.1254444444444447</v>
      </c>
      <c r="E22" s="38"/>
      <c r="F22" s="39">
        <f t="shared" si="8"/>
        <v>-0.12219191919191896</v>
      </c>
      <c r="G22" s="38"/>
      <c r="H22" s="38">
        <f t="shared" si="2"/>
        <v>10</v>
      </c>
      <c r="I22" s="38" t="s">
        <v>7</v>
      </c>
      <c r="J22" s="39">
        <f t="shared" si="9"/>
        <v>3.1944444444444446</v>
      </c>
      <c r="K22" s="39">
        <f t="shared" si="10"/>
        <v>3.1055555555555556</v>
      </c>
      <c r="L22" s="38"/>
      <c r="M22" s="39">
        <f t="shared" si="11"/>
        <v>-8.8888888888889017E-2</v>
      </c>
      <c r="N22" s="38"/>
      <c r="O22" s="38">
        <f t="shared" si="3"/>
        <v>10</v>
      </c>
      <c r="P22" s="38" t="s">
        <v>7</v>
      </c>
      <c r="Q22" s="39">
        <f t="shared" si="17"/>
        <v>3.3018181818181818</v>
      </c>
      <c r="R22" s="39">
        <f t="shared" si="12"/>
        <v>3.2073333333333331</v>
      </c>
      <c r="S22" s="38"/>
      <c r="T22" s="39">
        <f t="shared" si="5"/>
        <v>-9.4484848484848616E-2</v>
      </c>
      <c r="U22" s="38"/>
      <c r="V22" s="38">
        <f t="shared" si="6"/>
        <v>10</v>
      </c>
      <c r="W22" s="38" t="s">
        <v>7</v>
      </c>
      <c r="X22" s="39">
        <f t="shared" si="13"/>
        <v>2.9844444444444442</v>
      </c>
      <c r="Y22" s="39">
        <f t="shared" si="14"/>
        <v>2.9733333333333336</v>
      </c>
      <c r="Z22" s="38"/>
      <c r="AA22" s="39">
        <f t="shared" si="15"/>
        <v>-1.1111111111110628E-2</v>
      </c>
    </row>
    <row r="23" spans="1:27" x14ac:dyDescent="0.35">
      <c r="A23" s="38">
        <f t="shared" si="0"/>
        <v>9</v>
      </c>
      <c r="B23" s="38" t="s">
        <v>6</v>
      </c>
      <c r="C23" s="39">
        <f t="shared" si="16"/>
        <v>3.2964545454545453</v>
      </c>
      <c r="D23" s="39">
        <f t="shared" si="7"/>
        <v>3.1681666666666666</v>
      </c>
      <c r="E23" s="38"/>
      <c r="F23" s="39">
        <f t="shared" si="8"/>
        <v>-0.12828787878787873</v>
      </c>
      <c r="G23" s="38"/>
      <c r="H23" s="38">
        <f t="shared" si="2"/>
        <v>9</v>
      </c>
      <c r="I23" s="38" t="s">
        <v>6</v>
      </c>
      <c r="J23" s="39">
        <f t="shared" si="9"/>
        <v>3.2016666666666667</v>
      </c>
      <c r="K23" s="39">
        <f t="shared" si="10"/>
        <v>3.1083333333333334</v>
      </c>
      <c r="L23" s="38"/>
      <c r="M23" s="39">
        <f t="shared" si="11"/>
        <v>-9.3333333333333268E-2</v>
      </c>
      <c r="N23" s="38"/>
      <c r="O23" s="38">
        <f t="shared" si="3"/>
        <v>9</v>
      </c>
      <c r="P23" s="38" t="s">
        <v>6</v>
      </c>
      <c r="Q23" s="39">
        <f t="shared" si="17"/>
        <v>3.3127272727272725</v>
      </c>
      <c r="R23" s="39">
        <f t="shared" si="12"/>
        <v>3.2134999999999998</v>
      </c>
      <c r="S23" s="38"/>
      <c r="T23" s="39">
        <f t="shared" si="5"/>
        <v>-9.922727272727272E-2</v>
      </c>
      <c r="U23" s="38"/>
      <c r="V23" s="38">
        <f t="shared" si="6"/>
        <v>9</v>
      </c>
      <c r="W23" s="38" t="s">
        <v>6</v>
      </c>
      <c r="X23" s="39">
        <f t="shared" si="13"/>
        <v>2.9866666666666668</v>
      </c>
      <c r="Y23" s="39">
        <f t="shared" si="14"/>
        <v>2.9750000000000001</v>
      </c>
      <c r="Z23" s="38"/>
      <c r="AA23" s="39">
        <f t="shared" si="15"/>
        <v>-1.1666666666666714E-2</v>
      </c>
    </row>
    <row r="24" spans="1:27" x14ac:dyDescent="0.35">
      <c r="A24" s="38">
        <f t="shared" si="0"/>
        <v>8</v>
      </c>
      <c r="B24" s="38" t="s">
        <v>5</v>
      </c>
      <c r="C24" s="39">
        <f t="shared" si="16"/>
        <v>3.345272727272727</v>
      </c>
      <c r="D24" s="39">
        <f>(A24-12)/(18/-0.769)+3.04</f>
        <v>3.2108888888888889</v>
      </c>
      <c r="E24" s="38"/>
      <c r="F24" s="39">
        <f t="shared" si="8"/>
        <v>-0.13438383838383805</v>
      </c>
      <c r="G24" s="38"/>
      <c r="H24" s="38">
        <f t="shared" si="2"/>
        <v>8</v>
      </c>
      <c r="I24" s="38" t="s">
        <v>5</v>
      </c>
      <c r="J24" s="39">
        <f t="shared" si="9"/>
        <v>3.2088888888888891</v>
      </c>
      <c r="K24" s="39">
        <f t="shared" si="10"/>
        <v>3.1111111111111112</v>
      </c>
      <c r="L24" s="38"/>
      <c r="M24" s="39">
        <f t="shared" si="11"/>
        <v>-9.7777777777777963E-2</v>
      </c>
      <c r="N24" s="38"/>
      <c r="O24" s="38">
        <f t="shared" si="3"/>
        <v>8</v>
      </c>
      <c r="P24" s="38" t="s">
        <v>5</v>
      </c>
      <c r="Q24" s="39">
        <f t="shared" si="17"/>
        <v>3.3236363636363637</v>
      </c>
      <c r="R24" s="39">
        <f t="shared" si="12"/>
        <v>3.2196666666666665</v>
      </c>
      <c r="S24" s="38"/>
      <c r="T24" s="39">
        <f t="shared" si="5"/>
        <v>-0.10396969696969727</v>
      </c>
      <c r="U24" s="38"/>
      <c r="V24" s="38">
        <f t="shared" si="6"/>
        <v>8</v>
      </c>
      <c r="W24" s="38" t="s">
        <v>5</v>
      </c>
      <c r="X24" s="39">
        <f t="shared" si="13"/>
        <v>2.9888888888888889</v>
      </c>
      <c r="Y24" s="39">
        <f t="shared" si="14"/>
        <v>2.976666666666667</v>
      </c>
      <c r="Z24" s="38"/>
      <c r="AA24" s="39">
        <f t="shared" si="15"/>
        <v>-1.2222222222221912E-2</v>
      </c>
    </row>
    <row r="25" spans="1:27" x14ac:dyDescent="0.35">
      <c r="A25" s="38">
        <f t="shared" si="0"/>
        <v>7</v>
      </c>
      <c r="B25" s="38" t="s">
        <v>4</v>
      </c>
      <c r="C25" s="39">
        <f t="shared" si="16"/>
        <v>3.394090909090909</v>
      </c>
      <c r="D25" s="39">
        <f t="shared" si="7"/>
        <v>3.2536111111111112</v>
      </c>
      <c r="E25" s="38"/>
      <c r="F25" s="39">
        <f t="shared" si="8"/>
        <v>-0.14047979797979782</v>
      </c>
      <c r="G25" s="38"/>
      <c r="H25" s="38">
        <f t="shared" si="2"/>
        <v>7</v>
      </c>
      <c r="I25" s="38" t="s">
        <v>4</v>
      </c>
      <c r="J25" s="39">
        <f t="shared" si="9"/>
        <v>3.2161111111111111</v>
      </c>
      <c r="K25" s="39">
        <f t="shared" si="10"/>
        <v>3.1138888888888889</v>
      </c>
      <c r="L25" s="38"/>
      <c r="M25" s="39">
        <f t="shared" si="11"/>
        <v>-0.10222222222222221</v>
      </c>
      <c r="N25" s="38"/>
      <c r="O25" s="38">
        <f t="shared" si="3"/>
        <v>7</v>
      </c>
      <c r="P25" s="38" t="s">
        <v>4</v>
      </c>
      <c r="Q25" s="39">
        <f t="shared" si="17"/>
        <v>3.3345454545454545</v>
      </c>
      <c r="R25" s="39">
        <f t="shared" si="12"/>
        <v>3.2258333333333331</v>
      </c>
      <c r="S25" s="38"/>
      <c r="T25" s="39">
        <f t="shared" si="5"/>
        <v>-0.10871212121212137</v>
      </c>
      <c r="U25" s="38"/>
      <c r="V25" s="38">
        <f t="shared" si="6"/>
        <v>7</v>
      </c>
      <c r="W25" s="38" t="s">
        <v>4</v>
      </c>
      <c r="X25" s="39">
        <f t="shared" si="13"/>
        <v>2.9911111111111111</v>
      </c>
      <c r="Y25" s="39">
        <f t="shared" si="14"/>
        <v>2.9783333333333335</v>
      </c>
      <c r="Z25" s="38"/>
      <c r="AA25" s="39">
        <f t="shared" si="15"/>
        <v>-1.2777777777777555E-2</v>
      </c>
    </row>
    <row r="26" spans="1:27" x14ac:dyDescent="0.35">
      <c r="A26" s="38">
        <f t="shared" si="0"/>
        <v>6</v>
      </c>
      <c r="B26" s="38" t="s">
        <v>3</v>
      </c>
      <c r="C26" s="39">
        <f t="shared" si="16"/>
        <v>3.4429090909090907</v>
      </c>
      <c r="D26" s="39">
        <f t="shared" si="7"/>
        <v>3.2963333333333336</v>
      </c>
      <c r="E26" s="38"/>
      <c r="F26" s="39">
        <f t="shared" si="8"/>
        <v>-0.14657575757575714</v>
      </c>
      <c r="G26" s="38"/>
      <c r="H26" s="38">
        <f t="shared" si="2"/>
        <v>6</v>
      </c>
      <c r="I26" s="38" t="s">
        <v>3</v>
      </c>
      <c r="J26" s="39">
        <f t="shared" si="9"/>
        <v>3.2233333333333336</v>
      </c>
      <c r="K26" s="39">
        <f t="shared" si="10"/>
        <v>3.1166666666666667</v>
      </c>
      <c r="L26" s="38"/>
      <c r="M26" s="39">
        <f t="shared" si="11"/>
        <v>-0.10666666666666691</v>
      </c>
      <c r="N26" s="38"/>
      <c r="O26" s="38">
        <f t="shared" si="3"/>
        <v>6</v>
      </c>
      <c r="P26" s="38" t="s">
        <v>3</v>
      </c>
      <c r="Q26" s="39">
        <f t="shared" si="17"/>
        <v>3.3454545454545452</v>
      </c>
      <c r="R26" s="39">
        <f t="shared" si="12"/>
        <v>3.2319999999999998</v>
      </c>
      <c r="S26" s="38"/>
      <c r="T26" s="39">
        <f t="shared" si="5"/>
        <v>-0.11345454545454547</v>
      </c>
      <c r="U26" s="38"/>
      <c r="V26" s="38">
        <f t="shared" si="6"/>
        <v>6</v>
      </c>
      <c r="W26" s="38" t="s">
        <v>3</v>
      </c>
      <c r="X26" s="39">
        <f t="shared" si="13"/>
        <v>2.9933333333333332</v>
      </c>
      <c r="Y26" s="39">
        <f t="shared" si="14"/>
        <v>2.98</v>
      </c>
      <c r="Z26" s="38"/>
      <c r="AA26" s="39">
        <f t="shared" si="15"/>
        <v>-1.3333333333333197E-2</v>
      </c>
    </row>
    <row r="27" spans="1:27" x14ac:dyDescent="0.35">
      <c r="A27" s="38">
        <f t="shared" si="0"/>
        <v>5</v>
      </c>
      <c r="B27" s="38" t="s">
        <v>2</v>
      </c>
      <c r="C27" s="39">
        <f t="shared" si="16"/>
        <v>3.4917272727272723</v>
      </c>
      <c r="D27" s="39">
        <f t="shared" si="7"/>
        <v>3.3390555555555554</v>
      </c>
      <c r="E27" s="38"/>
      <c r="F27" s="39">
        <f t="shared" si="8"/>
        <v>-0.1526717171717169</v>
      </c>
      <c r="G27" s="38"/>
      <c r="H27" s="38">
        <f t="shared" si="2"/>
        <v>5</v>
      </c>
      <c r="I27" s="38" t="s">
        <v>2</v>
      </c>
      <c r="J27" s="39">
        <f t="shared" si="9"/>
        <v>3.2305555555555556</v>
      </c>
      <c r="K27" s="39">
        <f t="shared" si="10"/>
        <v>3.1194444444444445</v>
      </c>
      <c r="L27" s="38"/>
      <c r="M27" s="39">
        <f t="shared" si="11"/>
        <v>-0.11111111111111116</v>
      </c>
      <c r="N27" s="38"/>
      <c r="O27" s="38">
        <f t="shared" si="3"/>
        <v>5</v>
      </c>
      <c r="P27" s="38" t="s">
        <v>2</v>
      </c>
      <c r="Q27" s="39">
        <f t="shared" si="17"/>
        <v>3.3563636363636364</v>
      </c>
      <c r="R27" s="39">
        <f t="shared" si="12"/>
        <v>3.2381666666666664</v>
      </c>
      <c r="S27" s="38"/>
      <c r="T27" s="39">
        <f t="shared" si="5"/>
        <v>-0.11819696969697002</v>
      </c>
      <c r="U27" s="38"/>
      <c r="V27" s="38">
        <f t="shared" si="6"/>
        <v>5</v>
      </c>
      <c r="W27" s="38" t="s">
        <v>2</v>
      </c>
      <c r="X27" s="39">
        <f t="shared" si="13"/>
        <v>2.9955555555555557</v>
      </c>
      <c r="Y27" s="39">
        <f t="shared" si="14"/>
        <v>2.9816666666666669</v>
      </c>
      <c r="Z27" s="38"/>
      <c r="AA27" s="39">
        <f t="shared" si="15"/>
        <v>-1.388888888888884E-2</v>
      </c>
    </row>
    <row r="28" spans="1:27" x14ac:dyDescent="0.35">
      <c r="A28" s="38">
        <f t="shared" si="0"/>
        <v>4</v>
      </c>
      <c r="B28" s="38" t="s">
        <v>1</v>
      </c>
      <c r="C28" s="39">
        <f t="shared" si="16"/>
        <v>3.5405454545454544</v>
      </c>
      <c r="D28" s="39">
        <f t="shared" si="7"/>
        <v>3.3817777777777778</v>
      </c>
      <c r="E28" s="38"/>
      <c r="F28" s="39">
        <f t="shared" si="8"/>
        <v>-0.15876767676767667</v>
      </c>
      <c r="G28" s="38"/>
      <c r="H28" s="38">
        <f t="shared" si="2"/>
        <v>4</v>
      </c>
      <c r="I28" s="38" t="s">
        <v>1</v>
      </c>
      <c r="J28" s="39">
        <f t="shared" si="9"/>
        <v>3.2377777777777781</v>
      </c>
      <c r="K28" s="39">
        <f t="shared" si="10"/>
        <v>3.1222222222222222</v>
      </c>
      <c r="L28" s="38"/>
      <c r="M28" s="39">
        <f t="shared" si="11"/>
        <v>-0.11555555555555586</v>
      </c>
      <c r="N28" s="38"/>
      <c r="O28" s="38">
        <f t="shared" si="3"/>
        <v>4</v>
      </c>
      <c r="P28" s="38" t="s">
        <v>1</v>
      </c>
      <c r="Q28" s="39">
        <f t="shared" si="17"/>
        <v>3.3672727272727272</v>
      </c>
      <c r="R28" s="39">
        <f t="shared" si="12"/>
        <v>3.2443333333333331</v>
      </c>
      <c r="S28" s="38"/>
      <c r="T28" s="39">
        <f t="shared" si="5"/>
        <v>-0.12293939393939413</v>
      </c>
      <c r="U28" s="38"/>
      <c r="V28" s="38">
        <f t="shared" si="6"/>
        <v>4</v>
      </c>
      <c r="W28" s="38" t="s">
        <v>1</v>
      </c>
      <c r="X28" s="39">
        <f t="shared" si="13"/>
        <v>2.9977777777777779</v>
      </c>
      <c r="Y28" s="39">
        <f t="shared" si="14"/>
        <v>2.9833333333333334</v>
      </c>
      <c r="Z28" s="38"/>
      <c r="AA28" s="39">
        <f t="shared" si="15"/>
        <v>-1.4444444444444482E-2</v>
      </c>
    </row>
    <row r="29" spans="1:27" s="2" customFormat="1" x14ac:dyDescent="0.35">
      <c r="A29" s="2">
        <f t="shared" si="0"/>
        <v>3</v>
      </c>
      <c r="B29" s="2" t="s">
        <v>54</v>
      </c>
      <c r="C29" s="3">
        <f t="shared" si="16"/>
        <v>3.5893636363636361</v>
      </c>
      <c r="D29" s="3">
        <f t="shared" si="7"/>
        <v>3.4245000000000001</v>
      </c>
      <c r="F29" s="3">
        <f t="shared" si="8"/>
        <v>-0.16486363636363599</v>
      </c>
      <c r="H29" s="2">
        <f t="shared" si="2"/>
        <v>3</v>
      </c>
      <c r="I29" s="2" t="s">
        <v>54</v>
      </c>
      <c r="J29" s="3">
        <f t="shared" si="9"/>
        <v>3.2450000000000001</v>
      </c>
      <c r="K29" s="3">
        <f t="shared" si="10"/>
        <v>3.125</v>
      </c>
      <c r="M29" s="3">
        <f t="shared" si="11"/>
        <v>-0.12000000000000011</v>
      </c>
      <c r="O29" s="2">
        <f t="shared" si="3"/>
        <v>3</v>
      </c>
      <c r="P29" s="2" t="s">
        <v>54</v>
      </c>
      <c r="Q29" s="3">
        <f t="shared" si="17"/>
        <v>3.378181818181818</v>
      </c>
      <c r="R29" s="3">
        <f t="shared" si="12"/>
        <v>3.2504999999999997</v>
      </c>
      <c r="T29" s="3">
        <f t="shared" si="5"/>
        <v>-0.12768181818181823</v>
      </c>
      <c r="V29" s="2">
        <f t="shared" si="6"/>
        <v>3</v>
      </c>
      <c r="W29" s="2" t="s">
        <v>54</v>
      </c>
      <c r="X29" s="3">
        <f t="shared" si="13"/>
        <v>3</v>
      </c>
      <c r="Y29" s="3">
        <f t="shared" si="14"/>
        <v>2.9850000000000003</v>
      </c>
      <c r="AA29" s="3">
        <f t="shared" si="15"/>
        <v>-1.499999999999968E-2</v>
      </c>
    </row>
    <row r="30" spans="1:27" x14ac:dyDescent="0.35">
      <c r="A30" s="38">
        <f>A31+1</f>
        <v>2</v>
      </c>
      <c r="B30" s="38" t="s">
        <v>0</v>
      </c>
      <c r="C30" s="39">
        <f t="shared" si="16"/>
        <v>3.6381818181818182</v>
      </c>
      <c r="D30" s="39">
        <f t="shared" si="7"/>
        <v>3.4672222222222224</v>
      </c>
      <c r="E30" s="38"/>
      <c r="F30" s="39">
        <f t="shared" si="8"/>
        <v>-0.17095959595959576</v>
      </c>
      <c r="G30" s="38"/>
      <c r="H30" s="38">
        <f>H31+1</f>
        <v>2</v>
      </c>
      <c r="I30" s="38" t="s">
        <v>0</v>
      </c>
      <c r="J30" s="39">
        <f t="shared" si="9"/>
        <v>3.2522222222222226</v>
      </c>
      <c r="K30" s="39">
        <f t="shared" si="10"/>
        <v>3.1277777777777778</v>
      </c>
      <c r="L30" s="38"/>
      <c r="M30" s="39">
        <f t="shared" si="11"/>
        <v>-0.1244444444444448</v>
      </c>
      <c r="N30" s="38"/>
      <c r="O30" s="38">
        <f>O31+1</f>
        <v>2</v>
      </c>
      <c r="P30" s="38" t="s">
        <v>0</v>
      </c>
      <c r="Q30" s="39">
        <f t="shared" si="17"/>
        <v>3.3890909090909092</v>
      </c>
      <c r="R30" s="39">
        <f t="shared" si="12"/>
        <v>3.2566666666666664</v>
      </c>
      <c r="S30" s="38"/>
      <c r="T30" s="39">
        <f t="shared" si="5"/>
        <v>-0.13242424242424278</v>
      </c>
      <c r="U30" s="38"/>
      <c r="V30" s="38">
        <f>V31+1</f>
        <v>2</v>
      </c>
      <c r="W30" s="38" t="s">
        <v>0</v>
      </c>
      <c r="X30" s="39">
        <f t="shared" si="13"/>
        <v>3.0022222222222221</v>
      </c>
      <c r="Y30" s="39">
        <f t="shared" si="14"/>
        <v>2.9866666666666668</v>
      </c>
      <c r="Z30" s="38"/>
      <c r="AA30" s="39">
        <f t="shared" si="15"/>
        <v>-1.5555555555555323E-2</v>
      </c>
    </row>
    <row r="31" spans="1:27" s="2" customFormat="1" x14ac:dyDescent="0.35">
      <c r="A31" s="2">
        <v>1</v>
      </c>
      <c r="B31" s="2" t="s">
        <v>78</v>
      </c>
      <c r="C31" s="3">
        <f t="shared" si="16"/>
        <v>3.6869999999999998</v>
      </c>
      <c r="D31" s="3">
        <f t="shared" si="7"/>
        <v>3.5099444444444448</v>
      </c>
      <c r="F31" s="3">
        <f t="shared" si="8"/>
        <v>-0.17705555555555508</v>
      </c>
      <c r="H31" s="2">
        <v>1</v>
      </c>
      <c r="I31" s="2" t="s">
        <v>78</v>
      </c>
      <c r="J31" s="3">
        <f t="shared" si="9"/>
        <v>3.2594444444444446</v>
      </c>
      <c r="K31" s="3">
        <f t="shared" si="10"/>
        <v>3.1305555555555555</v>
      </c>
      <c r="M31" s="3">
        <f t="shared" si="11"/>
        <v>-0.12888888888888905</v>
      </c>
      <c r="O31" s="2">
        <v>1</v>
      </c>
      <c r="P31" s="2" t="s">
        <v>78</v>
      </c>
      <c r="Q31" s="3">
        <f t="shared" si="17"/>
        <v>3.4</v>
      </c>
      <c r="R31" s="3">
        <f t="shared" si="12"/>
        <v>3.262833333333333</v>
      </c>
      <c r="T31" s="3">
        <f>R31-Q31</f>
        <v>-0.13716666666666688</v>
      </c>
      <c r="V31" s="2">
        <v>1</v>
      </c>
      <c r="W31" s="2" t="s">
        <v>78</v>
      </c>
      <c r="X31" s="3">
        <f t="shared" si="13"/>
        <v>3.0044444444444443</v>
      </c>
      <c r="Y31" s="3">
        <f t="shared" si="14"/>
        <v>2.9883333333333337</v>
      </c>
      <c r="AA31" s="3">
        <f t="shared" si="15"/>
        <v>-1.6111111111110521E-2</v>
      </c>
    </row>
    <row r="32" spans="1:27" x14ac:dyDescent="0.35">
      <c r="D32" s="4"/>
      <c r="J32" s="1"/>
      <c r="K32" s="1"/>
      <c r="R32" s="1"/>
      <c r="X32" s="1"/>
      <c r="Y32" s="1"/>
    </row>
    <row r="33" spans="1:26" x14ac:dyDescent="0.35">
      <c r="A33">
        <f>A20-A31</f>
        <v>11</v>
      </c>
      <c r="C33" s="1">
        <v>-0.25</v>
      </c>
      <c r="D33" s="1">
        <v>-0.76900000000000002</v>
      </c>
      <c r="H33">
        <f>H2-H20</f>
        <v>18</v>
      </c>
      <c r="J33" s="1">
        <v>-0.13</v>
      </c>
      <c r="K33" s="1">
        <v>-0.05</v>
      </c>
      <c r="O33">
        <f>O20-O31</f>
        <v>11</v>
      </c>
      <c r="P33">
        <f>O2-O20</f>
        <v>18</v>
      </c>
      <c r="Q33" s="1">
        <v>-0.12</v>
      </c>
      <c r="R33" s="1">
        <f>R2-R20</f>
        <v>-0.11100000000000021</v>
      </c>
      <c r="V33">
        <f>V2-V20</f>
        <v>18</v>
      </c>
      <c r="X33" s="1">
        <f>X2-X20</f>
        <v>-4.0000000000000036E-2</v>
      </c>
      <c r="Y33" s="1">
        <f>Y2-Y20</f>
        <v>-2.9999999999999805E-2</v>
      </c>
    </row>
    <row r="34" spans="1:26" x14ac:dyDescent="0.35">
      <c r="C34" s="1"/>
      <c r="D34" s="4"/>
      <c r="J34" s="1"/>
      <c r="K34" s="1"/>
      <c r="Q34" s="1"/>
      <c r="R34" s="1"/>
      <c r="V34">
        <f>V2-V29</f>
        <v>27</v>
      </c>
      <c r="X34" s="1"/>
      <c r="Y34" s="1"/>
    </row>
    <row r="35" spans="1:26" x14ac:dyDescent="0.35">
      <c r="C35" s="1">
        <f>AVERAGE(C2:D31)</f>
        <v>2.9348042929292926</v>
      </c>
      <c r="D35" s="4"/>
      <c r="G35">
        <v>129.9</v>
      </c>
      <c r="H35">
        <v>3.2549999999999999</v>
      </c>
      <c r="J35" s="1">
        <f>AVERAGE(J2:K31)</f>
        <v>3.1225000000000001</v>
      </c>
      <c r="K35" s="1"/>
      <c r="Q35" s="1">
        <f>AVERAGE(Q2:R31)</f>
        <v>3.2076174242424238</v>
      </c>
      <c r="R35" s="1"/>
      <c r="X35" s="1">
        <f>AVERAGE(X2:Y31)</f>
        <v>2.9681944444444439</v>
      </c>
      <c r="Y35" s="1"/>
    </row>
    <row r="36" spans="1:26" x14ac:dyDescent="0.35">
      <c r="C36" s="1"/>
      <c r="D36" s="4"/>
      <c r="G36">
        <v>128.4</v>
      </c>
      <c r="J36" s="1"/>
      <c r="K36" s="1"/>
      <c r="Q36" s="1"/>
      <c r="X36" s="1"/>
      <c r="Y36" s="1"/>
    </row>
    <row r="37" spans="1:26" x14ac:dyDescent="0.35">
      <c r="C37" s="1">
        <v>19.899999999999999</v>
      </c>
      <c r="D37" s="4"/>
      <c r="G37">
        <v>127</v>
      </c>
      <c r="H37">
        <v>3.3319999999999999</v>
      </c>
      <c r="J37" s="1"/>
      <c r="K37" s="1"/>
      <c r="Q37" s="1"/>
      <c r="T37">
        <v>26.1</v>
      </c>
      <c r="X37" s="1"/>
      <c r="Y37" s="1"/>
    </row>
    <row r="38" spans="1:26" x14ac:dyDescent="0.35">
      <c r="C38" s="1"/>
      <c r="D38" s="4"/>
      <c r="G38">
        <f>G35-G37</f>
        <v>2.9000000000000057</v>
      </c>
      <c r="H38">
        <f>H35-H37</f>
        <v>-7.6999999999999957E-2</v>
      </c>
      <c r="J38" s="1"/>
      <c r="K38" s="1"/>
      <c r="Q38" s="1"/>
      <c r="T38">
        <v>19</v>
      </c>
      <c r="X38" s="1"/>
      <c r="Y38" s="1"/>
    </row>
    <row r="39" spans="1:26" x14ac:dyDescent="0.35">
      <c r="C39" s="1"/>
      <c r="D39" s="4"/>
      <c r="J39" s="1"/>
      <c r="K39" s="1"/>
      <c r="Q39" s="1"/>
      <c r="T39">
        <v>18.5</v>
      </c>
      <c r="X39" s="1"/>
      <c r="Y39" s="1"/>
    </row>
    <row r="40" spans="1:26" x14ac:dyDescent="0.35">
      <c r="C40" s="1"/>
      <c r="D40" s="4"/>
      <c r="G40">
        <v>126.9</v>
      </c>
      <c r="H40">
        <v>3.2789999999999999</v>
      </c>
      <c r="J40" s="1"/>
      <c r="K40" s="1"/>
      <c r="Q40" s="1"/>
      <c r="R40" s="1"/>
      <c r="T40">
        <v>13.6</v>
      </c>
      <c r="X40" s="1"/>
      <c r="Y40" s="1"/>
    </row>
    <row r="44" spans="1:26" x14ac:dyDescent="0.35">
      <c r="P44" t="s">
        <v>85</v>
      </c>
      <c r="Q44" t="s">
        <v>85</v>
      </c>
      <c r="S44" t="s">
        <v>86</v>
      </c>
      <c r="T44" t="s">
        <v>87</v>
      </c>
      <c r="V44" t="s">
        <v>88</v>
      </c>
      <c r="W44" t="s">
        <v>88</v>
      </c>
      <c r="Y44" t="s">
        <v>87</v>
      </c>
      <c r="Z44" t="s">
        <v>86</v>
      </c>
    </row>
    <row r="45" spans="1:26" x14ac:dyDescent="0.35">
      <c r="P45">
        <v>201</v>
      </c>
      <c r="Q45">
        <v>175</v>
      </c>
      <c r="S45">
        <v>105</v>
      </c>
      <c r="T45">
        <v>99</v>
      </c>
      <c r="V45">
        <v>90</v>
      </c>
      <c r="W45">
        <v>67</v>
      </c>
      <c r="Y45">
        <v>97</v>
      </c>
      <c r="Z45">
        <v>97</v>
      </c>
    </row>
    <row r="46" spans="1:26" x14ac:dyDescent="0.35">
      <c r="P46">
        <v>175</v>
      </c>
      <c r="Q46">
        <v>160</v>
      </c>
      <c r="S46">
        <v>85</v>
      </c>
      <c r="T46">
        <v>84</v>
      </c>
      <c r="V46">
        <v>69</v>
      </c>
      <c r="W46">
        <v>54</v>
      </c>
      <c r="Y46">
        <v>82</v>
      </c>
      <c r="Z46">
        <v>84</v>
      </c>
    </row>
    <row r="48" spans="1:26" x14ac:dyDescent="0.35">
      <c r="P48">
        <f>P45-P46</f>
        <v>26</v>
      </c>
      <c r="Q48">
        <f>Q45-Q46</f>
        <v>15</v>
      </c>
      <c r="S48">
        <f>S45-S46</f>
        <v>20</v>
      </c>
      <c r="T48">
        <f>T45-T46</f>
        <v>15</v>
      </c>
      <c r="V48">
        <f>V45-V46</f>
        <v>21</v>
      </c>
      <c r="W48">
        <f>W45-W46</f>
        <v>13</v>
      </c>
      <c r="Y48">
        <f>Y45-Y46</f>
        <v>15</v>
      </c>
      <c r="Z48">
        <f>Z45-Z46</f>
        <v>13</v>
      </c>
    </row>
    <row r="51" spans="16:20" x14ac:dyDescent="0.35">
      <c r="P51">
        <v>175</v>
      </c>
      <c r="Q51">
        <v>97</v>
      </c>
      <c r="R51">
        <v>62</v>
      </c>
      <c r="S51">
        <v>99</v>
      </c>
      <c r="T51" t="s">
        <v>6</v>
      </c>
    </row>
    <row r="52" spans="16:20" x14ac:dyDescent="0.35">
      <c r="P52">
        <v>150</v>
      </c>
      <c r="Q52">
        <v>74</v>
      </c>
      <c r="R52">
        <v>47</v>
      </c>
      <c r="S52">
        <v>78</v>
      </c>
      <c r="T52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BUST</vt:lpstr>
      <vt:lpstr>BUST(2)</vt:lpstr>
      <vt:lpstr>BUST(F)</vt:lpstr>
      <vt:lpstr>power</vt:lpstr>
      <vt:lpstr>power(2nd)</vt:lpstr>
      <vt:lpstr>BUST(M)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2021-12-30T14:22:50Z</cp:lastPrinted>
  <dcterms:created xsi:type="dcterms:W3CDTF">2021-12-16T04:11:43Z</dcterms:created>
  <dcterms:modified xsi:type="dcterms:W3CDTF">2022-01-20T20:37:13Z</dcterms:modified>
</cp:coreProperties>
</file>