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chneider\Desktop\ZumoComSystem\Electronic\Design\"/>
    </mc:Choice>
  </mc:AlternateContent>
  <bookViews>
    <workbookView xWindow="0" yWindow="0" windowWidth="17256" windowHeight="592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R6" i="1" l="1"/>
  <c r="R21" i="1"/>
  <c r="R7" i="1" l="1"/>
  <c r="N7" i="1" s="1"/>
  <c r="N6" i="1" s="1"/>
  <c r="R22" i="1"/>
  <c r="N22" i="1" s="1"/>
  <c r="H7" i="1" l="1"/>
  <c r="H9" i="1" s="1"/>
  <c r="N8" i="1"/>
  <c r="N23" i="1"/>
  <c r="H24" i="1" l="1"/>
  <c r="H6" i="1"/>
</calcChain>
</file>

<file path=xl/sharedStrings.xml><?xml version="1.0" encoding="utf-8"?>
<sst xmlns="http://schemas.openxmlformats.org/spreadsheetml/2006/main" count="48" uniqueCount="24">
  <si>
    <t>V</t>
  </si>
  <si>
    <t>mA</t>
  </si>
  <si>
    <t>mW</t>
  </si>
  <si>
    <t>Power loss</t>
  </si>
  <si>
    <t>3V3 Switching Regulator</t>
  </si>
  <si>
    <t>5V Switching Regulator</t>
  </si>
  <si>
    <t>ESP32 Modul</t>
  </si>
  <si>
    <t>MAX USB Master</t>
  </si>
  <si>
    <t>LEDs</t>
  </si>
  <si>
    <t>Taster</t>
  </si>
  <si>
    <t>Motors</t>
  </si>
  <si>
    <t>Battery Charger &amp;                         Power Management</t>
  </si>
  <si>
    <t>Efficency</t>
  </si>
  <si>
    <t>Power Supply</t>
  </si>
  <si>
    <t>A</t>
  </si>
  <si>
    <t>W</t>
  </si>
  <si>
    <t>W Power loss</t>
  </si>
  <si>
    <t>Power loss total</t>
  </si>
  <si>
    <t>Pololu Mainboard</t>
  </si>
  <si>
    <t>???</t>
  </si>
  <si>
    <t>(6V/1,6A)</t>
  </si>
  <si>
    <t>Link:</t>
  </si>
  <si>
    <t>https://www.digikey.de/product-detail/de/texas-instruments/TPS62056DGS/296-14212-5-ND/526047</t>
  </si>
  <si>
    <t>https://www.digikey.de/product-detail/de/analog-devices-inc/LT1374CS8-5-PBF/LT1374CS8-5-PBF-ND/888771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</si>
</sst>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165" fontId="0" fillId="2" borderId="0" xfId="0" applyNumberFormat="1" applyFill="1"/>
    <xf numFmtId="0" fontId="2" fillId="0" borderId="0" xfId="0" applyFont="1"/>
    <xf numFmtId="2" fontId="0" fillId="0" borderId="0" xfId="0" applyNumberFormat="1" applyBorder="1"/>
    <xf numFmtId="0" fontId="2" fillId="0" borderId="3" xfId="0" applyFont="1" applyBorder="1"/>
    <xf numFmtId="0" fontId="0" fillId="0" borderId="4" xfId="0" applyBorder="1"/>
    <xf numFmtId="2" fontId="0" fillId="0" borderId="0" xfId="0" applyNumberFormat="1"/>
    <xf numFmtId="2" fontId="0" fillId="3" borderId="5" xfId="0" applyNumberFormat="1" applyFill="1" applyBorder="1" applyAlignment="1">
      <alignment horizontal="right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2" fontId="2" fillId="2" borderId="9" xfId="0" applyNumberFormat="1" applyFont="1" applyFill="1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2" fontId="0" fillId="4" borderId="10" xfId="0" applyNumberFormat="1" applyFill="1" applyBorder="1"/>
    <xf numFmtId="0" fontId="0" fillId="4" borderId="11" xfId="0" applyFill="1" applyBorder="1"/>
    <xf numFmtId="165" fontId="0" fillId="0" borderId="0" xfId="0" applyNumberFormat="1" applyFill="1"/>
    <xf numFmtId="2" fontId="0" fillId="3" borderId="5" xfId="0" applyNumberFormat="1" applyFill="1" applyBorder="1"/>
    <xf numFmtId="2" fontId="0" fillId="2" borderId="5" xfId="0" applyNumberFormat="1" applyFill="1" applyBorder="1"/>
    <xf numFmtId="1" fontId="0" fillId="2" borderId="0" xfId="0" applyNumberFormat="1" applyFill="1"/>
    <xf numFmtId="0" fontId="2" fillId="4" borderId="11" xfId="0" applyFont="1" applyFill="1" applyBorder="1"/>
    <xf numFmtId="0" fontId="0" fillId="0" borderId="13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65" fontId="0" fillId="0" borderId="7" xfId="0" applyNumberFormat="1" applyFill="1" applyBorder="1"/>
    <xf numFmtId="0" fontId="2" fillId="0" borderId="8" xfId="0" applyFont="1" applyBorder="1"/>
    <xf numFmtId="2" fontId="0" fillId="0" borderId="7" xfId="0" applyNumberFormat="1" applyFill="1" applyBorder="1"/>
    <xf numFmtId="2" fontId="1" fillId="5" borderId="7" xfId="0" applyNumberFormat="1" applyFont="1" applyFill="1" applyBorder="1"/>
    <xf numFmtId="1" fontId="2" fillId="0" borderId="9" xfId="0" applyNumberFormat="1" applyFont="1" applyFill="1" applyBorder="1" applyAlignment="1">
      <alignment horizontal="right"/>
    </xf>
    <xf numFmtId="2" fontId="0" fillId="4" borderId="15" xfId="0" applyNumberFormat="1" applyFill="1" applyBorder="1"/>
    <xf numFmtId="0" fontId="2" fillId="4" borderId="16" xfId="0" applyFont="1" applyFill="1" applyBorder="1"/>
    <xf numFmtId="0" fontId="0" fillId="0" borderId="0" xfId="0" applyFill="1"/>
    <xf numFmtId="0" fontId="2" fillId="0" borderId="0" xfId="0" applyFont="1" applyFill="1"/>
    <xf numFmtId="2" fontId="1" fillId="4" borderId="9" xfId="0" applyNumberFormat="1" applyFont="1" applyFill="1" applyBorder="1" applyAlignment="1"/>
    <xf numFmtId="2" fontId="1" fillId="4" borderId="6" xfId="0" applyNumberFormat="1" applyFont="1" applyFill="1" applyBorder="1" applyAlignment="1">
      <alignment horizontal="left"/>
    </xf>
    <xf numFmtId="0" fontId="2" fillId="4" borderId="16" xfId="0" applyFont="1" applyFill="1" applyBorder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7" xfId="0" applyBorder="1"/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Y24"/>
  <sheetViews>
    <sheetView tabSelected="1" topLeftCell="G1" workbookViewId="0">
      <selection activeCell="K21" sqref="K21"/>
    </sheetView>
  </sheetViews>
  <sheetFormatPr baseColWidth="10" defaultRowHeight="14.4" x14ac:dyDescent="0.3"/>
  <cols>
    <col min="9" max="9" width="12.21875" customWidth="1"/>
    <col min="10" max="11" width="14.44140625" customWidth="1"/>
    <col min="12" max="12" width="12.6640625" customWidth="1"/>
    <col min="13" max="13" width="12.88671875" customWidth="1"/>
    <col min="14" max="14" width="9.5546875" customWidth="1"/>
    <col min="15" max="15" width="4.5546875" customWidth="1"/>
    <col min="19" max="19" width="4.33203125" customWidth="1"/>
    <col min="20" max="20" width="4.6640625" customWidth="1"/>
    <col min="21" max="21" width="4.109375" customWidth="1"/>
    <col min="22" max="22" width="5.77734375" customWidth="1"/>
    <col min="23" max="23" width="4.21875" customWidth="1"/>
    <col min="24" max="24" width="15.109375" bestFit="1" customWidth="1"/>
  </cols>
  <sheetData>
    <row r="3" spans="8:24" ht="15" thickBot="1" x14ac:dyDescent="0.35"/>
    <row r="4" spans="8:24" ht="15" thickBot="1" x14ac:dyDescent="0.35">
      <c r="H4" s="44" t="s">
        <v>13</v>
      </c>
      <c r="I4" s="45"/>
      <c r="K4" s="50" t="s">
        <v>11</v>
      </c>
      <c r="N4" s="1"/>
      <c r="P4" s="48" t="s">
        <v>4</v>
      </c>
      <c r="Q4" s="49"/>
      <c r="R4" s="1"/>
    </row>
    <row r="5" spans="8:24" x14ac:dyDescent="0.3">
      <c r="H5" s="32">
        <v>6</v>
      </c>
      <c r="I5" s="33" t="s">
        <v>0</v>
      </c>
      <c r="K5" s="51"/>
      <c r="N5" s="4">
        <v>6</v>
      </c>
      <c r="O5" t="s">
        <v>0</v>
      </c>
      <c r="P5" s="5"/>
      <c r="Q5" s="6"/>
      <c r="R5" s="7">
        <v>3.3</v>
      </c>
      <c r="S5" t="s">
        <v>0</v>
      </c>
      <c r="T5" s="11"/>
      <c r="U5">
        <v>1</v>
      </c>
      <c r="V5" s="2">
        <v>40</v>
      </c>
      <c r="W5" t="s">
        <v>1</v>
      </c>
      <c r="X5" s="3" t="s">
        <v>6</v>
      </c>
    </row>
    <row r="6" spans="8:24" ht="15" thickBot="1" x14ac:dyDescent="0.35">
      <c r="H6" s="34">
        <f>H7/H5</f>
        <v>4.5391755532622398</v>
      </c>
      <c r="I6" s="33" t="s">
        <v>14</v>
      </c>
      <c r="J6" s="15"/>
      <c r="K6" s="51"/>
      <c r="L6" s="28"/>
      <c r="M6" s="14"/>
      <c r="N6" s="8">
        <f>N7/N5</f>
        <v>124.47368421052632</v>
      </c>
      <c r="O6" s="9" t="s">
        <v>1</v>
      </c>
      <c r="P6" s="10" t="s">
        <v>12</v>
      </c>
      <c r="Q6" s="11">
        <v>95</v>
      </c>
      <c r="R6" s="12">
        <f>U5*V5+U6*V6+U7*V7+U8*V8</f>
        <v>215</v>
      </c>
      <c r="S6" s="13" t="s">
        <v>1</v>
      </c>
      <c r="T6" s="15"/>
      <c r="U6" s="31">
        <v>1</v>
      </c>
      <c r="V6" s="2">
        <v>15</v>
      </c>
      <c r="W6" t="s">
        <v>1</v>
      </c>
      <c r="X6" s="3" t="s">
        <v>7</v>
      </c>
    </row>
    <row r="7" spans="8:24" ht="15" thickBot="1" x14ac:dyDescent="0.35">
      <c r="H7" s="35">
        <f>SUM(N7,N22)/(K10/100)/1000</f>
        <v>27.235053319573439</v>
      </c>
      <c r="I7" s="33" t="s">
        <v>15</v>
      </c>
      <c r="K7" s="51"/>
      <c r="L7" s="29"/>
      <c r="N7" s="4">
        <f>R7*100/Q6</f>
        <v>746.84210526315792</v>
      </c>
      <c r="O7" t="s">
        <v>2</v>
      </c>
      <c r="P7" s="28"/>
      <c r="Q7" s="15"/>
      <c r="R7" s="7">
        <f>(R6*R5)</f>
        <v>709.5</v>
      </c>
      <c r="S7" t="s">
        <v>2</v>
      </c>
      <c r="T7" s="11"/>
      <c r="U7">
        <v>4</v>
      </c>
      <c r="V7" s="2">
        <v>20</v>
      </c>
      <c r="W7" t="s">
        <v>1</v>
      </c>
      <c r="X7" s="3" t="s">
        <v>8</v>
      </c>
    </row>
    <row r="8" spans="8:24" ht="15" thickBot="1" x14ac:dyDescent="0.35">
      <c r="H8" s="36"/>
      <c r="I8" s="9"/>
      <c r="K8" s="51"/>
      <c r="L8" s="30"/>
      <c r="N8" s="16">
        <f>N7-R7</f>
        <v>37.342105263157919</v>
      </c>
      <c r="O8" s="17" t="s">
        <v>2</v>
      </c>
      <c r="P8" s="43" t="s">
        <v>3</v>
      </c>
      <c r="R8" s="1"/>
      <c r="T8" s="11"/>
      <c r="U8">
        <v>4</v>
      </c>
      <c r="V8" s="2">
        <v>20</v>
      </c>
      <c r="W8" t="s">
        <v>1</v>
      </c>
      <c r="X8" s="3" t="s">
        <v>9</v>
      </c>
    </row>
    <row r="9" spans="8:24" x14ac:dyDescent="0.3">
      <c r="H9" s="37">
        <f>H7-(N7+N22)/1000</f>
        <v>2.723505331957341</v>
      </c>
      <c r="I9" s="38" t="s">
        <v>16</v>
      </c>
      <c r="K9" s="24" t="s">
        <v>12</v>
      </c>
      <c r="L9" s="30"/>
      <c r="P9" t="s">
        <v>21</v>
      </c>
      <c r="Q9" t="s">
        <v>22</v>
      </c>
    </row>
    <row r="10" spans="8:24" x14ac:dyDescent="0.3">
      <c r="K10" s="24">
        <v>90</v>
      </c>
      <c r="L10" s="30"/>
      <c r="N10" s="1"/>
      <c r="R10" s="1"/>
      <c r="V10" s="18"/>
      <c r="W10" s="3"/>
      <c r="X10" s="3"/>
    </row>
    <row r="11" spans="8:24" x14ac:dyDescent="0.3">
      <c r="K11" s="23"/>
      <c r="L11" s="30"/>
    </row>
    <row r="12" spans="8:24" x14ac:dyDescent="0.3">
      <c r="H12" s="39"/>
      <c r="I12" s="39"/>
      <c r="K12" s="24"/>
      <c r="L12" s="30"/>
    </row>
    <row r="13" spans="8:24" x14ac:dyDescent="0.3">
      <c r="H13" s="40"/>
      <c r="I13" s="39"/>
      <c r="K13" s="25"/>
      <c r="L13" s="30"/>
    </row>
    <row r="14" spans="8:24" x14ac:dyDescent="0.3">
      <c r="H14" s="39"/>
      <c r="I14" s="39"/>
      <c r="K14" s="23"/>
      <c r="L14" s="30"/>
    </row>
    <row r="15" spans="8:24" x14ac:dyDescent="0.3">
      <c r="K15" s="23"/>
      <c r="M15" s="10"/>
    </row>
    <row r="16" spans="8:24" x14ac:dyDescent="0.3">
      <c r="K16" s="23"/>
      <c r="L16" s="11"/>
    </row>
    <row r="17" spans="8:25" x14ac:dyDescent="0.3">
      <c r="K17" s="26"/>
      <c r="L17" s="11"/>
    </row>
    <row r="18" spans="8:25" ht="15" thickBot="1" x14ac:dyDescent="0.35">
      <c r="K18" s="23"/>
      <c r="L18" s="11"/>
    </row>
    <row r="19" spans="8:25" ht="15" thickBot="1" x14ac:dyDescent="0.35">
      <c r="K19" s="27"/>
      <c r="L19" s="11"/>
      <c r="N19" s="1"/>
      <c r="P19" s="48" t="s">
        <v>5</v>
      </c>
      <c r="Q19" s="49"/>
      <c r="R19" s="1"/>
    </row>
    <row r="20" spans="8:25" x14ac:dyDescent="0.3">
      <c r="K20" t="s">
        <v>21</v>
      </c>
      <c r="L20" s="11"/>
      <c r="N20" s="4">
        <v>6</v>
      </c>
      <c r="O20" t="s">
        <v>0</v>
      </c>
      <c r="P20" s="5"/>
      <c r="Q20" s="6"/>
      <c r="R20" s="7">
        <v>5</v>
      </c>
      <c r="S20" t="s">
        <v>0</v>
      </c>
    </row>
    <row r="21" spans="8:25" ht="15" thickBot="1" x14ac:dyDescent="0.35">
      <c r="L21" s="11"/>
      <c r="N21" s="19">
        <f>N22/N20</f>
        <v>3960.7843137254899</v>
      </c>
      <c r="O21" s="9" t="s">
        <v>1</v>
      </c>
      <c r="P21" s="10" t="s">
        <v>12</v>
      </c>
      <c r="Q21" s="11">
        <v>85</v>
      </c>
      <c r="R21" s="20">
        <f>(V21*U21+V22*U22)</f>
        <v>4040</v>
      </c>
      <c r="S21" s="13" t="s">
        <v>1</v>
      </c>
      <c r="T21" s="15"/>
      <c r="U21" s="31">
        <v>2</v>
      </c>
      <c r="V21" s="21">
        <v>1920</v>
      </c>
      <c r="W21" t="s">
        <v>1</v>
      </c>
      <c r="X21" s="3" t="s">
        <v>10</v>
      </c>
      <c r="Y21" t="s">
        <v>20</v>
      </c>
    </row>
    <row r="22" spans="8:25" ht="15" thickBot="1" x14ac:dyDescent="0.35">
      <c r="M22" s="52"/>
      <c r="N22" s="4">
        <f>R22*100/Q21</f>
        <v>23764.705882352941</v>
      </c>
      <c r="O22" s="3" t="s">
        <v>2</v>
      </c>
      <c r="P22" s="28"/>
      <c r="Q22" s="15"/>
      <c r="R22" s="7">
        <f>R21*R20</f>
        <v>20200</v>
      </c>
      <c r="S22" s="3" t="s">
        <v>2</v>
      </c>
      <c r="T22" s="11"/>
      <c r="U22">
        <v>1</v>
      </c>
      <c r="V22" s="21">
        <v>200</v>
      </c>
      <c r="W22" t="s">
        <v>1</v>
      </c>
      <c r="X22" s="3" t="s">
        <v>18</v>
      </c>
      <c r="Y22" t="s">
        <v>19</v>
      </c>
    </row>
    <row r="23" spans="8:25" x14ac:dyDescent="0.3">
      <c r="H23" s="46" t="s">
        <v>17</v>
      </c>
      <c r="I23" s="47"/>
      <c r="N23" s="16">
        <f>N22-R22</f>
        <v>3564.7058823529405</v>
      </c>
      <c r="O23" s="22" t="s">
        <v>2</v>
      </c>
      <c r="P23" s="43" t="s">
        <v>3</v>
      </c>
      <c r="R23" s="1"/>
    </row>
    <row r="24" spans="8:25" ht="15" thickBot="1" x14ac:dyDescent="0.35">
      <c r="H24" s="41">
        <f>H9+(N8+N23)/1000</f>
        <v>6.325553319573439</v>
      </c>
      <c r="I24" s="42" t="s">
        <v>15</v>
      </c>
      <c r="P24" t="s">
        <v>21</v>
      </c>
      <c r="Q24" t="s">
        <v>23</v>
      </c>
    </row>
  </sheetData>
  <mergeCells count="5">
    <mergeCell ref="H4:I4"/>
    <mergeCell ref="H23:I23"/>
    <mergeCell ref="P4:Q4"/>
    <mergeCell ref="P19:Q19"/>
    <mergeCell ref="K4:K8"/>
  </mergeCells>
  <conditionalFormatting sqref="Q7 Q22">
    <cfRule type="expression" dxfId="0" priority="1" stopIfTrue="1">
      <formula>#REF!&lt;#REF!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Niklas</dc:creator>
  <cp:lastModifiedBy>Schneider Niklas</cp:lastModifiedBy>
  <dcterms:created xsi:type="dcterms:W3CDTF">2021-06-02T10:06:16Z</dcterms:created>
  <dcterms:modified xsi:type="dcterms:W3CDTF">2021-06-04T12:40:34Z</dcterms:modified>
</cp:coreProperties>
</file>