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N55" i="1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56"/>
  <c r="G22"/>
  <c r="H22"/>
  <c r="I22"/>
  <c r="J22"/>
  <c r="K22"/>
  <c r="M22"/>
  <c r="N22"/>
  <c r="O22"/>
  <c r="P22"/>
  <c r="R22"/>
  <c r="F22"/>
  <c r="E22"/>
  <c r="T20"/>
  <c r="T22" s="1"/>
  <c r="L20"/>
  <c r="L22" s="1"/>
  <c r="S20"/>
  <c r="S22" s="1"/>
  <c r="Q20"/>
  <c r="Q22" s="1"/>
</calcChain>
</file>

<file path=xl/comments1.xml><?xml version="1.0" encoding="utf-8"?>
<comments xmlns="http://schemas.openxmlformats.org/spreadsheetml/2006/main">
  <authors>
    <author>Autore</author>
  </authors>
  <commentList>
    <comment ref="C15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Riferito all'area teorica della superficie considerata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Superficie teorica rispetto a cui è adimensionalizzato il CLA qui a sinistra</t>
        </r>
      </text>
    </comment>
    <comment ref="E15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NON E' SEMPLICEMENTE SOMMABILE! Non si considererebbe la resistenza d'interferenza.</t>
        </r>
      </text>
    </comment>
    <comment ref="H15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Linearizzato tra 0 e 4°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Tutte le derivate del body sono da DATCOM</t>
        </r>
      </text>
    </comment>
    <comment ref="N17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Calcolato a mano dall'etkin viene 130</t>
        </r>
      </text>
    </comment>
    <comment ref="P20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E' il doppio del CLP della vertical tail perché le alette sono 2. In rollio il diedro non conta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ERRATO. Non si può sommare semplicemente perché non si tiene conto della resistenza da interferenza. Prendo il Cd0 di rocksim 0,54 che la considera</t>
        </r>
      </text>
    </comment>
    <comment ref="P22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Non concorda con i dati sperimentali!</t>
        </r>
      </text>
    </comment>
    <comment ref="N32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La superficie di riferimento è quella teorica del canard (cioè compresa la zona interna alla fusoliera)</t>
        </r>
      </text>
    </comment>
    <comment ref="O32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La superficie di riferimento è quella teorica del canard (cioè compresa la zona interna alla fusoliera)</t>
        </r>
      </text>
    </comment>
    <comment ref="N54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La superficie di riferimento è quella teorica del canard (cioè compresa la zona interna alla fusoliera)</t>
        </r>
      </text>
    </comment>
  </commentList>
</comments>
</file>

<file path=xl/sharedStrings.xml><?xml version="1.0" encoding="utf-8"?>
<sst xmlns="http://schemas.openxmlformats.org/spreadsheetml/2006/main" count="56" uniqueCount="47">
  <si>
    <t>CLA</t>
  </si>
  <si>
    <t>CMA</t>
  </si>
  <si>
    <t>CYB</t>
  </si>
  <si>
    <t>CNB</t>
  </si>
  <si>
    <t>CLB</t>
  </si>
  <si>
    <t>CLAdot</t>
  </si>
  <si>
    <t>CMAdot</t>
  </si>
  <si>
    <t>CLQ</t>
  </si>
  <si>
    <t>CMQ</t>
  </si>
  <si>
    <t>CLP</t>
  </si>
  <si>
    <t>CYP</t>
  </si>
  <si>
    <t>CNP</t>
  </si>
  <si>
    <t>CNR</t>
  </si>
  <si>
    <t>CLR</t>
  </si>
  <si>
    <t>Derivate di stabilità per rad</t>
  </si>
  <si>
    <t>NDM</t>
  </si>
  <si>
    <t>No Datcom Method</t>
  </si>
  <si>
    <t>Output del Digital DATCOM nelle seguenti condizioni</t>
  </si>
  <si>
    <t>alfa</t>
  </si>
  <si>
    <t>Mach</t>
  </si>
  <si>
    <t>Vel (m/s)</t>
  </si>
  <si>
    <t>Quota (m)</t>
  </si>
  <si>
    <t>Sref (m^2)</t>
  </si>
  <si>
    <t>Lref (m)</t>
  </si>
  <si>
    <t>Body</t>
  </si>
  <si>
    <t>Vertical tail</t>
  </si>
  <si>
    <t>Wing</t>
  </si>
  <si>
    <t>Horizontal tail</t>
  </si>
  <si>
    <t>Zero per alfa = 0 e circa zero nell'intorno di alfa = 0</t>
  </si>
  <si>
    <t>-</t>
  </si>
  <si>
    <t>CLA propria sup</t>
  </si>
  <si>
    <t>Sup teo</t>
  </si>
  <si>
    <t>Calcolato a mano dalle formule dell'Etkin</t>
  </si>
  <si>
    <t>Da DATCOM ma verificato tramite le equazioni dell'Etkin</t>
  </si>
  <si>
    <t>↓</t>
  </si>
  <si>
    <t>Metodo DATCOM non attendibile. La derivata proviene dalla manipolazione di quella sovrastante</t>
  </si>
  <si>
    <t>CDA</t>
  </si>
  <si>
    <t>Canard maggiorato</t>
  </si>
  <si>
    <t>TOT</t>
  </si>
  <si>
    <t>CD0</t>
  </si>
  <si>
    <t>Cd</t>
  </si>
  <si>
    <t>Cl</t>
  </si>
  <si>
    <t>Cd - Cd0</t>
  </si>
  <si>
    <t>Cldelta</t>
  </si>
  <si>
    <t>delta</t>
  </si>
  <si>
    <t>Dall'analisi ASYFLP del datcom</t>
  </si>
  <si>
    <t>Versione da inserire nella tesi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</si>
</sst>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000"/>
    <numFmt numFmtId="167" formatCode="#,##0.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2" xfId="0" applyBorder="1"/>
    <xf numFmtId="0" fontId="8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right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/>
    <xf numFmtId="0" fontId="0" fillId="0" borderId="2" xfId="0" applyFill="1" applyBorder="1" applyAlignment="1">
      <alignment horizontal="right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2" fontId="4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5" fontId="11" fillId="0" borderId="2" xfId="0" applyNumberFormat="1" applyFont="1" applyBorder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2" fontId="1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C</a:t>
            </a:r>
            <a:r>
              <a:rPr lang="it-IT" sz="1200"/>
              <a:t>L</a:t>
            </a:r>
            <a:r>
              <a:rPr lang="it-IT"/>
              <a:t> e C</a:t>
            </a:r>
            <a:r>
              <a:rPr lang="it-IT" sz="1200"/>
              <a:t>D</a:t>
            </a:r>
            <a:r>
              <a:rPr lang="it-IT"/>
              <a:t> canard.</a:t>
            </a:r>
            <a:r>
              <a:rPr lang="it-IT" baseline="0"/>
              <a:t> S</a:t>
            </a:r>
            <a:r>
              <a:rPr lang="it-IT" sz="1200" baseline="0"/>
              <a:t>rif</a:t>
            </a:r>
            <a:r>
              <a:rPr lang="it-IT" baseline="0"/>
              <a:t> = S</a:t>
            </a:r>
            <a:r>
              <a:rPr lang="it-IT" sz="1200" baseline="0"/>
              <a:t>canard </a:t>
            </a:r>
            <a:r>
              <a:rPr lang="it-IT" sz="1800" baseline="0"/>
              <a:t>= 0,01252 m^2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Foglio1!$O$32</c:f>
              <c:strCache>
                <c:ptCount val="1"/>
                <c:pt idx="0">
                  <c:v>Cl</c:v>
                </c:pt>
              </c:strCache>
            </c:strRef>
          </c:tx>
          <c:marker>
            <c:symbol val="diamond"/>
            <c:size val="5"/>
          </c:marker>
          <c:trendline>
            <c:trendlineType val="linear"/>
            <c:forward val="3"/>
            <c:dispEq val="1"/>
            <c:trendlineLbl>
              <c:layout>
                <c:manualLayout>
                  <c:x val="0.10677924000758661"/>
                  <c:y val="-3.8566777710478499E-2"/>
                </c:manualLayout>
              </c:layout>
              <c:numFmt formatCode="General" sourceLinked="0"/>
            </c:trendlineLbl>
          </c:trendline>
          <c:xVal>
            <c:numRef>
              <c:f>Foglio1!$M$33:$M$44</c:f>
              <c:numCache>
                <c:formatCode>General</c:formatCode>
                <c:ptCount val="12"/>
                <c:pt idx="0">
                  <c:v>-0.2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numCache>
            </c:numRef>
          </c:xVal>
          <c:yVal>
            <c:numRef>
              <c:f>Foglio1!$O$33:$O$44</c:f>
              <c:numCache>
                <c:formatCode>General</c:formatCode>
                <c:ptCount val="12"/>
                <c:pt idx="0">
                  <c:v>-7.0000000000000001E-3</c:v>
                </c:pt>
                <c:pt idx="1">
                  <c:v>0</c:v>
                </c:pt>
                <c:pt idx="2">
                  <c:v>3.6999999999999998E-2</c:v>
                </c:pt>
                <c:pt idx="3">
                  <c:v>7.4999999999999997E-2</c:v>
                </c:pt>
                <c:pt idx="4">
                  <c:v>0.113</c:v>
                </c:pt>
                <c:pt idx="5">
                  <c:v>0.151</c:v>
                </c:pt>
                <c:pt idx="6">
                  <c:v>0.189</c:v>
                </c:pt>
                <c:pt idx="7">
                  <c:v>0.22700000000000001</c:v>
                </c:pt>
                <c:pt idx="8">
                  <c:v>0.26500000000000001</c:v>
                </c:pt>
                <c:pt idx="9">
                  <c:v>0.30199999999999999</c:v>
                </c:pt>
                <c:pt idx="10">
                  <c:v>0.34</c:v>
                </c:pt>
                <c:pt idx="11">
                  <c:v>0.373</c:v>
                </c:pt>
              </c:numCache>
            </c:numRef>
          </c:yVal>
        </c:ser>
        <c:ser>
          <c:idx val="1"/>
          <c:order val="1"/>
          <c:tx>
            <c:v>Cl non lineare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squar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Foglio1!$M$44:$M$52</c:f>
              <c:numCache>
                <c:formatCode>General</c:formatCode>
                <c:ptCount val="9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</c:numCache>
            </c:numRef>
          </c:xVal>
          <c:yVal>
            <c:numRef>
              <c:f>Foglio1!$O$44:$O$52</c:f>
              <c:numCache>
                <c:formatCode>General</c:formatCode>
                <c:ptCount val="9"/>
                <c:pt idx="0">
                  <c:v>0.373</c:v>
                </c:pt>
                <c:pt idx="1">
                  <c:v>0.39900000000000002</c:v>
                </c:pt>
                <c:pt idx="2">
                  <c:v>0.42099999999999999</c:v>
                </c:pt>
                <c:pt idx="3">
                  <c:v>0.438</c:v>
                </c:pt>
                <c:pt idx="4">
                  <c:v>0.45</c:v>
                </c:pt>
                <c:pt idx="5">
                  <c:v>0.45600000000000002</c:v>
                </c:pt>
                <c:pt idx="6">
                  <c:v>0.46400000000000002</c:v>
                </c:pt>
                <c:pt idx="7">
                  <c:v>0.48099999999999998</c:v>
                </c:pt>
                <c:pt idx="8">
                  <c:v>0.47399999999999998</c:v>
                </c:pt>
              </c:numCache>
            </c:numRef>
          </c:yVal>
        </c:ser>
        <c:ser>
          <c:idx val="2"/>
          <c:order val="2"/>
          <c:tx>
            <c:strRef>
              <c:f>Foglio1!$N$32</c:f>
              <c:strCache>
                <c:ptCount val="1"/>
                <c:pt idx="0">
                  <c:v>Cd</c:v>
                </c:pt>
              </c:strCache>
            </c:strRef>
          </c:tx>
          <c:marker>
            <c:symbol val="diamond"/>
            <c:size val="5"/>
            <c:spPr>
              <a:solidFill>
                <a:schemeClr val="accent3">
                  <a:lumMod val="75000"/>
                </a:schemeClr>
              </a:solidFill>
            </c:spPr>
          </c:marker>
          <c:trendline>
            <c:trendlineType val="power"/>
          </c:trendline>
          <c:trendline>
            <c:trendlineType val="power"/>
          </c:trendline>
          <c:xVal>
            <c:numRef>
              <c:f>Foglio1!$M$33:$M$44</c:f>
              <c:numCache>
                <c:formatCode>General</c:formatCode>
                <c:ptCount val="12"/>
                <c:pt idx="0">
                  <c:v>-0.2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numCache>
            </c:numRef>
          </c:xVal>
          <c:yVal>
            <c:numRef>
              <c:f>Foglio1!$N$33:$N$44</c:f>
              <c:numCache>
                <c:formatCode>General</c:formatCode>
                <c:ptCount val="12"/>
                <c:pt idx="0">
                  <c:v>8.0000000000000002E-3</c:v>
                </c:pt>
                <c:pt idx="1">
                  <c:v>8.0000000000000002E-3</c:v>
                </c:pt>
                <c:pt idx="2">
                  <c:v>8.9999999999999993E-3</c:v>
                </c:pt>
                <c:pt idx="3">
                  <c:v>1.0999999999999999E-2</c:v>
                </c:pt>
                <c:pt idx="4">
                  <c:v>1.4E-2</c:v>
                </c:pt>
                <c:pt idx="5">
                  <c:v>1.7999999999999999E-2</c:v>
                </c:pt>
                <c:pt idx="6">
                  <c:v>2.3E-2</c:v>
                </c:pt>
                <c:pt idx="7">
                  <c:v>0.03</c:v>
                </c:pt>
                <c:pt idx="8">
                  <c:v>3.7999999999999999E-2</c:v>
                </c:pt>
                <c:pt idx="9">
                  <c:v>4.7E-2</c:v>
                </c:pt>
                <c:pt idx="10">
                  <c:v>5.7000000000000002E-2</c:v>
                </c:pt>
                <c:pt idx="11">
                  <c:v>6.8000000000000005E-2</c:v>
                </c:pt>
              </c:numCache>
            </c:numRef>
          </c:yVal>
        </c:ser>
        <c:ser>
          <c:idx val="3"/>
          <c:order val="3"/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quare"/>
            <c:size val="4"/>
            <c:spPr>
              <a:solidFill>
                <a:srgbClr val="9BBB59">
                  <a:lumMod val="75000"/>
                </a:srgbClr>
              </a:solidFill>
              <a:ln>
                <a:solidFill>
                  <a:srgbClr val="9BBB59">
                    <a:lumMod val="75000"/>
                  </a:srgbClr>
                </a:solidFill>
              </a:ln>
            </c:spPr>
          </c:marker>
          <c:xVal>
            <c:numRef>
              <c:f>Foglio1!$M$44:$M$52</c:f>
              <c:numCache>
                <c:formatCode>General</c:formatCode>
                <c:ptCount val="9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</c:numCache>
            </c:numRef>
          </c:xVal>
          <c:yVal>
            <c:numRef>
              <c:f>Foglio1!$N$44:$N$52</c:f>
              <c:numCache>
                <c:formatCode>General</c:formatCode>
                <c:ptCount val="9"/>
                <c:pt idx="0">
                  <c:v>6.8000000000000005E-2</c:v>
                </c:pt>
                <c:pt idx="1">
                  <c:v>7.5999999999999998E-2</c:v>
                </c:pt>
                <c:pt idx="2">
                  <c:v>8.4000000000000005E-2</c:v>
                </c:pt>
                <c:pt idx="3">
                  <c:v>0.09</c:v>
                </c:pt>
                <c:pt idx="4">
                  <c:v>9.5000000000000001E-2</c:v>
                </c:pt>
                <c:pt idx="5">
                  <c:v>9.7000000000000003E-2</c:v>
                </c:pt>
                <c:pt idx="6">
                  <c:v>0.1</c:v>
                </c:pt>
                <c:pt idx="7">
                  <c:v>0.107</c:v>
                </c:pt>
                <c:pt idx="8">
                  <c:v>0.104</c:v>
                </c:pt>
              </c:numCache>
            </c:numRef>
          </c:yVal>
        </c:ser>
        <c:axId val="145105280"/>
        <c:axId val="145107584"/>
      </c:scatterChart>
      <c:valAx>
        <c:axId val="145105280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alfa [deg]</a:t>
                </a:r>
              </a:p>
            </c:rich>
          </c:tx>
          <c:layout/>
        </c:title>
        <c:numFmt formatCode="General" sourceLinked="1"/>
        <c:tickLblPos val="nextTo"/>
        <c:spPr>
          <a:ln w="19050">
            <a:solidFill>
              <a:schemeClr val="tx1"/>
            </a:solidFill>
          </a:ln>
        </c:spPr>
        <c:crossAx val="145107584"/>
        <c:crosses val="autoZero"/>
        <c:crossBetween val="midCat"/>
      </c:valAx>
      <c:valAx>
        <c:axId val="145107584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</a:t>
                </a:r>
                <a:r>
                  <a:rPr lang="it-IT" sz="800"/>
                  <a:t>L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spPr>
          <a:ln w="19050">
            <a:solidFill>
              <a:schemeClr val="tx1"/>
            </a:solidFill>
          </a:ln>
        </c:spPr>
        <c:crossAx val="145105280"/>
        <c:crosses val="autoZero"/>
        <c:crossBetween val="midCat"/>
      </c:valAx>
    </c:plotArea>
    <c:legend>
      <c:legendPos val="r"/>
      <c:legendEntry>
        <c:idx val="5"/>
        <c:delete val="1"/>
      </c:legendEntry>
      <c:legendEntry>
        <c:idx val="6"/>
        <c:delete val="1"/>
      </c:legendEntry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(C</a:t>
            </a:r>
            <a:r>
              <a:rPr lang="it-IT" sz="1200"/>
              <a:t>D</a:t>
            </a:r>
            <a:r>
              <a:rPr lang="it-IT"/>
              <a:t> canard - C</a:t>
            </a:r>
            <a:r>
              <a:rPr lang="it-IT" sz="1200"/>
              <a:t>D0</a:t>
            </a:r>
            <a:r>
              <a:rPr lang="it-IT" sz="1800"/>
              <a:t>)</a:t>
            </a:r>
            <a:r>
              <a:rPr lang="it-IT" baseline="0"/>
              <a:t>        S</a:t>
            </a:r>
            <a:r>
              <a:rPr lang="it-IT" sz="1200" baseline="0"/>
              <a:t>rif</a:t>
            </a:r>
            <a:r>
              <a:rPr lang="it-IT" baseline="0"/>
              <a:t> </a:t>
            </a:r>
            <a:r>
              <a:rPr lang="it-IT" sz="1800" baseline="0"/>
              <a:t>= 0,01252 m^2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2"/>
          <c:order val="0"/>
          <c:tx>
            <c:strRef>
              <c:f>Foglio1!$N$32</c:f>
              <c:strCache>
                <c:ptCount val="1"/>
                <c:pt idx="0">
                  <c:v>Cd</c:v>
                </c:pt>
              </c:strCache>
            </c:strRef>
          </c:tx>
          <c:marker>
            <c:symbol val="diamond"/>
            <c:size val="5"/>
            <c:spPr>
              <a:solidFill>
                <a:schemeClr val="accent3">
                  <a:lumMod val="75000"/>
                </a:schemeClr>
              </a:solidFill>
            </c:spPr>
          </c:marker>
          <c:trendline>
            <c:trendlineType val="power"/>
          </c:trendline>
          <c:trendline>
            <c:trendlineType val="power"/>
          </c:trendline>
          <c:trendline>
            <c:trendlineType val="linear"/>
            <c:intercept val="0"/>
            <c:dispEq val="1"/>
            <c:trendlineLbl>
              <c:layout>
                <c:manualLayout>
                  <c:x val="9.8302873596407964E-2"/>
                  <c:y val="6.9192661013527279E-2"/>
                </c:manualLayout>
              </c:layout>
              <c:numFmt formatCode="General" sourceLinked="0"/>
            </c:trendlineLbl>
          </c:trendline>
          <c:xVal>
            <c:numRef>
              <c:f>Foglio1!$M$55:$M$66</c:f>
              <c:numCache>
                <c:formatCode>General</c:formatCode>
                <c:ptCount val="12"/>
                <c:pt idx="0">
                  <c:v>-0.2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numCache>
            </c:numRef>
          </c:xVal>
          <c:yVal>
            <c:numRef>
              <c:f>Foglio1!$N$55:$N$66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9.9999999999999915E-4</c:v>
                </c:pt>
                <c:pt idx="3">
                  <c:v>2.9999999999999992E-3</c:v>
                </c:pt>
                <c:pt idx="4">
                  <c:v>6.0000000000000001E-3</c:v>
                </c:pt>
                <c:pt idx="5">
                  <c:v>9.9999999999999985E-3</c:v>
                </c:pt>
                <c:pt idx="6">
                  <c:v>1.4999999999999999E-2</c:v>
                </c:pt>
                <c:pt idx="7">
                  <c:v>2.1999999999999999E-2</c:v>
                </c:pt>
                <c:pt idx="8">
                  <c:v>0.03</c:v>
                </c:pt>
                <c:pt idx="9">
                  <c:v>3.9E-2</c:v>
                </c:pt>
                <c:pt idx="10">
                  <c:v>4.9000000000000002E-2</c:v>
                </c:pt>
                <c:pt idx="11">
                  <c:v>6.0000000000000005E-2</c:v>
                </c:pt>
              </c:numCache>
            </c:numRef>
          </c:yVal>
        </c:ser>
        <c:ser>
          <c:idx val="3"/>
          <c:order val="1"/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quare"/>
            <c:size val="4"/>
            <c:spPr>
              <a:solidFill>
                <a:srgbClr val="9BBB59">
                  <a:lumMod val="75000"/>
                </a:srgbClr>
              </a:solidFill>
              <a:ln>
                <a:solidFill>
                  <a:srgbClr val="9BBB59">
                    <a:lumMod val="75000"/>
                  </a:srgbClr>
                </a:solidFill>
              </a:ln>
            </c:spPr>
          </c:marker>
          <c:xVal>
            <c:numRef>
              <c:f>Foglio1!$M$66:$M$74</c:f>
              <c:numCache>
                <c:formatCode>General</c:formatCode>
                <c:ptCount val="9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</c:numCache>
            </c:numRef>
          </c:xVal>
          <c:yVal>
            <c:numRef>
              <c:f>Foglio1!$N$66:$N$74</c:f>
              <c:numCache>
                <c:formatCode>General</c:formatCode>
                <c:ptCount val="9"/>
                <c:pt idx="0">
                  <c:v>6.0000000000000005E-2</c:v>
                </c:pt>
                <c:pt idx="1">
                  <c:v>6.8000000000000005E-2</c:v>
                </c:pt>
                <c:pt idx="2">
                  <c:v>7.6000000000000012E-2</c:v>
                </c:pt>
                <c:pt idx="3">
                  <c:v>8.199999999999999E-2</c:v>
                </c:pt>
                <c:pt idx="4">
                  <c:v>8.6999999999999994E-2</c:v>
                </c:pt>
                <c:pt idx="5">
                  <c:v>8.8999999999999996E-2</c:v>
                </c:pt>
                <c:pt idx="6">
                  <c:v>9.1999999999999998E-2</c:v>
                </c:pt>
                <c:pt idx="7">
                  <c:v>9.9000000000000005E-2</c:v>
                </c:pt>
                <c:pt idx="8">
                  <c:v>9.6000000000000002E-2</c:v>
                </c:pt>
              </c:numCache>
            </c:numRef>
          </c:yVal>
        </c:ser>
        <c:axId val="145697024"/>
        <c:axId val="145699584"/>
      </c:scatterChart>
      <c:valAx>
        <c:axId val="145697024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alfa [deg]</a:t>
                </a:r>
              </a:p>
            </c:rich>
          </c:tx>
          <c:layout/>
        </c:title>
        <c:numFmt formatCode="General" sourceLinked="1"/>
        <c:tickLblPos val="nextTo"/>
        <c:spPr>
          <a:ln w="19050">
            <a:solidFill>
              <a:schemeClr val="tx1"/>
            </a:solidFill>
          </a:ln>
        </c:spPr>
        <c:crossAx val="145699584"/>
        <c:crosses val="autoZero"/>
        <c:crossBetween val="midCat"/>
      </c:valAx>
      <c:valAx>
        <c:axId val="145699584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</a:t>
                </a:r>
                <a:r>
                  <a:rPr lang="it-IT" sz="800"/>
                  <a:t>L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spPr>
          <a:ln w="19050">
            <a:solidFill>
              <a:schemeClr val="tx1"/>
            </a:solidFill>
          </a:ln>
        </c:spPr>
        <c:crossAx val="145697024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Cl due to</a:t>
            </a:r>
            <a:r>
              <a:rPr lang="it-IT" baseline="0"/>
              <a:t> canard asym. deflect</a:t>
            </a:r>
            <a:r>
              <a:rPr lang="it-IT"/>
              <a:t>   </a:t>
            </a:r>
            <a:r>
              <a:rPr lang="it-IT" sz="1800" b="1" i="0" baseline="0"/>
              <a:t>Srif = 0,0049 m^2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Cl delta</c:v>
          </c:tx>
          <c:spPr>
            <a:ln w="38100"/>
          </c:spPr>
          <c:marker>
            <c:symbol val="none"/>
          </c:marker>
          <c:trendline>
            <c:trendlineType val="linear"/>
            <c:intercept val="0"/>
            <c:dispEq val="1"/>
            <c:trendlineLbl>
              <c:layout>
                <c:manualLayout>
                  <c:x val="0.23376592602352408"/>
                  <c:y val="3.6579086834094034E-2"/>
                </c:manualLayout>
              </c:layout>
              <c:numFmt formatCode="General" sourceLinked="0"/>
            </c:trendlineLbl>
          </c:trendline>
          <c:xVal>
            <c:numRef>
              <c:f>Foglio1!$M$77:$M$94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Foglio1!$N$77:$N$94</c:f>
              <c:numCache>
                <c:formatCode>0.00E+00</c:formatCode>
                <c:ptCount val="18"/>
                <c:pt idx="0">
                  <c:v>0</c:v>
                </c:pt>
                <c:pt idx="1">
                  <c:v>7.4880000000000002E-2</c:v>
                </c:pt>
                <c:pt idx="2">
                  <c:v>0.14979999999999999</c:v>
                </c:pt>
                <c:pt idx="3">
                  <c:v>0.22470000000000001</c:v>
                </c:pt>
                <c:pt idx="4">
                  <c:v>0.29949999999999999</c:v>
                </c:pt>
                <c:pt idx="5">
                  <c:v>0.37440000000000001</c:v>
                </c:pt>
                <c:pt idx="6">
                  <c:v>0.44929999999999998</c:v>
                </c:pt>
                <c:pt idx="7">
                  <c:v>0.5242</c:v>
                </c:pt>
                <c:pt idx="8">
                  <c:v>0.59909999999999997</c:v>
                </c:pt>
                <c:pt idx="9">
                  <c:v>0.67400000000000004</c:v>
                </c:pt>
                <c:pt idx="10">
                  <c:v>0.74880000000000002</c:v>
                </c:pt>
                <c:pt idx="11">
                  <c:v>0.82369999999999999</c:v>
                </c:pt>
                <c:pt idx="12">
                  <c:v>0.89859999999999995</c:v>
                </c:pt>
                <c:pt idx="13">
                  <c:v>0.97350000000000003</c:v>
                </c:pt>
                <c:pt idx="14">
                  <c:v>1.048</c:v>
                </c:pt>
                <c:pt idx="15">
                  <c:v>1.123</c:v>
                </c:pt>
                <c:pt idx="16">
                  <c:v>1.198</c:v>
                </c:pt>
                <c:pt idx="17">
                  <c:v>1.2729999999999999</c:v>
                </c:pt>
              </c:numCache>
            </c:numRef>
          </c:yVal>
        </c:ser>
        <c:axId val="145733888"/>
        <c:axId val="145637760"/>
      </c:scatterChart>
      <c:valAx>
        <c:axId val="145733888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Delta</a:t>
                </a:r>
              </a:p>
            </c:rich>
          </c:tx>
          <c:layout/>
        </c:title>
        <c:numFmt formatCode="General" sourceLinked="1"/>
        <c:tickLblPos val="low"/>
        <c:spPr>
          <a:ln w="25400">
            <a:solidFill>
              <a:schemeClr val="tx1"/>
            </a:solidFill>
          </a:ln>
        </c:spPr>
        <c:crossAx val="145637760"/>
        <c:crosses val="autoZero"/>
        <c:crossBetween val="midCat"/>
      </c:valAx>
      <c:valAx>
        <c:axId val="145637760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Cl </a:t>
                </a:r>
                <a:r>
                  <a:rPr lang="it-IT" baseline="0"/>
                  <a:t> due to deflection</a:t>
                </a:r>
                <a:endParaRPr lang="it-IT"/>
              </a:p>
            </c:rich>
          </c:tx>
          <c:layout/>
        </c:title>
        <c:numFmt formatCode="0.00E+00" sourceLinked="1"/>
        <c:tickLblPos val="nextTo"/>
        <c:crossAx val="1457338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 sz="1200"/>
              <a:t>C</a:t>
            </a:r>
            <a:r>
              <a:rPr lang="it-IT" sz="1000"/>
              <a:t>L</a:t>
            </a:r>
            <a:r>
              <a:rPr lang="it-IT" sz="1200"/>
              <a:t> canard</a:t>
            </a:r>
            <a:r>
              <a:rPr lang="it-IT" sz="1200" baseline="0"/>
              <a:t>        S</a:t>
            </a:r>
            <a:r>
              <a:rPr lang="it-IT" sz="1000" baseline="0"/>
              <a:t>ref</a:t>
            </a:r>
            <a:r>
              <a:rPr lang="it-IT" sz="1200" baseline="0"/>
              <a:t> = S</a:t>
            </a:r>
            <a:r>
              <a:rPr lang="it-IT" sz="1000" baseline="0"/>
              <a:t>canard </a:t>
            </a:r>
            <a:r>
              <a:rPr lang="it-IT" sz="1200" baseline="0"/>
              <a:t>= 0,01252 m</a:t>
            </a:r>
            <a:r>
              <a:rPr lang="it-IT" sz="1200" baseline="30000"/>
              <a:t>2</a:t>
            </a:r>
          </a:p>
        </c:rich>
      </c:tx>
      <c:layout>
        <c:manualLayout>
          <c:xMode val="edge"/>
          <c:yMode val="edge"/>
          <c:x val="0.22229444444444446"/>
          <c:y val="3.3216714387974237E-2"/>
        </c:manualLayout>
      </c:layout>
    </c:title>
    <c:plotArea>
      <c:layout>
        <c:manualLayout>
          <c:layoutTarget val="inner"/>
          <c:xMode val="edge"/>
          <c:yMode val="edge"/>
          <c:x val="5.4856008828282829E-2"/>
          <c:y val="0.13486397133050673"/>
          <c:w val="0.89477300055300402"/>
          <c:h val="0.78114551786795872"/>
        </c:manualLayout>
      </c:layout>
      <c:scatterChart>
        <c:scatterStyle val="lineMarker"/>
        <c:ser>
          <c:idx val="0"/>
          <c:order val="0"/>
          <c:tx>
            <c:v>CL (linear)</c:v>
          </c:tx>
          <c:marker>
            <c:symbol val="diamond"/>
            <c:size val="5"/>
          </c:marker>
          <c:trendline>
            <c:trendlineType val="linear"/>
            <c:forward val="3"/>
            <c:intercept val="0"/>
            <c:dispEq val="1"/>
            <c:trendlineLbl>
              <c:layout>
                <c:manualLayout>
                  <c:x val="-1.8403244509314121E-2"/>
                  <c:y val="3.0998889561881689E-3"/>
                </c:manualLayout>
              </c:layout>
              <c:numFmt formatCode="General" sourceLinked="0"/>
            </c:trendlineLbl>
          </c:trendline>
          <c:xVal>
            <c:numRef>
              <c:f>Foglio1!$M$33:$M$44</c:f>
              <c:numCache>
                <c:formatCode>General</c:formatCode>
                <c:ptCount val="12"/>
                <c:pt idx="0">
                  <c:v>-0.2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numCache>
            </c:numRef>
          </c:xVal>
          <c:yVal>
            <c:numRef>
              <c:f>Foglio1!$O$33:$O$44</c:f>
              <c:numCache>
                <c:formatCode>General</c:formatCode>
                <c:ptCount val="12"/>
                <c:pt idx="0">
                  <c:v>-7.0000000000000001E-3</c:v>
                </c:pt>
                <c:pt idx="1">
                  <c:v>0</c:v>
                </c:pt>
                <c:pt idx="2">
                  <c:v>3.6999999999999998E-2</c:v>
                </c:pt>
                <c:pt idx="3">
                  <c:v>7.4999999999999997E-2</c:v>
                </c:pt>
                <c:pt idx="4">
                  <c:v>0.113</c:v>
                </c:pt>
                <c:pt idx="5">
                  <c:v>0.151</c:v>
                </c:pt>
                <c:pt idx="6">
                  <c:v>0.189</c:v>
                </c:pt>
                <c:pt idx="7">
                  <c:v>0.22700000000000001</c:v>
                </c:pt>
                <c:pt idx="8">
                  <c:v>0.26500000000000001</c:v>
                </c:pt>
                <c:pt idx="9">
                  <c:v>0.30199999999999999</c:v>
                </c:pt>
                <c:pt idx="10">
                  <c:v>0.34</c:v>
                </c:pt>
                <c:pt idx="11">
                  <c:v>0.373</c:v>
                </c:pt>
              </c:numCache>
            </c:numRef>
          </c:yVal>
        </c:ser>
        <c:ser>
          <c:idx val="1"/>
          <c:order val="1"/>
          <c:tx>
            <c:v>CL (non linear)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squar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Foglio1!$M$44:$M$50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</c:numCache>
            </c:numRef>
          </c:xVal>
          <c:yVal>
            <c:numRef>
              <c:f>Foglio1!$O$44:$O$50</c:f>
              <c:numCache>
                <c:formatCode>General</c:formatCode>
                <c:ptCount val="7"/>
                <c:pt idx="0">
                  <c:v>0.373</c:v>
                </c:pt>
                <c:pt idx="1">
                  <c:v>0.39900000000000002</c:v>
                </c:pt>
                <c:pt idx="2">
                  <c:v>0.42099999999999999</c:v>
                </c:pt>
                <c:pt idx="3">
                  <c:v>0.438</c:v>
                </c:pt>
                <c:pt idx="4">
                  <c:v>0.45</c:v>
                </c:pt>
                <c:pt idx="5">
                  <c:v>0.45600000000000002</c:v>
                </c:pt>
                <c:pt idx="6">
                  <c:v>0.46400000000000002</c:v>
                </c:pt>
              </c:numCache>
            </c:numRef>
          </c:yVal>
        </c:ser>
        <c:axId val="145664640"/>
        <c:axId val="145675392"/>
      </c:scatterChart>
      <c:valAx>
        <c:axId val="145664640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it-IT"/>
                  <a:t> [deg]</a:t>
                </a:r>
              </a:p>
            </c:rich>
          </c:tx>
          <c:layout/>
        </c:title>
        <c:numFmt formatCode="General" sourceLinked="1"/>
        <c:tickLblPos val="nextTo"/>
        <c:spPr>
          <a:ln w="19050">
            <a:solidFill>
              <a:schemeClr val="tx1"/>
            </a:solidFill>
          </a:ln>
        </c:spPr>
        <c:crossAx val="145675392"/>
        <c:crosses val="autoZero"/>
        <c:crossBetween val="midCat"/>
      </c:valAx>
      <c:valAx>
        <c:axId val="145675392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</a:t>
                </a:r>
                <a:r>
                  <a:rPr lang="it-IT" sz="800"/>
                  <a:t>L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spPr>
          <a:ln w="19050">
            <a:solidFill>
              <a:schemeClr val="tx1"/>
            </a:solidFill>
          </a:ln>
        </c:spPr>
        <c:crossAx val="145664640"/>
        <c:crosses val="autoZero"/>
        <c:crossBetween val="midCat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5873253968253973"/>
          <c:y val="1.4117155810069197E-2"/>
          <c:w val="0.18629671172838033"/>
          <c:h val="0.10834049152946787"/>
        </c:manualLayout>
      </c:layout>
      <c:txPr>
        <a:bodyPr/>
        <a:lstStyle/>
        <a:p>
          <a:pPr>
            <a:defRPr sz="800"/>
          </a:pPr>
          <a:endParaRPr lang="it-IT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0</xdr:row>
      <xdr:rowOff>57149</xdr:rowOff>
    </xdr:from>
    <xdr:to>
      <xdr:col>21</xdr:col>
      <xdr:colOff>514350</xdr:colOff>
      <xdr:row>10</xdr:row>
      <xdr:rowOff>171450</xdr:rowOff>
    </xdr:to>
    <xdr:sp macro="" textlink="">
      <xdr:nvSpPr>
        <xdr:cNvPr id="2" name="CasellaDiTesto 1"/>
        <xdr:cNvSpPr txBox="1"/>
      </xdr:nvSpPr>
      <xdr:spPr>
        <a:xfrm>
          <a:off x="3324226" y="57149"/>
          <a:ext cx="7934324" cy="2019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it-IT" sz="1100"/>
            <a:t>La maggior parte delle derivate qui riportate </a:t>
          </a:r>
          <a:r>
            <a:rPr lang="it-IT" sz="1100" baseline="0"/>
            <a:t>sono  calcolate con il digital DATCOM+. Non è possibile trovare direttamente le derivate dell'intera configurazione, dunque ho calcolato le derivate dei singoli componenti e le ho poi sommate. </a:t>
          </a:r>
        </a:p>
        <a:p>
          <a:r>
            <a:rPr lang="it-IT" sz="1100" baseline="0"/>
            <a:t>CNP per  la vertical tail e l'horizontal tail sono state calcolate a mano a partire dal CYP.</a:t>
          </a:r>
        </a:p>
        <a:p>
          <a:r>
            <a:rPr lang="it-IT" sz="1100" baseline="0"/>
            <a:t>Il DATCOM fallisce nel trovare alcune derivate latero-direzionali  per l'horizontal tail, dunque ho provveduto a ricavarle manualmente  a partire da quelle della vertical tail. Così:</a:t>
          </a:r>
        </a:p>
        <a:p>
          <a:r>
            <a:rPr lang="it-IT" sz="1100" baseline="0">
              <a:latin typeface="Consolas" pitchFamily="49" charset="0"/>
              <a:cs typeface="Consolas" pitchFamily="49" charset="0"/>
            </a:rPr>
            <a:t>CYB di HTail = Sin(60°)*2 CYB(Vtail)     segno concorde</a:t>
          </a:r>
        </a:p>
        <a:p>
          <a:r>
            <a:rPr lang="it-IT" sz="1100" baseline="0">
              <a:latin typeface="Consolas" pitchFamily="49" charset="0"/>
              <a:cs typeface="Consolas" pitchFamily="49" charset="0"/>
            </a:rPr>
            <a:t>CNB di HTail = </a:t>
          </a:r>
          <a:r>
            <a:rPr lang="it-IT" sz="1100" baseline="0">
              <a:solidFill>
                <a:schemeClr val="dk1"/>
              </a:solidFill>
              <a:latin typeface="Consolas" pitchFamily="49" charset="0"/>
              <a:ea typeface="+mn-ea"/>
              <a:cs typeface="Consolas" pitchFamily="49" charset="0"/>
            </a:rPr>
            <a:t>Sin(60°)* 2 CNB(Vtail)    segno concorde</a:t>
          </a:r>
        </a:p>
        <a:p>
          <a:r>
            <a:rPr lang="it-IT" sz="1100" baseline="0">
              <a:solidFill>
                <a:schemeClr val="dk1"/>
              </a:solidFill>
              <a:latin typeface="Consolas" pitchFamily="49" charset="0"/>
              <a:ea typeface="+mn-ea"/>
              <a:cs typeface="Consolas" pitchFamily="49" charset="0"/>
            </a:rPr>
            <a:t>CLP di HTail = 2 CLP(Vtail)              segno concorde. Non c'è il Sin(60°)</a:t>
          </a:r>
        </a:p>
        <a:p>
          <a:r>
            <a:rPr lang="it-IT" sz="1100" baseline="0">
              <a:latin typeface="Consolas" pitchFamily="49" charset="0"/>
              <a:cs typeface="Consolas" pitchFamily="49" charset="0"/>
            </a:rPr>
            <a:t>CYP di HTail =-</a:t>
          </a:r>
          <a:r>
            <a:rPr lang="it-IT" sz="1100" baseline="0">
              <a:solidFill>
                <a:schemeClr val="dk1"/>
              </a:solidFill>
              <a:latin typeface="Consolas" pitchFamily="49" charset="0"/>
              <a:ea typeface="+mn-ea"/>
              <a:cs typeface="Consolas" pitchFamily="49" charset="0"/>
            </a:rPr>
            <a:t>Sin(60°)*2 CYP(Vtail)     </a:t>
          </a:r>
          <a:r>
            <a:rPr lang="it-IT" sz="1100" baseline="0">
              <a:latin typeface="Consolas" pitchFamily="49" charset="0"/>
              <a:cs typeface="Consolas" pitchFamily="49" charset="0"/>
            </a:rPr>
            <a:t>segno discorde</a:t>
          </a:r>
        </a:p>
        <a:p>
          <a:r>
            <a:rPr lang="it-IT" sz="1100" baseline="0">
              <a:latin typeface="Consolas" pitchFamily="49" charset="0"/>
              <a:cs typeface="Consolas" pitchFamily="49" charset="0"/>
            </a:rPr>
            <a:t>CNR di HTail = </a:t>
          </a:r>
          <a:r>
            <a:rPr lang="it-IT" sz="1100" baseline="0">
              <a:solidFill>
                <a:schemeClr val="dk1"/>
              </a:solidFill>
              <a:latin typeface="Consolas" pitchFamily="49" charset="0"/>
              <a:ea typeface="+mn-ea"/>
              <a:cs typeface="Consolas" pitchFamily="49" charset="0"/>
            </a:rPr>
            <a:t>Sin(60°)*2 CNR(Vtail)     segno concorde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aseline="0">
              <a:solidFill>
                <a:schemeClr val="dk1"/>
              </a:solidFill>
              <a:latin typeface="Consolas" pitchFamily="49" charset="0"/>
              <a:ea typeface="+mn-ea"/>
              <a:cs typeface="Consolas" pitchFamily="49" charset="0"/>
            </a:rPr>
            <a:t>CLR di HTail =-Sin(60°)*2 CLR(Vtail)     segno discorde</a:t>
          </a:r>
          <a:endParaRPr lang="it-IT" sz="1100">
            <a:latin typeface="Consolas" pitchFamily="49" charset="0"/>
            <a:cs typeface="Consolas" pitchFamily="49" charset="0"/>
          </a:endParaRPr>
        </a:p>
        <a:p>
          <a:endParaRPr lang="it-IT" sz="1100" baseline="0"/>
        </a:p>
      </xdr:txBody>
    </xdr:sp>
    <xdr:clientData/>
  </xdr:twoCellAnchor>
  <xdr:twoCellAnchor>
    <xdr:from>
      <xdr:col>0</xdr:col>
      <xdr:colOff>314884</xdr:colOff>
      <xdr:row>31</xdr:row>
      <xdr:rowOff>166407</xdr:rowOff>
    </xdr:from>
    <xdr:to>
      <xdr:col>11</xdr:col>
      <xdr:colOff>419099</xdr:colOff>
      <xdr:row>52</xdr:row>
      <xdr:rowOff>128307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324971</xdr:colOff>
      <xdr:row>53</xdr:row>
      <xdr:rowOff>22412</xdr:rowOff>
    </xdr:from>
    <xdr:to>
      <xdr:col>11</xdr:col>
      <xdr:colOff>429186</xdr:colOff>
      <xdr:row>73</xdr:row>
      <xdr:rowOff>174812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313764</xdr:colOff>
      <xdr:row>74</xdr:row>
      <xdr:rowOff>33617</xdr:rowOff>
    </xdr:from>
    <xdr:to>
      <xdr:col>11</xdr:col>
      <xdr:colOff>324970</xdr:colOff>
      <xdr:row>94</xdr:row>
      <xdr:rowOff>67234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133350</xdr:colOff>
      <xdr:row>32</xdr:row>
      <xdr:rowOff>0</xdr:rowOff>
    </xdr:from>
    <xdr:to>
      <xdr:col>25</xdr:col>
      <xdr:colOff>325125</xdr:colOff>
      <xdr:row>49</xdr:row>
      <xdr:rowOff>114300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topLeftCell="E16" zoomScaleNormal="100" workbookViewId="0">
      <selection activeCell="AB35" sqref="AB35"/>
    </sheetView>
  </sheetViews>
  <sheetFormatPr defaultRowHeight="15"/>
  <cols>
    <col min="1" max="1" width="10.28515625" customWidth="1"/>
    <col min="3" max="3" width="14.85546875" customWidth="1"/>
    <col min="4" max="4" width="8" customWidth="1"/>
    <col min="5" max="6" width="5.5703125" customWidth="1"/>
    <col min="7" max="7" width="7.28515625" customWidth="1"/>
    <col min="8" max="8" width="6" customWidth="1"/>
    <col min="9" max="9" width="7.28515625" customWidth="1"/>
    <col min="10" max="10" width="8.140625" customWidth="1"/>
    <col min="11" max="11" width="7.28515625" customWidth="1"/>
    <col min="12" max="12" width="6.5703125" customWidth="1"/>
    <col min="13" max="13" width="5.28515625" customWidth="1"/>
    <col min="14" max="14" width="9.140625" customWidth="1"/>
    <col min="15" max="15" width="8.28515625" customWidth="1"/>
    <col min="16" max="16" width="6.28515625" customWidth="1"/>
    <col min="17" max="17" width="5.85546875" customWidth="1"/>
    <col min="18" max="18" width="6.7109375" customWidth="1"/>
    <col min="19" max="19" width="8.28515625" customWidth="1"/>
    <col min="20" max="20" width="6.140625" customWidth="1"/>
  </cols>
  <sheetData>
    <row r="1" spans="1:20">
      <c r="A1" t="s">
        <v>17</v>
      </c>
    </row>
    <row r="2" spans="1:20">
      <c r="A2" s="2" t="s">
        <v>18</v>
      </c>
      <c r="B2" s="3">
        <v>0</v>
      </c>
    </row>
    <row r="3" spans="1:20">
      <c r="A3" s="2" t="s">
        <v>19</v>
      </c>
      <c r="B3" s="3">
        <v>0.15</v>
      </c>
    </row>
    <row r="4" spans="1:20">
      <c r="A4" s="2" t="s">
        <v>20</v>
      </c>
      <c r="B4" s="3">
        <v>50</v>
      </c>
    </row>
    <row r="5" spans="1:20">
      <c r="A5" s="2" t="s">
        <v>21</v>
      </c>
      <c r="B5" s="3">
        <v>350</v>
      </c>
    </row>
    <row r="6" spans="1:20">
      <c r="A6" s="2" t="s">
        <v>22</v>
      </c>
      <c r="B6" s="3">
        <v>4.8999999999999998E-3</v>
      </c>
    </row>
    <row r="7" spans="1:20">
      <c r="A7" s="2" t="s">
        <v>23</v>
      </c>
      <c r="B7" s="3">
        <v>7.9000000000000001E-2</v>
      </c>
    </row>
    <row r="10" spans="1:2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>
      <c r="D14" s="36" t="s">
        <v>14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"/>
      <c r="S14" s="3"/>
    </row>
    <row r="15" spans="1:20">
      <c r="C15" s="3" t="s">
        <v>30</v>
      </c>
      <c r="D15" s="3" t="s">
        <v>31</v>
      </c>
      <c r="E15" s="3" t="s">
        <v>39</v>
      </c>
      <c r="F15" s="3" t="s">
        <v>0</v>
      </c>
      <c r="G15" s="3" t="s">
        <v>1</v>
      </c>
      <c r="H15" s="3" t="s">
        <v>36</v>
      </c>
      <c r="I15" s="3" t="s">
        <v>5</v>
      </c>
      <c r="J15" s="3" t="s">
        <v>6</v>
      </c>
      <c r="K15" s="3" t="s">
        <v>2</v>
      </c>
      <c r="L15" s="3" t="s">
        <v>3</v>
      </c>
      <c r="M15" s="3" t="s">
        <v>4</v>
      </c>
      <c r="N15" s="3" t="s">
        <v>7</v>
      </c>
      <c r="O15" s="3" t="s">
        <v>8</v>
      </c>
      <c r="P15" s="3" t="s">
        <v>9</v>
      </c>
      <c r="Q15" s="3" t="s">
        <v>10</v>
      </c>
      <c r="R15" s="3" t="s">
        <v>11</v>
      </c>
      <c r="S15" s="3" t="s">
        <v>12</v>
      </c>
      <c r="T15" s="3" t="s">
        <v>13</v>
      </c>
    </row>
    <row r="16" spans="1:20">
      <c r="B16" s="1" t="s">
        <v>24</v>
      </c>
      <c r="C16" s="3" t="s">
        <v>29</v>
      </c>
      <c r="D16" s="3" t="s">
        <v>29</v>
      </c>
      <c r="E16" s="23">
        <v>0.32300000000000001</v>
      </c>
      <c r="F16" s="4">
        <v>1.9510000000000001</v>
      </c>
      <c r="G16" s="4">
        <v>18.5</v>
      </c>
      <c r="H16" s="3">
        <v>0.14299999999999999</v>
      </c>
      <c r="I16" s="4">
        <v>0</v>
      </c>
      <c r="J16" s="4">
        <v>0</v>
      </c>
      <c r="K16" s="4">
        <v>-1.9510000000000001</v>
      </c>
      <c r="L16" s="4">
        <v>-1.8520000000000001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>
      <c r="B17" s="1" t="s">
        <v>26</v>
      </c>
      <c r="C17" s="3">
        <v>0.76800000000000002</v>
      </c>
      <c r="D17" s="24">
        <v>8.7999999999999995E-2</v>
      </c>
      <c r="E17" s="23">
        <v>7.8E-2</v>
      </c>
      <c r="F17" s="4">
        <v>13.72</v>
      </c>
      <c r="G17" s="9">
        <v>-101</v>
      </c>
      <c r="H17" s="3">
        <v>1.117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8">
        <v>196</v>
      </c>
      <c r="O17" s="9">
        <v>-589.70000000000005</v>
      </c>
      <c r="P17" s="4">
        <v>-28.7</v>
      </c>
      <c r="Q17" s="5">
        <v>0</v>
      </c>
      <c r="R17" s="5">
        <v>0</v>
      </c>
      <c r="S17" s="5">
        <v>0</v>
      </c>
      <c r="T17" s="5">
        <v>0</v>
      </c>
    </row>
    <row r="18" spans="1:20">
      <c r="B18" s="1" t="s">
        <v>25</v>
      </c>
      <c r="C18" s="3">
        <v>1.44</v>
      </c>
      <c r="D18" s="3">
        <v>2.171E-2</v>
      </c>
      <c r="E18" s="23">
        <v>2.3E-2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8">
        <v>-6.4</v>
      </c>
      <c r="L18" s="8">
        <v>44.6</v>
      </c>
      <c r="M18" s="8">
        <v>3.63</v>
      </c>
      <c r="N18" s="5">
        <v>0</v>
      </c>
      <c r="O18" s="5">
        <v>0</v>
      </c>
      <c r="P18" s="5">
        <v>-5.2</v>
      </c>
      <c r="Q18" s="8">
        <v>3.89</v>
      </c>
      <c r="R18" s="7">
        <v>-28.55</v>
      </c>
      <c r="S18" s="8">
        <v>-621</v>
      </c>
      <c r="T18" s="8">
        <v>-50</v>
      </c>
    </row>
    <row r="19" spans="1:20">
      <c r="E19" s="3"/>
      <c r="H19" s="3"/>
      <c r="K19" s="10" t="s">
        <v>34</v>
      </c>
      <c r="L19" s="10" t="s">
        <v>34</v>
      </c>
      <c r="P19" s="10" t="s">
        <v>34</v>
      </c>
      <c r="Q19" s="10" t="s">
        <v>34</v>
      </c>
      <c r="S19" s="10" t="s">
        <v>34</v>
      </c>
      <c r="T19" s="10" t="s">
        <v>34</v>
      </c>
    </row>
    <row r="20" spans="1:20">
      <c r="B20" s="1" t="s">
        <v>27</v>
      </c>
      <c r="C20" s="3"/>
      <c r="E20" s="23">
        <v>4.7E-2</v>
      </c>
      <c r="F20" s="3">
        <v>7.46</v>
      </c>
      <c r="G20" s="6">
        <v>-54.4</v>
      </c>
      <c r="H20" s="3">
        <v>0.78800000000000003</v>
      </c>
      <c r="I20" s="3">
        <v>0</v>
      </c>
      <c r="J20" s="3">
        <v>0</v>
      </c>
      <c r="K20" s="18">
        <v>-11.08</v>
      </c>
      <c r="L20" s="29">
        <f>2*L18*SIN(RADIANS(60))</f>
        <v>77.249466017571919</v>
      </c>
      <c r="M20" s="8">
        <v>-5.6</v>
      </c>
      <c r="N20" s="8">
        <v>116</v>
      </c>
      <c r="O20" s="8">
        <v>-662</v>
      </c>
      <c r="P20" s="19">
        <v>-10.4</v>
      </c>
      <c r="Q20" s="30">
        <f>-2*Q18*SIN(RADIANS(60))</f>
        <v>-6.7376776414429322</v>
      </c>
      <c r="R20" s="7">
        <v>46.9</v>
      </c>
      <c r="S20" s="31">
        <f>2*S18*SIN(RADIANS(60))</f>
        <v>-1075.6035515002727</v>
      </c>
      <c r="T20" s="30">
        <f>-2*T18*SIN(RADIANS(60))</f>
        <v>86.602540378443862</v>
      </c>
    </row>
    <row r="21" spans="1:20">
      <c r="B21" s="22" t="s">
        <v>37</v>
      </c>
      <c r="C21" s="4">
        <v>2.13</v>
      </c>
      <c r="D21" s="24">
        <v>1.2581999999999999E-2</v>
      </c>
      <c r="E21" s="23">
        <v>8.0000000000000002E-3</v>
      </c>
      <c r="F21" s="4">
        <v>5.45</v>
      </c>
      <c r="G21" s="4">
        <v>16.2</v>
      </c>
      <c r="H21" s="4">
        <v>0.8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-30.75</v>
      </c>
      <c r="O21" s="4">
        <v>-69.55</v>
      </c>
      <c r="P21" s="4">
        <v>-9.0299999999999994</v>
      </c>
      <c r="Q21" s="4">
        <v>0</v>
      </c>
      <c r="R21" s="4">
        <v>0</v>
      </c>
      <c r="S21" s="4">
        <v>0</v>
      </c>
      <c r="T21" s="4">
        <v>0</v>
      </c>
    </row>
    <row r="22" spans="1:20">
      <c r="A22" s="11"/>
      <c r="B22" s="26" t="s">
        <v>38</v>
      </c>
      <c r="C22" s="11"/>
      <c r="D22" s="11"/>
      <c r="E22" s="32">
        <f>SUM(E16:E21)</f>
        <v>0.47900000000000004</v>
      </c>
      <c r="F22" s="20">
        <f>SUM(F16:F21)</f>
        <v>28.581</v>
      </c>
      <c r="G22" s="20">
        <f t="shared" ref="G22:T22" si="0">SUM(G16:G21)</f>
        <v>-120.7</v>
      </c>
      <c r="H22" s="20">
        <f t="shared" si="0"/>
        <v>2.8479999999999999</v>
      </c>
      <c r="I22" s="20">
        <f t="shared" si="0"/>
        <v>0</v>
      </c>
      <c r="J22" s="20">
        <f t="shared" si="0"/>
        <v>0</v>
      </c>
      <c r="K22" s="20">
        <f t="shared" si="0"/>
        <v>-19.431000000000001</v>
      </c>
      <c r="L22" s="20">
        <f t="shared" si="0"/>
        <v>119.99746601757192</v>
      </c>
      <c r="M22" s="20">
        <f t="shared" si="0"/>
        <v>-1.9699999999999998</v>
      </c>
      <c r="N22" s="20">
        <f t="shared" si="0"/>
        <v>281.25</v>
      </c>
      <c r="O22" s="20">
        <f t="shared" si="0"/>
        <v>-1321.25</v>
      </c>
      <c r="P22" s="35">
        <f t="shared" si="0"/>
        <v>-53.33</v>
      </c>
      <c r="Q22" s="20">
        <f t="shared" si="0"/>
        <v>-2.8476776414429321</v>
      </c>
      <c r="R22" s="20">
        <f t="shared" si="0"/>
        <v>18.349999999999998</v>
      </c>
      <c r="S22" s="20">
        <f t="shared" si="0"/>
        <v>-1696.6035515002727</v>
      </c>
      <c r="T22" s="20">
        <f t="shared" si="0"/>
        <v>36.602540378443862</v>
      </c>
    </row>
    <row r="24" spans="1:20">
      <c r="O24" s="4"/>
      <c r="P24" s="3"/>
      <c r="Q24" s="3"/>
    </row>
    <row r="25" spans="1:20">
      <c r="A25" s="16">
        <v>0</v>
      </c>
      <c r="B25" t="s">
        <v>28</v>
      </c>
      <c r="E25" s="4"/>
      <c r="F25" s="4"/>
      <c r="G25" s="3"/>
      <c r="H25" s="3"/>
      <c r="I25" s="3"/>
      <c r="J25" s="3"/>
    </row>
    <row r="26" spans="1:20">
      <c r="A26" s="15" t="s">
        <v>15</v>
      </c>
      <c r="B26" t="s">
        <v>16</v>
      </c>
    </row>
    <row r="27" spans="1:20">
      <c r="A27" s="14">
        <v>1.234</v>
      </c>
      <c r="B27" t="s">
        <v>33</v>
      </c>
      <c r="M27" s="3"/>
      <c r="N27" s="3"/>
    </row>
    <row r="28" spans="1:20">
      <c r="A28" s="13">
        <v>1.234</v>
      </c>
      <c r="B28" t="s">
        <v>32</v>
      </c>
      <c r="K28" s="3"/>
      <c r="M28" s="3"/>
      <c r="N28" s="3"/>
    </row>
    <row r="29" spans="1:20">
      <c r="A29" s="12" t="s">
        <v>34</v>
      </c>
      <c r="B29" s="27" t="s">
        <v>35</v>
      </c>
      <c r="C29" s="28"/>
      <c r="D29" s="28"/>
      <c r="E29" s="28"/>
      <c r="F29" s="28"/>
      <c r="G29" s="28"/>
      <c r="H29" s="28"/>
      <c r="I29" s="28"/>
      <c r="J29" s="28"/>
      <c r="K29" s="3"/>
    </row>
    <row r="30" spans="1:20">
      <c r="A30" s="17">
        <v>1.234</v>
      </c>
      <c r="B30" s="27"/>
      <c r="C30" s="28"/>
      <c r="D30" s="28"/>
      <c r="E30" s="28"/>
      <c r="F30" s="28"/>
      <c r="G30" s="28"/>
      <c r="H30" s="28"/>
      <c r="I30" s="28"/>
      <c r="J30" s="28"/>
    </row>
    <row r="31" spans="1:20">
      <c r="P31" s="3"/>
      <c r="Q31" s="3"/>
      <c r="R31" s="3"/>
      <c r="S31" s="3" t="s">
        <v>46</v>
      </c>
    </row>
    <row r="32" spans="1:20">
      <c r="M32" s="3" t="s">
        <v>18</v>
      </c>
      <c r="N32" s="3" t="s">
        <v>40</v>
      </c>
      <c r="O32" s="3" t="s">
        <v>41</v>
      </c>
      <c r="P32" s="3"/>
      <c r="Q32" s="3"/>
      <c r="S32" s="3"/>
    </row>
    <row r="33" spans="5:19">
      <c r="E33" s="3"/>
      <c r="F33" s="3"/>
      <c r="G33" s="3"/>
      <c r="H33" s="3"/>
      <c r="I33" s="3"/>
      <c r="M33" s="3">
        <v>-0.2</v>
      </c>
      <c r="N33" s="3">
        <v>8.0000000000000002E-3</v>
      </c>
      <c r="O33" s="3">
        <v>-7.0000000000000001E-3</v>
      </c>
      <c r="S33" s="3"/>
    </row>
    <row r="34" spans="5:19">
      <c r="M34" s="3">
        <v>0</v>
      </c>
      <c r="N34" s="3">
        <v>8.0000000000000002E-3</v>
      </c>
      <c r="O34" s="3">
        <v>0</v>
      </c>
      <c r="S34" s="3"/>
    </row>
    <row r="35" spans="5:19">
      <c r="M35" s="3">
        <v>1</v>
      </c>
      <c r="N35" s="3">
        <v>8.9999999999999993E-3</v>
      </c>
      <c r="O35" s="3">
        <v>3.6999999999999998E-2</v>
      </c>
    </row>
    <row r="36" spans="5:19">
      <c r="M36" s="3">
        <v>2</v>
      </c>
      <c r="N36" s="3">
        <v>1.0999999999999999E-2</v>
      </c>
      <c r="O36" s="3">
        <v>7.4999999999999997E-2</v>
      </c>
    </row>
    <row r="37" spans="5:19">
      <c r="M37" s="3">
        <v>3</v>
      </c>
      <c r="N37" s="3">
        <v>1.4E-2</v>
      </c>
      <c r="O37" s="3">
        <v>0.113</v>
      </c>
    </row>
    <row r="38" spans="5:19">
      <c r="M38" s="3">
        <v>4</v>
      </c>
      <c r="N38" s="3">
        <v>1.7999999999999999E-2</v>
      </c>
      <c r="O38" s="3">
        <v>0.151</v>
      </c>
    </row>
    <row r="39" spans="5:19">
      <c r="M39" s="3">
        <v>5</v>
      </c>
      <c r="N39" s="3">
        <v>2.3E-2</v>
      </c>
      <c r="O39" s="3">
        <v>0.189</v>
      </c>
    </row>
    <row r="40" spans="5:19">
      <c r="M40" s="3">
        <v>6</v>
      </c>
      <c r="N40" s="3">
        <v>0.03</v>
      </c>
      <c r="O40" s="3">
        <v>0.22700000000000001</v>
      </c>
    </row>
    <row r="41" spans="5:19">
      <c r="M41" s="3">
        <v>7</v>
      </c>
      <c r="N41" s="3">
        <v>3.7999999999999999E-2</v>
      </c>
      <c r="O41" s="3">
        <v>0.26500000000000001</v>
      </c>
    </row>
    <row r="42" spans="5:19">
      <c r="M42" s="3">
        <v>8</v>
      </c>
      <c r="N42" s="3">
        <v>4.7E-2</v>
      </c>
      <c r="O42" s="3">
        <v>0.30199999999999999</v>
      </c>
    </row>
    <row r="43" spans="5:19">
      <c r="M43" s="3">
        <v>9</v>
      </c>
      <c r="N43" s="3">
        <v>5.7000000000000002E-2</v>
      </c>
      <c r="O43" s="3">
        <v>0.34</v>
      </c>
    </row>
    <row r="44" spans="5:19">
      <c r="M44" s="3">
        <v>10</v>
      </c>
      <c r="N44" s="3">
        <v>6.8000000000000005E-2</v>
      </c>
      <c r="O44" s="3">
        <v>0.373</v>
      </c>
    </row>
    <row r="45" spans="5:19">
      <c r="M45" s="3">
        <v>11</v>
      </c>
      <c r="N45" s="3">
        <v>7.5999999999999998E-2</v>
      </c>
      <c r="O45" s="3">
        <v>0.39900000000000002</v>
      </c>
    </row>
    <row r="46" spans="5:19">
      <c r="M46" s="3">
        <v>12</v>
      </c>
      <c r="N46" s="3">
        <v>8.4000000000000005E-2</v>
      </c>
      <c r="O46" s="3">
        <v>0.42099999999999999</v>
      </c>
    </row>
    <row r="47" spans="5:19">
      <c r="M47" s="3">
        <v>13</v>
      </c>
      <c r="N47" s="3">
        <v>0.09</v>
      </c>
      <c r="O47" s="3">
        <v>0.438</v>
      </c>
    </row>
    <row r="48" spans="5:19">
      <c r="M48" s="3">
        <v>14</v>
      </c>
      <c r="N48" s="3">
        <v>9.5000000000000001E-2</v>
      </c>
      <c r="O48" s="3">
        <v>0.45</v>
      </c>
    </row>
    <row r="49" spans="4:15">
      <c r="M49" s="3">
        <v>15</v>
      </c>
      <c r="N49" s="3">
        <v>9.7000000000000003E-2</v>
      </c>
      <c r="O49" s="3">
        <v>0.45600000000000002</v>
      </c>
    </row>
    <row r="50" spans="4:15">
      <c r="D50" s="25"/>
      <c r="M50" s="3">
        <v>16</v>
      </c>
      <c r="N50" s="3">
        <v>0.1</v>
      </c>
      <c r="O50" s="3">
        <v>0.46400000000000002</v>
      </c>
    </row>
    <row r="51" spans="4:15">
      <c r="D51" s="25"/>
      <c r="M51" s="3">
        <v>17</v>
      </c>
      <c r="N51" s="3">
        <v>0.107</v>
      </c>
      <c r="O51" s="3">
        <v>0.48099999999999998</v>
      </c>
    </row>
    <row r="52" spans="4:15">
      <c r="D52" s="25"/>
      <c r="M52" s="3">
        <v>18</v>
      </c>
      <c r="N52" s="3">
        <v>0.104</v>
      </c>
      <c r="O52" s="3">
        <v>0.47399999999999998</v>
      </c>
    </row>
    <row r="53" spans="4:15">
      <c r="D53" s="25"/>
    </row>
    <row r="54" spans="4:15">
      <c r="M54" s="3" t="s">
        <v>18</v>
      </c>
      <c r="N54" s="3" t="s">
        <v>42</v>
      </c>
    </row>
    <row r="55" spans="4:15">
      <c r="M55" s="3">
        <v>-0.2</v>
      </c>
      <c r="N55" s="3">
        <f t="shared" ref="N55:N74" si="1">N33-$N$34</f>
        <v>0</v>
      </c>
      <c r="O55" s="3"/>
    </row>
    <row r="56" spans="4:15">
      <c r="M56" s="3">
        <v>0</v>
      </c>
      <c r="N56" s="3">
        <f t="shared" si="1"/>
        <v>0</v>
      </c>
      <c r="O56" s="3"/>
    </row>
    <row r="57" spans="4:15">
      <c r="M57" s="3">
        <v>1</v>
      </c>
      <c r="N57" s="3">
        <f t="shared" si="1"/>
        <v>9.9999999999999915E-4</v>
      </c>
      <c r="O57" s="3"/>
    </row>
    <row r="58" spans="4:15">
      <c r="M58" s="3">
        <v>2</v>
      </c>
      <c r="N58" s="3">
        <f t="shared" si="1"/>
        <v>2.9999999999999992E-3</v>
      </c>
      <c r="O58" s="3"/>
    </row>
    <row r="59" spans="4:15">
      <c r="M59" s="3">
        <v>3</v>
      </c>
      <c r="N59" s="3">
        <f t="shared" si="1"/>
        <v>6.0000000000000001E-3</v>
      </c>
      <c r="O59" s="3"/>
    </row>
    <row r="60" spans="4:15">
      <c r="M60" s="3">
        <v>4</v>
      </c>
      <c r="N60" s="3">
        <f t="shared" si="1"/>
        <v>9.9999999999999985E-3</v>
      </c>
      <c r="O60" s="3"/>
    </row>
    <row r="61" spans="4:15">
      <c r="M61" s="3">
        <v>5</v>
      </c>
      <c r="N61" s="3">
        <f t="shared" si="1"/>
        <v>1.4999999999999999E-2</v>
      </c>
      <c r="O61" s="3"/>
    </row>
    <row r="62" spans="4:15">
      <c r="M62" s="3">
        <v>6</v>
      </c>
      <c r="N62" s="3">
        <f t="shared" si="1"/>
        <v>2.1999999999999999E-2</v>
      </c>
      <c r="O62" s="3"/>
    </row>
    <row r="63" spans="4:15">
      <c r="M63" s="3">
        <v>7</v>
      </c>
      <c r="N63" s="3">
        <f t="shared" si="1"/>
        <v>0.03</v>
      </c>
      <c r="O63" s="3"/>
    </row>
    <row r="64" spans="4:15">
      <c r="M64" s="3">
        <v>8</v>
      </c>
      <c r="N64" s="3">
        <f t="shared" si="1"/>
        <v>3.9E-2</v>
      </c>
      <c r="O64" s="3"/>
    </row>
    <row r="65" spans="13:26">
      <c r="M65" s="3">
        <v>9</v>
      </c>
      <c r="N65" s="3">
        <f t="shared" si="1"/>
        <v>4.9000000000000002E-2</v>
      </c>
      <c r="O65" s="3"/>
    </row>
    <row r="66" spans="13:26">
      <c r="M66" s="3">
        <v>10</v>
      </c>
      <c r="N66" s="3">
        <f t="shared" si="1"/>
        <v>6.0000000000000005E-2</v>
      </c>
      <c r="O66" s="3"/>
    </row>
    <row r="67" spans="13:26">
      <c r="M67" s="3">
        <v>11</v>
      </c>
      <c r="N67" s="3">
        <f t="shared" si="1"/>
        <v>6.8000000000000005E-2</v>
      </c>
      <c r="O67" s="3"/>
    </row>
    <row r="68" spans="13:26">
      <c r="M68" s="3">
        <v>12</v>
      </c>
      <c r="N68" s="3">
        <f t="shared" si="1"/>
        <v>7.6000000000000012E-2</v>
      </c>
      <c r="O68" s="3"/>
    </row>
    <row r="69" spans="13:26">
      <c r="M69" s="3">
        <v>13</v>
      </c>
      <c r="N69" s="3">
        <f t="shared" si="1"/>
        <v>8.199999999999999E-2</v>
      </c>
      <c r="O69" s="3"/>
    </row>
    <row r="70" spans="13:26">
      <c r="M70" s="3">
        <v>14</v>
      </c>
      <c r="N70" s="3">
        <f t="shared" si="1"/>
        <v>8.6999999999999994E-2</v>
      </c>
      <c r="O70" s="3"/>
    </row>
    <row r="71" spans="13:26">
      <c r="M71" s="3">
        <v>15</v>
      </c>
      <c r="N71" s="3">
        <f t="shared" si="1"/>
        <v>8.8999999999999996E-2</v>
      </c>
      <c r="O71" s="3"/>
    </row>
    <row r="72" spans="13:26">
      <c r="M72" s="3">
        <v>16</v>
      </c>
      <c r="N72" s="3">
        <f t="shared" si="1"/>
        <v>9.1999999999999998E-2</v>
      </c>
      <c r="O72" s="3"/>
    </row>
    <row r="73" spans="13:26">
      <c r="M73" s="3">
        <v>17</v>
      </c>
      <c r="N73" s="3">
        <f t="shared" si="1"/>
        <v>9.9000000000000005E-2</v>
      </c>
      <c r="O73" s="3"/>
    </row>
    <row r="74" spans="13:26">
      <c r="M74" s="3">
        <v>18</v>
      </c>
      <c r="N74" s="3">
        <f t="shared" si="1"/>
        <v>9.6000000000000002E-2</v>
      </c>
      <c r="O74" s="3"/>
    </row>
    <row r="75" spans="13:26">
      <c r="O75" s="3"/>
    </row>
    <row r="76" spans="13:26">
      <c r="M76" s="3" t="s">
        <v>44</v>
      </c>
      <c r="N76" s="34" t="s">
        <v>43</v>
      </c>
      <c r="O76" s="33"/>
      <c r="P76" s="33" t="s">
        <v>45</v>
      </c>
      <c r="Q76" s="33"/>
      <c r="R76" s="33"/>
      <c r="S76" s="33"/>
      <c r="T76" s="33"/>
      <c r="U76" s="33"/>
      <c r="V76" s="33"/>
    </row>
    <row r="77" spans="13:26">
      <c r="M77" s="3">
        <v>0</v>
      </c>
      <c r="N77" s="33">
        <v>0</v>
      </c>
      <c r="Q77" s="33"/>
      <c r="R77" s="33"/>
      <c r="S77" s="33"/>
      <c r="T77" s="33"/>
      <c r="U77" s="33"/>
      <c r="V77" s="33"/>
      <c r="W77" s="33"/>
      <c r="X77" s="33"/>
      <c r="Y77" s="33"/>
    </row>
    <row r="78" spans="13:26">
      <c r="M78" s="3">
        <v>1</v>
      </c>
      <c r="N78" s="33">
        <v>7.4880000000000002E-2</v>
      </c>
      <c r="R78" s="33"/>
      <c r="S78" s="33"/>
      <c r="T78" s="33"/>
      <c r="U78" s="33"/>
      <c r="V78" s="33"/>
      <c r="W78" s="33"/>
      <c r="X78" s="33"/>
      <c r="Y78" s="33"/>
      <c r="Z78" s="33"/>
    </row>
    <row r="79" spans="13:26">
      <c r="M79" s="3">
        <v>2</v>
      </c>
      <c r="N79" s="33">
        <v>0.14979999999999999</v>
      </c>
    </row>
    <row r="80" spans="13:26">
      <c r="M80" s="3">
        <v>3</v>
      </c>
      <c r="N80" s="33">
        <v>0.22470000000000001</v>
      </c>
    </row>
    <row r="81" spans="13:14">
      <c r="M81" s="3">
        <v>4</v>
      </c>
      <c r="N81" s="33">
        <v>0.29949999999999999</v>
      </c>
    </row>
    <row r="82" spans="13:14">
      <c r="M82" s="3">
        <v>5</v>
      </c>
      <c r="N82" s="33">
        <v>0.37440000000000001</v>
      </c>
    </row>
    <row r="83" spans="13:14">
      <c r="M83" s="3">
        <v>6</v>
      </c>
      <c r="N83" s="33">
        <v>0.44929999999999998</v>
      </c>
    </row>
    <row r="84" spans="13:14">
      <c r="M84" s="3">
        <v>7</v>
      </c>
      <c r="N84" s="33">
        <v>0.5242</v>
      </c>
    </row>
    <row r="85" spans="13:14">
      <c r="M85" s="3">
        <v>8</v>
      </c>
      <c r="N85" s="33">
        <v>0.59909999999999997</v>
      </c>
    </row>
    <row r="86" spans="13:14">
      <c r="M86" s="3">
        <v>9</v>
      </c>
      <c r="N86" s="33">
        <v>0.67400000000000004</v>
      </c>
    </row>
    <row r="87" spans="13:14">
      <c r="M87" s="3">
        <v>10</v>
      </c>
      <c r="N87" s="33">
        <v>0.74880000000000002</v>
      </c>
    </row>
    <row r="88" spans="13:14">
      <c r="M88" s="3">
        <v>11</v>
      </c>
      <c r="N88" s="33">
        <v>0.82369999999999999</v>
      </c>
    </row>
    <row r="89" spans="13:14">
      <c r="M89" s="3">
        <v>12</v>
      </c>
      <c r="N89" s="33">
        <v>0.89859999999999995</v>
      </c>
    </row>
    <row r="90" spans="13:14">
      <c r="M90" s="3">
        <v>13</v>
      </c>
      <c r="N90" s="33">
        <v>0.97350000000000003</v>
      </c>
    </row>
    <row r="91" spans="13:14">
      <c r="M91" s="3">
        <v>14</v>
      </c>
      <c r="N91" s="33">
        <v>1.048</v>
      </c>
    </row>
    <row r="92" spans="13:14">
      <c r="M92" s="3">
        <v>15</v>
      </c>
      <c r="N92" s="33">
        <v>1.123</v>
      </c>
    </row>
    <row r="93" spans="13:14">
      <c r="M93" s="3">
        <v>16</v>
      </c>
      <c r="N93" s="33">
        <v>1.198</v>
      </c>
    </row>
    <row r="94" spans="13:14">
      <c r="M94" s="3">
        <v>17</v>
      </c>
      <c r="N94" s="33">
        <v>1.2729999999999999</v>
      </c>
    </row>
  </sheetData>
  <mergeCells count="1">
    <mergeCell ref="D14:Q14"/>
  </mergeCells>
  <pageMargins left="0.70866141732283472" right="0.70866141732283472" top="0.74803149606299213" bottom="0.74803149606299213" header="0.31496062992125984" footer="0.31496062992125984"/>
  <pageSetup paperSize="9" scale="90" orientation="landscape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2012-04-29T11:31:18Z</dcterms:modified>
</cp:coreProperties>
</file>