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 defaultThemeVersion="124226"/>
  <xr:revisionPtr revIDLastSave="0" documentId="13_ncr:1_{31156880-9C58-469A-9EAF-C55D714BCD1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I16" i="1"/>
  <c r="I10" i="1"/>
  <c r="I4" i="1"/>
  <c r="B14" i="1"/>
  <c r="B8" i="1"/>
  <c r="B2" i="1"/>
  <c r="I17" i="1"/>
  <c r="I11" i="1"/>
  <c r="I5" i="1"/>
  <c r="B17" i="1"/>
  <c r="B11" i="1"/>
  <c r="B5" i="1"/>
  <c r="I14" i="1"/>
  <c r="I8" i="1"/>
  <c r="I2" i="1"/>
  <c r="B16" i="1"/>
  <c r="B10" i="1"/>
  <c r="B4" i="1"/>
  <c r="I15" i="1"/>
  <c r="I9" i="1"/>
  <c r="I3" i="1"/>
  <c r="B15" i="1"/>
  <c r="B9" i="1"/>
  <c r="B3" i="1"/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D10" i="1"/>
  <c r="D2" i="1"/>
  <c r="D16" i="1"/>
  <c r="D5" i="1"/>
  <c r="D11" i="1"/>
  <c r="D3" i="1"/>
  <c r="L2" i="1"/>
  <c r="D17" i="1"/>
  <c r="D8" i="1"/>
  <c r="D14" i="1"/>
  <c r="D4" i="1"/>
  <c r="D15" i="1"/>
  <c r="D9" i="1"/>
  <c r="F5" i="1"/>
  <c r="F11" i="1"/>
  <c r="F17" i="1"/>
  <c r="F4" i="1"/>
  <c r="F10" i="1"/>
  <c r="F16" i="1"/>
  <c r="F3" i="1"/>
  <c r="F9" i="1"/>
  <c r="F15" i="1"/>
  <c r="F2" i="1"/>
  <c r="F8" i="1"/>
  <c r="F14" i="1"/>
  <c r="D5" i="3" l="1"/>
  <c r="E9" i="1"/>
  <c r="E11" i="1"/>
  <c r="E14" i="1"/>
  <c r="E10" i="1"/>
  <c r="E3" i="1"/>
  <c r="E17" i="1"/>
  <c r="E2" i="1"/>
  <c r="E16" i="1"/>
  <c r="E4" i="1"/>
  <c r="E5" i="1"/>
  <c r="E8" i="1"/>
  <c r="E15" i="1"/>
  <c r="I25" i="1" l="1"/>
  <c r="F7" i="3"/>
  <c r="J25" i="1" s="1"/>
  <c r="G15" i="1"/>
  <c r="G16" i="1"/>
  <c r="G10" i="1"/>
  <c r="G8" i="1"/>
  <c r="G2" i="1"/>
  <c r="G14" i="1"/>
  <c r="G5" i="1"/>
  <c r="G17" i="1"/>
  <c r="G11" i="1"/>
  <c r="G4" i="1"/>
  <c r="G3" i="1"/>
  <c r="G9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<sst xmlns="http://schemas.openxmlformats.org/spreadsheetml/2006/main" count="59" uniqueCount="37">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</sst>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2783.8</v>
        <stp/>
        <stp>IH1906.CFE</stp>
        <stp>Rt_Price</stp>
        <tr r="D8" s="1"/>
      </tp>
      <tp>
        <v>3630</v>
        <stp/>
        <stp>IF1909.CFE</stp>
        <stp>Rt_Price</stp>
        <tr r="D4" s="1"/>
      </tp>
      <tp>
        <v>2760.4</v>
        <stp/>
        <stp>IH1907.CFE</stp>
        <stp>Rt_Price</stp>
        <tr r="D9" s="1"/>
      </tp>
      <tp>
        <v>4637</v>
        <stp/>
        <stp>IC1909.CFE</stp>
        <stp>Rt_Price</stp>
        <tr r="D16" s="1"/>
      </tp>
      <tp>
        <v>4766.2</v>
        <stp/>
        <stp>IC1907.CFE</stp>
        <stp>Rt_Price</stp>
        <tr r="D15" s="1"/>
      </tp>
      <tp>
        <v>4838.6000000000004</v>
        <stp/>
        <stp>IC1906.CFE</stp>
        <stp>Rt_Price</stp>
        <tr r="D14" s="1"/>
      </tp>
      <tp>
        <v>3668.6</v>
        <stp/>
        <stp>IF1906.CFE</stp>
        <stp>Rt_Price</stp>
        <tr r="D2" s="1"/>
      </tp>
      <tp>
        <v>3639.8</v>
        <stp/>
        <stp>IF1907.CFE</stp>
        <stp>Rt_Price</stp>
        <tr r="D3" s="1"/>
      </tp>
      <tp>
        <v>2760.2000000000003</v>
        <stp/>
        <stp>IH1909.CFE</stp>
        <stp>Rt_Price</stp>
        <tr r="D10" s="1"/>
      </tp>
      <tp>
        <v>2759</v>
        <stp/>
        <stp>IH1912.CFE</stp>
        <stp>Rt_Price</stp>
        <tr r="D11" s="1"/>
      </tp>
      <tp>
        <v>3623.6</v>
        <stp/>
        <stp>IF1912.CFE</stp>
        <stp>Rt_Price</stp>
        <tr r="D5" s="1"/>
      </tp>
      <tp>
        <v>4541.6000000000004</v>
        <stp/>
        <stp>IC1912.CFE</stp>
        <stp>Rt_Price</stp>
        <tr r="D17" s="1"/>
      </tp>
      <tp>
        <v>3685.39</v>
        <stp/>
        <stp>000300.SH</stp>
        <stp>Rt_Price</stp>
        <tr r="E5" s="1"/>
        <tr r="E4" s="1"/>
        <tr r="E2" s="1"/>
        <tr r="E3" s="1"/>
        <tr r="L2" s="1"/>
      </tp>
      <tp>
        <v>2794.54</v>
        <stp/>
        <stp>000016.SH</stp>
        <stp>Rt_Price</stp>
        <tr r="E8" s="1"/>
        <tr r="E10" s="1"/>
        <tr r="E11" s="1"/>
        <tr r="E9" s="1"/>
      </tp>
      <tp>
        <v>4877.6500000000005</v>
        <stp/>
        <stp>000905.SH</stp>
        <stp>Rt_Price</stp>
        <tr r="E15" s="1"/>
        <tr r="E16" s="1"/>
        <tr r="E17" s="1"/>
        <tr r="E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L17" sqref="L17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43628</v>
      </c>
    </row>
    <row r="2" spans="1:14" x14ac:dyDescent="0.1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3668.6</v>
      </c>
      <c r="E2" s="10">
        <f>D2-RTD("wdf.rtq",,"000300.SH","Rt_Price")</f>
        <v>-16.789999999999964</v>
      </c>
      <c r="F2" s="28">
        <f ca="1">[1]!s_dq_close(C2,$K$1)-[1]!i_dq_close("000300.SH",$K$1)</f>
        <v>-15.095699999999852</v>
      </c>
      <c r="G2" s="11">
        <f>E2/[1]!i_dq_close("000300.SH","")</f>
        <v>-4.5558231193397903E-3</v>
      </c>
      <c r="H2" s="12">
        <f ca="1">365*G2/(I2-TODAY())</f>
        <v>-0.20785942981987793</v>
      </c>
      <c r="I2" s="9" t="str">
        <f>[1]!s_info_lddate(C2)</f>
        <v>2019-06-21</v>
      </c>
      <c r="K2" s="26">
        <f ca="1">TODAY()</f>
        <v>43629</v>
      </c>
      <c r="L2" s="29">
        <f>RTD("wdf.rtq",,"000300.SH","Rt_Price")</f>
        <v>3685.39</v>
      </c>
      <c r="M2" s="30"/>
    </row>
    <row r="3" spans="1:14" x14ac:dyDescent="0.1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3639.8</v>
      </c>
      <c r="E3" s="10">
        <f>D3-RTD("wdf.rtq",,"000300.SH","Rt_Price")</f>
        <v>-45.589999999999691</v>
      </c>
      <c r="F3" s="28">
        <f ca="1">[1]!s_dq_close(C3,$K$1)-[1]!i_dq_close("000300.SH",$K$1)</f>
        <v>-40.895700000000033</v>
      </c>
      <c r="G3" s="11">
        <f>E3/[1]!i_dq_close("000300.SH","")</f>
        <v>-1.2370457177528296E-2</v>
      </c>
      <c r="H3" s="12">
        <f ca="1">365*G3/(I3-TODAY())</f>
        <v>-0.12542269082771745</v>
      </c>
      <c r="I3" s="9" t="str">
        <f>[1]!s_info_lddate(C3)</f>
        <v>2019-07-19</v>
      </c>
      <c r="M3" s="30"/>
    </row>
    <row r="4" spans="1:14" x14ac:dyDescent="0.1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3630</v>
      </c>
      <c r="E4" s="10">
        <f>D4-RTD("wdf.rtq",,"000300.SH","Rt_Price")</f>
        <v>-55.389999999999873</v>
      </c>
      <c r="F4" s="28">
        <f ca="1">[1]!s_dq_close(C4,$K$1)-[1]!i_dq_close("000300.SH",$K$1)</f>
        <v>-52.095699999999852</v>
      </c>
      <c r="G4" s="11">
        <f>E4/[1]!i_dq_close("000300.SH","")</f>
        <v>-1.5029603488995291E-2</v>
      </c>
      <c r="H4" s="12">
        <f t="shared" ref="H4" ca="1" si="0">365*G4/(I4-TODAY())</f>
        <v>-5.5412174479629102E-2</v>
      </c>
      <c r="I4" s="9" t="str">
        <f>[1]!s_info_lddate(C4)</f>
        <v>2019-09-20</v>
      </c>
      <c r="M4" s="30"/>
    </row>
    <row r="5" spans="1:14" x14ac:dyDescent="0.1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3623.6</v>
      </c>
      <c r="E5" s="10">
        <f>D5-RTD("wdf.rtq",,"000300.SH","Rt_Price")</f>
        <v>-61.789999999999964</v>
      </c>
      <c r="F5" s="28">
        <f ca="1">[1]!s_dq_close(C5,$K$1)-[1]!i_dq_close("000300.SH",$K$1)</f>
        <v>-57.695699999999761</v>
      </c>
      <c r="G5" s="11">
        <f>E5/[1]!i_dq_close("000300.SH","")</f>
        <v>-1.6766188835259443E-2</v>
      </c>
      <c r="H5" s="12">
        <f ca="1">365*G5/(I5-TODAY())</f>
        <v>-3.2551377259945197E-2</v>
      </c>
      <c r="I5" s="9" t="str">
        <f>[1]!s_info_lddate(C5)</f>
        <v>2019-12-18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2783.8</v>
      </c>
      <c r="E8" s="10">
        <f>D8-RTD("wdf.rtq",,"000016.SH","Rt_Price")</f>
        <v>-10.739999999999782</v>
      </c>
      <c r="F8" s="10">
        <f ca="1">[1]!s_dq_close(C8,$K$1)-[1]!i_dq_close("000016.SH",$K$1)</f>
        <v>-9.1319000000003143</v>
      </c>
      <c r="G8" s="11">
        <f>E8/[1]!i_dq_close("000016.SH","")</f>
        <v>-3.8432139058786115E-3</v>
      </c>
      <c r="H8" s="12">
        <f ca="1">365*G8/(I8-TODAY())</f>
        <v>-0.17534663445571166</v>
      </c>
      <c r="I8" s="9" t="str">
        <f>[1]!s_info_lddate(C8)</f>
        <v>2019-06-21</v>
      </c>
    </row>
    <row r="9" spans="1:14" x14ac:dyDescent="0.1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2760.4</v>
      </c>
      <c r="E9" s="10">
        <f>D9-RTD("wdf.rtq",,"000016.SH","Rt_Price")</f>
        <v>-34.139999999999873</v>
      </c>
      <c r="F9" s="10">
        <f ca="1">[1]!s_dq_close(C9,$K$1)-[1]!i_dq_close("000016.SH",$K$1)</f>
        <v>-31.731900000000223</v>
      </c>
      <c r="G9" s="11">
        <f>E9/[1]!i_dq_close("000016.SH","")</f>
        <v>-1.2216696717569643E-2</v>
      </c>
      <c r="H9" s="12">
        <f ca="1">365*G9/(I9-TODAY())</f>
        <v>-0.12386373060869221</v>
      </c>
      <c r="I9" s="9" t="str">
        <f>[1]!s_info_lddate(C9)</f>
        <v>2019-07-19</v>
      </c>
    </row>
    <row r="10" spans="1:14" x14ac:dyDescent="0.1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2760.2000000000003</v>
      </c>
      <c r="E10" s="10">
        <f>D10-RTD("wdf.rtq",,"000016.SH","Rt_Price")</f>
        <v>-34.339999999999691</v>
      </c>
      <c r="F10" s="10">
        <f ca="1">[1]!s_dq_close(C10,$K$1)-[1]!i_dq_close("000016.SH",$K$1)</f>
        <v>-28.331900000000132</v>
      </c>
      <c r="G10" s="11">
        <f>E10/[1]!i_dq_close("000016.SH","")</f>
        <v>-1.228826494672933E-2</v>
      </c>
      <c r="H10" s="12">
        <f ca="1">365*G10/(I10-TODAY())</f>
        <v>-4.5305219248042483E-2</v>
      </c>
      <c r="I10" s="9" t="str">
        <f>[1]!s_info_lddate(C10)</f>
        <v>2019-09-20</v>
      </c>
      <c r="M10"/>
    </row>
    <row r="11" spans="1:14" x14ac:dyDescent="0.1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2759</v>
      </c>
      <c r="E11" s="10">
        <f>D11-RTD("wdf.rtq",,"000016.SH","Rt_Price")</f>
        <v>-35.539999999999964</v>
      </c>
      <c r="F11" s="10">
        <f ca="1">[1]!s_dq_close(C11,$K$1)-[1]!i_dq_close("000016.SH",$K$1)</f>
        <v>-29.331900000000132</v>
      </c>
      <c r="G11" s="11">
        <f>E11/[1]!i_dq_close("000016.SH","")</f>
        <v>-1.2717674321687942E-2</v>
      </c>
      <c r="H11" s="12">
        <f ca="1">365*G11/(I11-TODAY())</f>
        <v>-2.4691229401149463E-2</v>
      </c>
      <c r="I11" s="9" t="str">
        <f>[1]!s_info_lddate(C11)</f>
        <v>2019-12-18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4838.6000000000004</v>
      </c>
      <c r="E14" s="10">
        <f>D14-RTD("wdf.rtq",,"000905.SH","Rt_Price")</f>
        <v>-39.050000000000182</v>
      </c>
      <c r="F14" s="10">
        <f ca="1">[1]!s_dq_close(C14,$K$1)-[1]!i_dq_close("000905.SH",$K$1)</f>
        <v>-47.092200000000048</v>
      </c>
      <c r="G14" s="11">
        <f>E14/[1]!i_dq_close("000905.SH","")</f>
        <v>-8.0059036620192831E-3</v>
      </c>
      <c r="H14" s="12">
        <f ca="1">365*G14/(I14-TODAY())</f>
        <v>-0.36526935457962978</v>
      </c>
      <c r="I14" s="9" t="str">
        <f>[1]!s_info_lddate(C14)</f>
        <v>2019-06-21</v>
      </c>
      <c r="M14" s="36"/>
    </row>
    <row r="15" spans="1:14" x14ac:dyDescent="0.1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4766.2</v>
      </c>
      <c r="E15" s="10">
        <f>D15-RTD("wdf.rtq",,"000905.SH","Rt_Price")</f>
        <v>-111.45000000000073</v>
      </c>
      <c r="F15" s="10">
        <f ca="1">[1]!s_dq_close(C15,$K$1)-[1]!i_dq_close("000905.SH",$K$1)</f>
        <v>-110.49219999999968</v>
      </c>
      <c r="G15" s="11">
        <f>E15/[1]!i_dq_close("000905.SH","")</f>
        <v>-2.2849115573163912E-2</v>
      </c>
      <c r="H15" s="12">
        <f ca="1">365*G15/(I15-TODAY())</f>
        <v>-0.23166464400568967</v>
      </c>
      <c r="I15" s="9" t="str">
        <f>[1]!s_info_lddate(C15)</f>
        <v>2019-07-19</v>
      </c>
      <c r="N15" t="s">
        <v>22</v>
      </c>
    </row>
    <row r="16" spans="1:14" x14ac:dyDescent="0.1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4637</v>
      </c>
      <c r="E16" s="10">
        <f>D16-RTD("wdf.rtq",,"000905.SH","Rt_Price")</f>
        <v>-240.65000000000055</v>
      </c>
      <c r="F16" s="10">
        <f ca="1">[1]!s_dq_close(C16,$K$1)-[1]!i_dq_close("000905.SH",$K$1)</f>
        <v>-233.6921999999995</v>
      </c>
      <c r="G16" s="11">
        <f>E16/[1]!i_dq_close("000905.SH","")</f>
        <v>-4.933727826542729E-2</v>
      </c>
      <c r="H16" s="12">
        <f t="shared" ref="H16" ca="1" si="1">365*G16/(I16-TODAY())</f>
        <v>-0.18190006633213093</v>
      </c>
      <c r="I16" s="9" t="str">
        <f>[1]!s_info_lddate(C16)</f>
        <v>2019-09-20</v>
      </c>
    </row>
    <row r="17" spans="1:10" x14ac:dyDescent="0.1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4541.6000000000004</v>
      </c>
      <c r="E17" s="10">
        <f>D17-RTD("wdf.rtq",,"000905.SH","Rt_Price")</f>
        <v>-336.05000000000018</v>
      </c>
      <c r="F17" s="10">
        <f ca="1">[1]!s_dq_close(C17,$K$1)-[1]!i_dq_close("000905.SH",$K$1)</f>
        <v>-319.09220000000005</v>
      </c>
      <c r="G17" s="11">
        <f>E17/[1]!i_dq_close("000905.SH","")</f>
        <v>-6.8895875175968471E-2</v>
      </c>
      <c r="H17" s="12">
        <f t="shared" ref="H17" ca="1" si="2">365*G17/(I17-TODAY())</f>
        <v>-0.13376060871930048</v>
      </c>
      <c r="I17" s="9" t="str">
        <f>[1]!s_info_lddate(C17)</f>
        <v>2019-12-18</v>
      </c>
    </row>
    <row r="18" spans="1:10" x14ac:dyDescent="0.15">
      <c r="A18" s="26"/>
    </row>
    <row r="19" spans="1:10" x14ac:dyDescent="0.15">
      <c r="A19" s="26"/>
    </row>
    <row r="20" spans="1:10" x14ac:dyDescent="0.15">
      <c r="A20" s="26"/>
    </row>
    <row r="21" spans="1:10" x14ac:dyDescent="0.15">
      <c r="A21" s="26"/>
    </row>
    <row r="22" spans="1:10" x14ac:dyDescent="0.15">
      <c r="A22" s="26"/>
    </row>
    <row r="23" spans="1:10" x14ac:dyDescent="0.15">
      <c r="A23" s="26"/>
    </row>
    <row r="24" spans="1:10" x14ac:dyDescent="0.15">
      <c r="A24" s="26"/>
      <c r="H24" s="14" t="s">
        <v>16</v>
      </c>
      <c r="I24" s="15" t="s">
        <v>14</v>
      </c>
      <c r="J24" s="16" t="s">
        <v>13</v>
      </c>
    </row>
    <row r="25" spans="1:10" x14ac:dyDescent="0.15">
      <c r="A25" s="26"/>
      <c r="F25" s="13" t="s">
        <v>6</v>
      </c>
      <c r="G25" s="17">
        <v>20.079999999999998</v>
      </c>
      <c r="H25" s="18">
        <f>G25/100</f>
        <v>0.20079999999999998</v>
      </c>
      <c r="I25" s="15">
        <f>_xlfn.STDEV.S(Sheet3!D5:D34)*SQRT(260)</f>
        <v>0.25361879562069978</v>
      </c>
      <c r="J25" s="19">
        <f>H25-Sheet3!F7</f>
        <v>-5.2818795620699799E-2</v>
      </c>
    </row>
    <row r="26" spans="1:10" x14ac:dyDescent="0.15">
      <c r="A26" s="26"/>
      <c r="E26" s="20"/>
      <c r="F26" s="20"/>
      <c r="G26" s="20"/>
      <c r="H26" s="20"/>
      <c r="I26" s="21"/>
    </row>
    <row r="27" spans="1:10" x14ac:dyDescent="0.15">
      <c r="A27" s="26"/>
      <c r="E27" s="20"/>
      <c r="F27" s="20"/>
      <c r="G27" s="20"/>
      <c r="H27" s="22"/>
    </row>
    <row r="28" spans="1:10" x14ac:dyDescent="0.15">
      <c r="A28" s="26"/>
    </row>
    <row r="29" spans="1:10" x14ac:dyDescent="0.15">
      <c r="A29" s="26"/>
    </row>
    <row r="30" spans="1:10" x14ac:dyDescent="0.15">
      <c r="A30" s="26"/>
    </row>
    <row r="31" spans="1:10" x14ac:dyDescent="0.15">
      <c r="A31" s="26"/>
    </row>
    <row r="32" spans="1:10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43581</v>
      </c>
      <c r="B4" s="23">
        <f>[1]!WSD("510050.SH",B3:B3,"-30TD","","TradingCalendar=SSE","rptType=1","ShowCodes=N","ShowParams=Y","cols=1;rows=31")</f>
        <v>2.88</v>
      </c>
    </row>
    <row r="5" spans="1:6" x14ac:dyDescent="0.15">
      <c r="A5" s="32">
        <v>43584</v>
      </c>
      <c r="B5" s="23">
        <v>2.9209999999999998</v>
      </c>
      <c r="D5">
        <f>LN(B5/B4)</f>
        <v>1.4135729257749355E-2</v>
      </c>
    </row>
    <row r="6" spans="1:6" x14ac:dyDescent="0.15">
      <c r="A6" s="32">
        <v>43585</v>
      </c>
      <c r="B6" s="23">
        <v>2.9279999999999999</v>
      </c>
      <c r="D6">
        <f t="shared" ref="D6:D9" si="0">LN(B6/B5)</f>
        <v>2.3935726934612195E-3</v>
      </c>
      <c r="F6" s="4" t="s">
        <v>12</v>
      </c>
    </row>
    <row r="7" spans="1:6" x14ac:dyDescent="0.15">
      <c r="A7" s="32">
        <v>43591</v>
      </c>
      <c r="B7" s="23">
        <v>2.7869999999999999</v>
      </c>
      <c r="D7">
        <f t="shared" si="0"/>
        <v>-4.9353847599253924E-2</v>
      </c>
      <c r="F7" s="4">
        <f>_xlfn.STDEV.S(D5:D34)*SQRT(260)</f>
        <v>0.25361879562069978</v>
      </c>
    </row>
    <row r="8" spans="1:6" x14ac:dyDescent="0.15">
      <c r="A8" s="32">
        <v>43592</v>
      </c>
      <c r="B8" s="23">
        <v>2.79</v>
      </c>
      <c r="D8">
        <f t="shared" si="0"/>
        <v>1.07584733346311E-3</v>
      </c>
    </row>
    <row r="9" spans="1:6" x14ac:dyDescent="0.15">
      <c r="A9" s="32">
        <v>43593</v>
      </c>
      <c r="B9" s="23">
        <v>2.7450000000000001</v>
      </c>
      <c r="D9">
        <f t="shared" si="0"/>
        <v>-1.6260520871780291E-2</v>
      </c>
    </row>
    <row r="10" spans="1:6" x14ac:dyDescent="0.15">
      <c r="A10" s="32">
        <v>43594</v>
      </c>
      <c r="B10" s="23">
        <v>2.6859999999999999</v>
      </c>
      <c r="D10">
        <f>LN(B10/B9)</f>
        <v>-2.1727976860448139E-2</v>
      </c>
    </row>
    <row r="11" spans="1:6" x14ac:dyDescent="0.15">
      <c r="A11" s="32">
        <v>43595</v>
      </c>
      <c r="B11" s="23">
        <v>2.7770000000000001</v>
      </c>
      <c r="D11">
        <f>LN(B11/B10)</f>
        <v>3.3318110223616665E-2</v>
      </c>
    </row>
    <row r="12" spans="1:6" x14ac:dyDescent="0.15">
      <c r="A12" s="32">
        <v>43598</v>
      </c>
      <c r="B12" s="23">
        <v>2.7250000000000001</v>
      </c>
      <c r="D12">
        <f t="shared" ref="D12:D33" si="1">LN(B12/B11)</f>
        <v>-1.8902780209455159E-2</v>
      </c>
    </row>
    <row r="13" spans="1:6" x14ac:dyDescent="0.15">
      <c r="A13" s="32">
        <v>43599</v>
      </c>
      <c r="B13" s="23">
        <v>2.7080000000000002</v>
      </c>
      <c r="D13">
        <f t="shared" si="1"/>
        <v>-6.258073065178827E-3</v>
      </c>
    </row>
    <row r="14" spans="1:6" x14ac:dyDescent="0.15">
      <c r="A14" s="32">
        <v>43600</v>
      </c>
      <c r="B14" s="23">
        <v>2.7650000000000001</v>
      </c>
      <c r="D14">
        <f t="shared" si="1"/>
        <v>2.0830279924269536E-2</v>
      </c>
    </row>
    <row r="15" spans="1:6" x14ac:dyDescent="0.15">
      <c r="A15" s="32">
        <v>43601</v>
      </c>
      <c r="B15" s="23">
        <v>2.774</v>
      </c>
      <c r="D15">
        <f t="shared" si="1"/>
        <v>3.2496869183417103E-3</v>
      </c>
    </row>
    <row r="16" spans="1:6" x14ac:dyDescent="0.15">
      <c r="A16" s="32">
        <v>43602</v>
      </c>
      <c r="B16" s="23">
        <v>2.7229999999999999</v>
      </c>
      <c r="D16">
        <f t="shared" si="1"/>
        <v>-1.8556108201017329E-2</v>
      </c>
    </row>
    <row r="17" spans="1:4" x14ac:dyDescent="0.15">
      <c r="A17" s="32">
        <v>43605</v>
      </c>
      <c r="B17" s="23">
        <v>2.6989999999999998</v>
      </c>
      <c r="D17">
        <f t="shared" si="1"/>
        <v>-8.8528796557549513E-3</v>
      </c>
    </row>
    <row r="18" spans="1:4" x14ac:dyDescent="0.15">
      <c r="A18" s="32">
        <v>43606</v>
      </c>
      <c r="B18" s="23">
        <v>2.722</v>
      </c>
      <c r="D18">
        <f t="shared" si="1"/>
        <v>8.4855701934067867E-3</v>
      </c>
    </row>
    <row r="19" spans="1:4" x14ac:dyDescent="0.15">
      <c r="A19" s="32">
        <v>43607</v>
      </c>
      <c r="B19" s="23">
        <v>2.7090000000000001</v>
      </c>
      <c r="D19">
        <f t="shared" si="1"/>
        <v>-4.7873411263162765E-3</v>
      </c>
    </row>
    <row r="20" spans="1:4" x14ac:dyDescent="0.15">
      <c r="A20" s="32">
        <v>43608</v>
      </c>
      <c r="B20" s="23">
        <v>2.677</v>
      </c>
      <c r="D20">
        <f t="shared" si="1"/>
        <v>-1.1882798564742583E-2</v>
      </c>
    </row>
    <row r="21" spans="1:4" x14ac:dyDescent="0.15">
      <c r="A21" s="32">
        <v>43609</v>
      </c>
      <c r="B21" s="23">
        <v>2.6909999999999998</v>
      </c>
      <c r="D21">
        <f t="shared" si="1"/>
        <v>5.2161072065531697E-3</v>
      </c>
    </row>
    <row r="22" spans="1:4" x14ac:dyDescent="0.15">
      <c r="A22" s="32">
        <v>43612</v>
      </c>
      <c r="B22" s="23">
        <v>2.714</v>
      </c>
      <c r="D22">
        <f t="shared" si="1"/>
        <v>8.5106896679086105E-3</v>
      </c>
    </row>
    <row r="23" spans="1:4" x14ac:dyDescent="0.15">
      <c r="A23" s="32">
        <v>43613</v>
      </c>
      <c r="B23" s="23">
        <v>2.7330000000000001</v>
      </c>
      <c r="D23">
        <f t="shared" si="1"/>
        <v>6.9763455332536488E-3</v>
      </c>
    </row>
    <row r="24" spans="1:4" x14ac:dyDescent="0.15">
      <c r="A24" s="32">
        <v>43614</v>
      </c>
      <c r="B24" s="23">
        <v>2.7480000000000002</v>
      </c>
      <c r="D24">
        <f t="shared" si="1"/>
        <v>5.4734674141719069E-3</v>
      </c>
    </row>
    <row r="25" spans="1:4" x14ac:dyDescent="0.15">
      <c r="A25" s="32">
        <v>43615</v>
      </c>
      <c r="B25" s="23">
        <v>2.7370000000000001</v>
      </c>
      <c r="D25">
        <f t="shared" si="1"/>
        <v>-4.0109443015609383E-3</v>
      </c>
    </row>
    <row r="26" spans="1:4" x14ac:dyDescent="0.15">
      <c r="A26" s="32">
        <v>43616</v>
      </c>
      <c r="B26" s="23">
        <v>2.7280000000000002</v>
      </c>
      <c r="D26">
        <f t="shared" si="1"/>
        <v>-3.2936900773263512E-3</v>
      </c>
    </row>
    <row r="27" spans="1:4" x14ac:dyDescent="0.15">
      <c r="A27" s="32">
        <v>43619</v>
      </c>
      <c r="B27" s="23">
        <v>2.74</v>
      </c>
      <c r="D27">
        <f t="shared" si="1"/>
        <v>4.3891804187631868E-3</v>
      </c>
    </row>
    <row r="28" spans="1:4" x14ac:dyDescent="0.15">
      <c r="A28" s="32">
        <v>43620</v>
      </c>
      <c r="B28" s="23">
        <v>2.722</v>
      </c>
      <c r="D28">
        <f t="shared" si="1"/>
        <v>-6.5910161707046647E-3</v>
      </c>
    </row>
    <row r="29" spans="1:4" x14ac:dyDescent="0.15">
      <c r="A29" s="32">
        <v>43621</v>
      </c>
      <c r="B29" s="23">
        <v>2.718</v>
      </c>
      <c r="D29">
        <f t="shared" si="1"/>
        <v>-1.4705885003223535E-3</v>
      </c>
    </row>
    <row r="30" spans="1:4" x14ac:dyDescent="0.15">
      <c r="A30" s="32">
        <v>43622</v>
      </c>
      <c r="B30" s="23">
        <v>2.7040000000000002</v>
      </c>
      <c r="D30">
        <f t="shared" si="1"/>
        <v>-5.1641575482342635E-3</v>
      </c>
    </row>
    <row r="31" spans="1:4" x14ac:dyDescent="0.15">
      <c r="A31" s="32">
        <v>43626</v>
      </c>
      <c r="B31" s="23">
        <v>2.7389999999999999</v>
      </c>
      <c r="D31">
        <f t="shared" si="1"/>
        <v>1.2860732100223336E-2</v>
      </c>
    </row>
    <row r="32" spans="1:4" x14ac:dyDescent="0.15">
      <c r="A32" s="32">
        <v>43627</v>
      </c>
      <c r="B32" s="23">
        <v>2.8140000000000001</v>
      </c>
      <c r="D32">
        <f t="shared" si="1"/>
        <v>2.7014068411256163E-2</v>
      </c>
    </row>
    <row r="33" spans="1:4" x14ac:dyDescent="0.15">
      <c r="A33" s="32">
        <v>43628</v>
      </c>
      <c r="B33" s="23">
        <v>2.802</v>
      </c>
      <c r="D33">
        <f t="shared" si="1"/>
        <v>-4.2735107773820497E-3</v>
      </c>
    </row>
    <row r="34" spans="1:4" x14ac:dyDescent="0.15">
      <c r="A34" s="32">
        <v>43629</v>
      </c>
      <c r="B34" s="23">
        <v>2.7959999999999998</v>
      </c>
      <c r="D34">
        <f>LN(B34/B33)</f>
        <v>-2.1436235432515643E-3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2019-06-13T09:16:46Z</dcterms:modified>
</cp:coreProperties>
</file>