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EAB12E11-C1D8-4C04-A6BA-F203BF72F09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6" i="1"/>
  <c r="D16" i="1"/>
  <c r="E16" i="1"/>
  <c r="G16" i="1"/>
  <c r="H16" i="1"/>
  <c r="I17" i="1"/>
  <c r="D17" i="1"/>
  <c r="E17" i="1"/>
  <c r="G17" i="1"/>
  <c r="H17" i="1"/>
  <c r="I10" i="1"/>
  <c r="D10" i="1"/>
  <c r="E10" i="1"/>
  <c r="G10" i="1"/>
  <c r="H10" i="1"/>
  <c r="I11" i="1"/>
  <c r="D11" i="1"/>
  <c r="E11" i="1"/>
  <c r="G11" i="1"/>
  <c r="H11" i="1"/>
  <c r="I15" i="1"/>
  <c r="D15" i="1"/>
  <c r="E15" i="1"/>
  <c r="G15" i="1"/>
  <c r="H15" i="1"/>
  <c r="I14" i="1"/>
  <c r="D14" i="1"/>
  <c r="E14" i="1"/>
  <c r="G14" i="1"/>
  <c r="H14" i="1"/>
  <c r="D9" i="1"/>
  <c r="E9" i="1"/>
  <c r="G9" i="1"/>
  <c r="D8" i="1"/>
  <c r="E8" i="1"/>
  <c r="G8" i="1"/>
  <c r="I9" i="1"/>
  <c r="H9" i="1"/>
  <c r="I8" i="1"/>
  <c r="H8" i="1"/>
  <c r="I5" i="1"/>
  <c r="D5" i="1"/>
  <c r="E5" i="1"/>
  <c r="G5" i="1"/>
  <c r="H5" i="1"/>
  <c r="D4" i="1"/>
  <c r="E4" i="1"/>
  <c r="G4" i="1"/>
  <c r="I4" i="1"/>
  <c r="H4" i="1"/>
  <c r="I2" i="1"/>
  <c r="D2" i="1"/>
  <c r="E2" i="1"/>
  <c r="G2" i="1"/>
  <c r="H2" i="1"/>
  <c r="D3" i="1"/>
  <c r="E3" i="1"/>
  <c r="G3" i="1"/>
  <c r="I3" i="1"/>
  <c r="H3" i="1"/>
  <c r="F15" i="1"/>
  <c r="F9" i="1"/>
  <c r="F10" i="1"/>
  <c r="F3" i="1"/>
  <c r="F4" i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5" i="1"/>
  <c r="B4" i="1"/>
  <c r="B3" i="1"/>
  <c r="B2" i="1"/>
  <c r="L2" i="1"/>
  <c r="B16" i="1"/>
  <c r="B11" i="1"/>
  <c r="B8" i="1"/>
  <c r="B9" i="1"/>
  <c r="B10" i="1"/>
  <c r="B17" i="1"/>
  <c r="B15" i="1"/>
  <c r="B14" i="1"/>
  <c r="F5" i="1"/>
  <c r="F16" i="1"/>
  <c r="F14" i="1"/>
  <c r="F17" i="1"/>
  <c r="F8" i="1"/>
  <c r="F11" i="1"/>
  <c r="F2" i="1"/>
  <c r="D5" i="3"/>
  <c r="I25" i="1"/>
  <c r="F7" i="3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<sst xmlns="http://schemas.openxmlformats.org/spreadsheetml/2006/main" count="60" uniqueCount="46">
  <si>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</si>
  <si>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</si>
  <si>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</si>
  <si>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</si>
  <si>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</si>
  <si>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</si>
  <si>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</si>
  <si>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</si>
  <si>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</si>
  <si>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</si>
  <si>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</si>
  <si>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</si>
  <si>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</si>
  <si>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</si>
  <si>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</si>
  <si>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</si>
  <si>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</si>
  <si>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</si>
  <si>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</si>
  <si>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</si>
  <si>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</si>
  <si>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</si>
  <si>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</si>
  <si>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</si>
  <si>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</si>
  <si>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</si>
  <si>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</si>
  <si>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</si>
  <si>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</si>
  <si>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</si>
  <si>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</si>
  <si>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</si>
  <si>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</si>
  <si>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</si>
  <si>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</si>
  <si>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</si>
  <si>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</si>
  <si>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</si>
  <si>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</si>
  <si>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</si>
  <si>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IF2003.CFE</t>
  </si>
  <si>
    <t>IH2003.CFE</t>
  </si>
  <si>
    <t>IC2003.CFE</t>
  </si>
  <si>
    <t>IF1910.CFE</t>
  </si>
  <si>
    <t>IH1910.CFE</t>
  </si>
  <si>
    <t>IC1910.CFE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</si>
</sst>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3888</v>
        <stp/>
        <stp>IF1909.CFE</stp>
        <stp>Rt_Price</stp>
        <tr r="D2" s="1"/>
      </tp>
      <tp>
        <v>5098</v>
        <stp/>
        <stp>IC1909.CFE</stp>
        <stp>Rt_Price</stp>
        <tr r="D14" s="1"/>
      </tp>
      <tp>
        <v>2902.8</v>
        <stp/>
        <stp>IH2003.CFE</stp>
        <stp>Rt_Price</stp>
        <tr r="D11" s="1"/>
      </tp>
      <tp>
        <v>3867</v>
        <stp/>
        <stp>IF2003.CFE</stp>
        <stp>Rt_Price</stp>
        <tr r="D5" s="1"/>
      </tp>
      <tp>
        <v>4871</v>
        <stp/>
        <stp>IC2003.CFE</stp>
        <stp>Rt_Price</stp>
        <tr r="D17" s="1"/>
      </tp>
      <tp>
        <v>2915.4</v>
        <stp/>
        <stp>IH1909.CFE</stp>
        <stp>Rt_Price</stp>
        <tr r="D8" s="1"/>
      </tp>
      <tp>
        <v>2902</v>
        <stp/>
        <stp>IH1912.CFE</stp>
        <stp>Rt_Price</stp>
        <tr r="D10" s="1"/>
      </tp>
      <tp>
        <v>2908.6</v>
        <stp/>
        <stp>IH1910.CFE</stp>
        <stp>Rt_Price</stp>
        <tr r="D9" s="1"/>
      </tp>
      <tp>
        <v>3880.8</v>
        <stp/>
        <stp>IF1910.CFE</stp>
        <stp>Rt_Price</stp>
        <tr r="D3" s="1"/>
      </tp>
      <tp>
        <v>3873.6</v>
        <stp/>
        <stp>IF1912.CFE</stp>
        <stp>Rt_Price</stp>
        <tr r="D4" s="1"/>
      </tp>
      <tp>
        <v>5058.6000000000004</v>
        <stp/>
        <stp>IC1910.CFE</stp>
        <stp>Rt_Price</stp>
        <tr r="D15" s="1"/>
      </tp>
      <tp>
        <v>4972.4000000000005</v>
        <stp/>
        <stp>IC1912.CFE</stp>
        <stp>Rt_Price</stp>
        <tr r="D16" s="1"/>
      </tp>
      <tp>
        <v>3886</v>
        <stp/>
        <stp>000300.SH</stp>
        <stp>Rt_Price</stp>
        <tr r="L2" s="1"/>
        <tr r="E3" s="1"/>
        <tr r="E2" s="1"/>
        <tr r="E4" s="1"/>
        <tr r="E5" s="1"/>
      </tp>
      <tp>
        <v>2919.68</v>
        <stp/>
        <stp>000016.SH</stp>
        <stp>Rt_Price</stp>
        <tr r="E8" s="1"/>
        <tr r="E9" s="1"/>
        <tr r="E11" s="1"/>
        <tr r="E10" s="1"/>
      </tp>
      <tp>
        <v>5093.2700000000004</v>
        <stp/>
        <stp>000905.SH</stp>
        <stp>Rt_Price</stp>
        <tr r="E14" s="1"/>
        <tr r="E15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P14" sqref="P14"/>
    </sheetView>
  </sheetViews>
  <sheetFormatPr defaultColWidth="9" defaultRowHeight="13.5" x14ac:dyDescent="0.15"/>
  <cols>
    <col min="1" max="1" width="9.5" style="8" hidden="1" customWidth="1"/>
    <col min="2" max="2" width="12.7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43711</v>
      </c>
    </row>
    <row r="2" spans="1:17" x14ac:dyDescent="0.15">
      <c r="A2" s="25" t="s">
        <v>17</v>
      </c>
      <c r="B2" s="9" t="str">
        <f>[1]!s_info_code2(A2,"")</f>
        <v>IF1909.CFE</v>
      </c>
      <c r="C2" s="35" t="s">
        <v>23</v>
      </c>
      <c r="D2" s="10">
        <f>RTD("wdf.rtq",,C2,"Rt_Price")</f>
        <v>3888</v>
      </c>
      <c r="E2" s="10">
        <f>D2-RTD("wdf.rtq",,"000300.SH","Rt_Price")</f>
        <v>2</v>
      </c>
      <c r="F2" s="28">
        <f ca="1">[1]!s_dq_close(C2,$K$1)-[1]!i_dq_close("000300.SH",$K$1)</f>
        <v>-18.610599999999977</v>
      </c>
      <c r="G2" s="11">
        <f>E2/[1]!i_dq_close("000300.SH","")</f>
        <v>5.1466788018490577E-4</v>
      </c>
      <c r="H2" s="12">
        <f ca="1">365*G2/(I2-TODAY())</f>
        <v>1.1740861016718163E-2</v>
      </c>
      <c r="I2" s="9" t="str">
        <f>[1]!s_info_lddate(C2)</f>
        <v>2019-09-20</v>
      </c>
      <c r="K2" s="26">
        <f ca="1">TODAY()</f>
        <v>43712</v>
      </c>
      <c r="L2" s="29">
        <f>RTD("wdf.rtq",,"000300.SH","Rt_Price")</f>
        <v>3886</v>
      </c>
      <c r="M2" s="30"/>
    </row>
    <row r="3" spans="1:17" x14ac:dyDescent="0.15">
      <c r="A3" s="25" t="s">
        <v>21</v>
      </c>
      <c r="B3" s="9" t="str">
        <f>[1]!s_info_code2(A3,"")</f>
        <v>IF1910.CFE</v>
      </c>
      <c r="C3" s="35" t="s">
        <v>43</v>
      </c>
      <c r="D3" s="10">
        <f>RTD("wdf.rtq",,C3,"Rt_Price")</f>
        <v>3880.8</v>
      </c>
      <c r="E3" s="10">
        <f>D3-RTD("wdf.rtq",,"000300.SH","Rt_Price")</f>
        <v>-5.1999999999998181</v>
      </c>
      <c r="F3" s="28">
        <f ca="1">[1]!s_dq_close(C3,$K$1)-[1]!i_dq_close("000300.SH",$K$1)</f>
        <v>-25.610599999999977</v>
      </c>
      <c r="G3" s="11">
        <f>E3/[1]!i_dq_close("000300.SH","")</f>
        <v>-1.3381364884807081E-3</v>
      </c>
      <c r="H3" s="12">
        <f ca="1">365*G3/(I3-TODAY())</f>
        <v>-1.1100450415805874E-2</v>
      </c>
      <c r="I3" s="9" t="str">
        <f>[1]!s_info_lddate(C3)</f>
        <v>2019-10-18</v>
      </c>
      <c r="M3" s="30"/>
    </row>
    <row r="4" spans="1:17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3873.6</v>
      </c>
      <c r="E4" s="10">
        <f>D4-RTD("wdf.rtq",,"000300.SH","Rt_Price")</f>
        <v>-12.400000000000091</v>
      </c>
      <c r="F4" s="28">
        <f ca="1">[1]!s_dq_close(C4,$K$1)-[1]!i_dq_close("000300.SH",$K$1)</f>
        <v>-33.610599999999977</v>
      </c>
      <c r="G4" s="11">
        <f>E4/[1]!i_dq_close("000300.SH","")</f>
        <v>-3.1909408571464391E-3</v>
      </c>
      <c r="H4" s="12">
        <f ca="1">365*G4/(I4-TODAY())</f>
        <v>-1.0884985166901404E-2</v>
      </c>
      <c r="I4" s="9" t="str">
        <f>[1]!s_info_lddate(C4)</f>
        <v>2019-12-20</v>
      </c>
      <c r="M4" s="30"/>
    </row>
    <row r="5" spans="1:17" x14ac:dyDescent="0.15">
      <c r="A5" s="25" t="s">
        <v>31</v>
      </c>
      <c r="B5" s="9" t="str">
        <f>[1]!s_info_code2(A5,"")</f>
        <v>IF2003.CFE</v>
      </c>
      <c r="C5" s="9" t="s">
        <v>40</v>
      </c>
      <c r="D5" s="10">
        <f>RTD("wdf.rtq",,C5,"Rt_Price")</f>
        <v>3867</v>
      </c>
      <c r="E5" s="10">
        <f>D5-RTD("wdf.rtq",,"000300.SH","Rt_Price")</f>
        <v>-19</v>
      </c>
      <c r="F5" s="28">
        <f ca="1">[1]!s_dq_close(C5,$K$1)-[1]!i_dq_close("000300.SH",$K$1)</f>
        <v>-36.610599999999977</v>
      </c>
      <c r="G5" s="11">
        <f>E5/[1]!i_dq_close("000300.SH","")</f>
        <v>-4.8893448617566048E-3</v>
      </c>
      <c r="H5" s="12">
        <f ca="1">365*G5/(I5-TODAY())</f>
        <v>-9.0131862350563679E-3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32</v>
      </c>
      <c r="B8" s="9" t="str">
        <f>[1]!s_info_code2(A8,"")</f>
        <v>IH1909.CFE</v>
      </c>
      <c r="C8" s="35" t="s">
        <v>24</v>
      </c>
      <c r="D8" s="10">
        <f>RTD("wdf.rtq",,C8,"Rt_Price")</f>
        <v>2915.4</v>
      </c>
      <c r="E8" s="10">
        <f>D8-RTD("wdf.rtq",,"000016.SH","Rt_Price")</f>
        <v>-4.2799999999997453</v>
      </c>
      <c r="F8" s="10">
        <f ca="1">[1]!s_dq_close(C8,$K$1)-[1]!i_dq_close("000016.SH",$K$1)</f>
        <v>-12.382099999999809</v>
      </c>
      <c r="G8" s="11">
        <f>E8/[1]!i_dq_close("000016.SH","")</f>
        <v>-1.4659149765202705E-3</v>
      </c>
      <c r="H8" s="12">
        <f ca="1">365*G8/(I8-TODAY())</f>
        <v>-3.3441185401868669E-2</v>
      </c>
      <c r="I8" s="9" t="str">
        <f>[1]!s_info_lddate(C8)</f>
        <v>2019-09-20</v>
      </c>
    </row>
    <row r="9" spans="1:17" x14ac:dyDescent="0.15">
      <c r="A9" s="25" t="s">
        <v>33</v>
      </c>
      <c r="B9" s="9" t="str">
        <f>[1]!s_info_code2(A9,"")</f>
        <v>IH1910.CFE</v>
      </c>
      <c r="C9" s="35" t="s">
        <v>44</v>
      </c>
      <c r="D9" s="10">
        <f>RTD("wdf.rtq",,C9,"Rt_Price")</f>
        <v>2908.6</v>
      </c>
      <c r="E9" s="10">
        <f>D9-RTD("wdf.rtq",,"000016.SH","Rt_Price")</f>
        <v>-11.079999999999927</v>
      </c>
      <c r="F9" s="10">
        <f ca="1">[1]!s_dq_close(C9,$K$1)-[1]!i_dq_close("000016.SH",$K$1)</f>
        <v>-19.982100000000173</v>
      </c>
      <c r="G9" s="11">
        <f>E9/[1]!i_dq_close("000016.SH","")</f>
        <v>-3.794938770991929E-3</v>
      </c>
      <c r="H9" s="12">
        <f ca="1">365*G9/(I9-TODAY())</f>
        <v>-3.1480742077546683E-2</v>
      </c>
      <c r="I9" s="9" t="str">
        <f>[1]!s_info_lddate(C9)</f>
        <v>2019-10-18</v>
      </c>
    </row>
    <row r="10" spans="1:17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2902</v>
      </c>
      <c r="E10" s="10">
        <f>D10-RTD("wdf.rtq",,"000016.SH","Rt_Price")</f>
        <v>-17.679999999999836</v>
      </c>
      <c r="F10" s="10">
        <f ca="1">[1]!s_dq_close(C10,$K$1)-[1]!i_dq_close("000016.SH",$K$1)</f>
        <v>-25.582100000000082</v>
      </c>
      <c r="G10" s="11">
        <f>E10/[1]!i_dq_close("000016.SH","")</f>
        <v>-6.0554618656260941E-3</v>
      </c>
      <c r="H10" s="12">
        <f ca="1">365*G10/(I10-TODAY())</f>
        <v>-2.0656482064986208E-2</v>
      </c>
      <c r="I10" s="9" t="str">
        <f>[1]!s_info_lddate(C10)</f>
        <v>2019-12-20</v>
      </c>
      <c r="M10"/>
    </row>
    <row r="11" spans="1:17" x14ac:dyDescent="0.15">
      <c r="A11" s="25" t="s">
        <v>35</v>
      </c>
      <c r="B11" s="9" t="str">
        <f>[1]!s_info_code2(A11,"")</f>
        <v>IH2003.CFE</v>
      </c>
      <c r="C11" s="9" t="s">
        <v>41</v>
      </c>
      <c r="D11" s="10">
        <f>RTD("wdf.rtq",,C11,"Rt_Price")</f>
        <v>2902.8</v>
      </c>
      <c r="E11" s="10">
        <f>D11-RTD("wdf.rtq",,"000016.SH","Rt_Price")</f>
        <v>-16.879999999999654</v>
      </c>
      <c r="F11" s="10">
        <f ca="1">[1]!s_dq_close(C11,$K$1)-[1]!i_dq_close("000016.SH",$K$1)</f>
        <v>-20.982100000000173</v>
      </c>
      <c r="G11" s="11">
        <f>E11/[1]!i_dq_close("000016.SH","")</f>
        <v>-5.7814590662764323E-3</v>
      </c>
      <c r="H11" s="12">
        <f ca="1">365*G11/(I11-TODAY())</f>
        <v>-1.0657740197933828E-2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36</v>
      </c>
      <c r="B14" s="9" t="str">
        <f>[1]!s_info_code2(A14,"")</f>
        <v>IC1909.CFE</v>
      </c>
      <c r="C14" s="35" t="s">
        <v>25</v>
      </c>
      <c r="D14" s="10">
        <f>RTD("wdf.rtq",,C14,"Rt_Price")</f>
        <v>5098</v>
      </c>
      <c r="E14" s="10">
        <f>D14-RTD("wdf.rtq",,"000905.SH","Rt_Price")</f>
        <v>4.7299999999995634</v>
      </c>
      <c r="F14" s="10">
        <f ca="1">[1]!s_dq_close(C14,$K$1)-[1]!i_dq_close("000905.SH",$K$1)</f>
        <v>-40.180500000000393</v>
      </c>
      <c r="G14" s="11">
        <f>E14/[1]!i_dq_close("000905.SH","")</f>
        <v>9.2867716201434035E-4</v>
      </c>
      <c r="H14" s="12">
        <f ca="1">365*G14/(I14-TODAY())</f>
        <v>2.1185447758452141E-2</v>
      </c>
      <c r="I14" s="9" t="str">
        <f>[1]!s_info_lddate(C14)</f>
        <v>2019-09-20</v>
      </c>
      <c r="M14" s="36"/>
    </row>
    <row r="15" spans="1:17" x14ac:dyDescent="0.15">
      <c r="A15" s="25" t="s">
        <v>37</v>
      </c>
      <c r="B15" s="9" t="str">
        <f>[1]!s_info_code2(A15,"")</f>
        <v>IC1910.CFE</v>
      </c>
      <c r="C15" s="35" t="s">
        <v>45</v>
      </c>
      <c r="D15" s="10">
        <f>RTD("wdf.rtq",,C15,"Rt_Price")</f>
        <v>5058.6000000000004</v>
      </c>
      <c r="E15" s="10">
        <f>D15-RTD("wdf.rtq",,"000905.SH","Rt_Price")</f>
        <v>-34.670000000000073</v>
      </c>
      <c r="F15" s="10">
        <f ca="1">[1]!s_dq_close(C15,$K$1)-[1]!i_dq_close("000905.SH",$K$1)</f>
        <v>-83.180500000000393</v>
      </c>
      <c r="G15" s="11">
        <f>E15/[1]!i_dq_close("000905.SH","")</f>
        <v>-6.8070268936660083E-3</v>
      </c>
      <c r="H15" s="12">
        <f ca="1">365*G15/(I15-TODAY())</f>
        <v>-5.6467382186093019E-2</v>
      </c>
      <c r="I15" s="9" t="str">
        <f>[1]!s_info_lddate(C15)</f>
        <v>2019-10-18</v>
      </c>
      <c r="N15" t="s">
        <v>22</v>
      </c>
      <c r="Q15" s="36"/>
    </row>
    <row r="16" spans="1:17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4972.4000000000005</v>
      </c>
      <c r="E16" s="10">
        <f>D16-RTD("wdf.rtq",,"000905.SH","Rt_Price")</f>
        <v>-120.86999999999989</v>
      </c>
      <c r="F16" s="10">
        <f ca="1">[1]!s_dq_close(C16,$K$1)-[1]!i_dq_close("000905.SH",$K$1)</f>
        <v>-167.78050000000076</v>
      </c>
      <c r="G16" s="11">
        <f>E16/[1]!i_dq_close("000905.SH","")</f>
        <v>-2.3731333736296739E-2</v>
      </c>
      <c r="H16" s="12">
        <f ca="1">365*G16/(I16-TODAY())</f>
        <v>-8.0952680502320656E-2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42</v>
      </c>
      <c r="D17" s="10">
        <f>RTD("wdf.rtq",,C17,"Rt_Price")</f>
        <v>4871</v>
      </c>
      <c r="E17" s="10">
        <f>D17-RTD("wdf.rtq",,"000905.SH","Rt_Price")</f>
        <v>-222.27000000000044</v>
      </c>
      <c r="F17" s="10">
        <f ca="1">[1]!s_dq_close(C17,$K$1)-[1]!i_dq_close("000905.SH",$K$1)</f>
        <v>-267.98050000000057</v>
      </c>
      <c r="G17" s="11">
        <f>E17/[1]!i_dq_close("000905.SH","")</f>
        <v>-4.3639973108022596E-2</v>
      </c>
      <c r="H17" s="12">
        <f ca="1">365*G17/(I17-TODAY())</f>
        <v>-8.0447425173880038E-2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17.79</v>
      </c>
      <c r="H25" s="18">
        <f>G25/100</f>
        <v>0.1779</v>
      </c>
      <c r="I25" s="15">
        <f>_xlfn.STDEV.S(Sheet3!D5:D34)*SQRT(260)</f>
        <v>0.15977158671890915</v>
      </c>
      <c r="J25" s="19">
        <f>H25-Sheet3!F7</f>
        <v>1.8128413281090855E-2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43670</v>
      </c>
      <c r="B4" s="23">
        <f>[1]!WSD("510050.SH",B3:B3,"-30TD","","TradingCalendar=SSE","rptType=1","ShowCodes=N","ShowParams=Y","cols=1;rows=31")</f>
        <v>2.952</v>
      </c>
    </row>
    <row r="5" spans="1:6" x14ac:dyDescent="0.15">
      <c r="A5" s="32">
        <v>43671</v>
      </c>
      <c r="B5" s="23">
        <v>2.9769999999999999</v>
      </c>
      <c r="D5">
        <f>LN(B5/B4)</f>
        <v>8.4331752954131915E-3</v>
      </c>
    </row>
    <row r="6" spans="1:6" x14ac:dyDescent="0.15">
      <c r="A6" s="32">
        <v>43672</v>
      </c>
      <c r="B6" s="23">
        <v>2.9820000000000002</v>
      </c>
      <c r="D6">
        <f t="shared" ref="D6:D9" si="0">LN(B6/B5)</f>
        <v>1.6781343089073552E-3</v>
      </c>
      <c r="F6" s="4" t="s">
        <v>12</v>
      </c>
    </row>
    <row r="7" spans="1:6" x14ac:dyDescent="0.15">
      <c r="A7" s="32">
        <v>43675</v>
      </c>
      <c r="B7" s="23">
        <v>2.9780000000000002</v>
      </c>
      <c r="D7">
        <f t="shared" si="0"/>
        <v>-1.3422820807294047E-3</v>
      </c>
      <c r="F7" s="4">
        <f>_xlfn.STDEV.S(D5:D34)*SQRT(260)</f>
        <v>0.15977158671890915</v>
      </c>
    </row>
    <row r="8" spans="1:6" x14ac:dyDescent="0.15">
      <c r="A8" s="32">
        <v>43676</v>
      </c>
      <c r="B8" s="23">
        <v>2.988</v>
      </c>
      <c r="D8">
        <f t="shared" si="0"/>
        <v>3.3523330087534497E-3</v>
      </c>
    </row>
    <row r="9" spans="1:6" x14ac:dyDescent="0.15">
      <c r="A9" s="32">
        <v>43677</v>
      </c>
      <c r="B9" s="23">
        <v>2.96</v>
      </c>
      <c r="D9">
        <f t="shared" si="0"/>
        <v>-9.4149989346018741E-3</v>
      </c>
    </row>
    <row r="10" spans="1:6" x14ac:dyDescent="0.15">
      <c r="A10" s="32">
        <v>43678</v>
      </c>
      <c r="B10" s="23">
        <v>2.9350000000000001</v>
      </c>
      <c r="D10">
        <f>LN(B10/B9)</f>
        <v>-8.4818150559092306E-3</v>
      </c>
    </row>
    <row r="11" spans="1:6" x14ac:dyDescent="0.15">
      <c r="A11" s="32">
        <v>43679</v>
      </c>
      <c r="B11" s="23">
        <v>2.89</v>
      </c>
      <c r="D11">
        <f>LN(B11/B10)</f>
        <v>-1.5450951155718991E-2</v>
      </c>
    </row>
    <row r="12" spans="1:6" x14ac:dyDescent="0.15">
      <c r="A12" s="32">
        <v>43682</v>
      </c>
      <c r="B12" s="23">
        <v>2.835</v>
      </c>
      <c r="D12">
        <f t="shared" ref="D12:D33" si="1">LN(B12/B11)</f>
        <v>-1.9214564944625472E-2</v>
      </c>
    </row>
    <row r="13" spans="1:6" x14ac:dyDescent="0.15">
      <c r="A13" s="32">
        <v>43683</v>
      </c>
      <c r="B13" s="23">
        <v>2.8050000000000002</v>
      </c>
      <c r="D13">
        <f t="shared" si="1"/>
        <v>-1.0638398205055643E-2</v>
      </c>
    </row>
    <row r="14" spans="1:6" x14ac:dyDescent="0.15">
      <c r="A14" s="32">
        <v>43684</v>
      </c>
      <c r="B14" s="23">
        <v>2.7909999999999999</v>
      </c>
      <c r="D14">
        <f t="shared" si="1"/>
        <v>-5.003584420474644E-3</v>
      </c>
    </row>
    <row r="15" spans="1:6" x14ac:dyDescent="0.15">
      <c r="A15" s="32">
        <v>43685</v>
      </c>
      <c r="B15" s="23">
        <v>2.831</v>
      </c>
      <c r="D15">
        <f t="shared" si="1"/>
        <v>1.4230051575577355E-2</v>
      </c>
    </row>
    <row r="16" spans="1:6" x14ac:dyDescent="0.15">
      <c r="A16" s="32">
        <v>43686</v>
      </c>
      <c r="B16" s="23">
        <v>2.82</v>
      </c>
      <c r="D16">
        <f t="shared" si="1"/>
        <v>-3.8931211797403708E-3</v>
      </c>
    </row>
    <row r="17" spans="1:4" x14ac:dyDescent="0.15">
      <c r="A17" s="32">
        <v>43689</v>
      </c>
      <c r="B17" s="23">
        <v>2.8690000000000002</v>
      </c>
      <c r="D17">
        <f t="shared" si="1"/>
        <v>1.7226652049205624E-2</v>
      </c>
    </row>
    <row r="18" spans="1:4" x14ac:dyDescent="0.15">
      <c r="A18" s="32">
        <v>43690</v>
      </c>
      <c r="B18" s="23">
        <v>2.84</v>
      </c>
      <c r="D18">
        <f t="shared" si="1"/>
        <v>-1.0159484826113169E-2</v>
      </c>
    </row>
    <row r="19" spans="1:4" x14ac:dyDescent="0.15">
      <c r="A19" s="32">
        <v>43691</v>
      </c>
      <c r="B19" s="23">
        <v>2.8490000000000002</v>
      </c>
      <c r="D19">
        <f t="shared" si="1"/>
        <v>3.1640033426566204E-3</v>
      </c>
    </row>
    <row r="20" spans="1:4" x14ac:dyDescent="0.15">
      <c r="A20" s="32">
        <v>43692</v>
      </c>
      <c r="B20" s="23">
        <v>2.8580000000000001</v>
      </c>
      <c r="D20">
        <f t="shared" si="1"/>
        <v>3.1540239919044563E-3</v>
      </c>
    </row>
    <row r="21" spans="1:4" x14ac:dyDescent="0.15">
      <c r="A21" s="32">
        <v>43693</v>
      </c>
      <c r="B21" s="23">
        <v>2.87</v>
      </c>
      <c r="D21">
        <f t="shared" si="1"/>
        <v>4.189950263854143E-3</v>
      </c>
    </row>
    <row r="22" spans="1:4" x14ac:dyDescent="0.15">
      <c r="A22" s="32">
        <v>43696</v>
      </c>
      <c r="B22" s="23">
        <v>2.927</v>
      </c>
      <c r="D22">
        <f t="shared" si="1"/>
        <v>1.9665977938219135E-2</v>
      </c>
    </row>
    <row r="23" spans="1:4" x14ac:dyDescent="0.15">
      <c r="A23" s="32">
        <v>43697</v>
      </c>
      <c r="B23" s="23">
        <v>2.9209999999999998</v>
      </c>
      <c r="D23">
        <f t="shared" si="1"/>
        <v>-2.051984304145001E-3</v>
      </c>
    </row>
    <row r="24" spans="1:4" x14ac:dyDescent="0.15">
      <c r="A24" s="32">
        <v>43698</v>
      </c>
      <c r="B24" s="23">
        <v>2.919</v>
      </c>
      <c r="D24">
        <f t="shared" si="1"/>
        <v>-6.8493153362617998E-4</v>
      </c>
    </row>
    <row r="25" spans="1:4" x14ac:dyDescent="0.15">
      <c r="A25" s="32">
        <v>43699</v>
      </c>
      <c r="B25" s="23">
        <v>2.923</v>
      </c>
      <c r="D25">
        <f t="shared" si="1"/>
        <v>1.369394257131113E-3</v>
      </c>
    </row>
    <row r="26" spans="1:4" x14ac:dyDescent="0.15">
      <c r="A26" s="32">
        <v>43700</v>
      </c>
      <c r="B26" s="23">
        <v>2.9630000000000001</v>
      </c>
      <c r="D26">
        <f t="shared" si="1"/>
        <v>1.3591782462319344E-2</v>
      </c>
    </row>
    <row r="27" spans="1:4" x14ac:dyDescent="0.15">
      <c r="A27" s="32">
        <v>43703</v>
      </c>
      <c r="B27" s="23">
        <v>2.9140000000000001</v>
      </c>
      <c r="D27">
        <f t="shared" si="1"/>
        <v>-1.6675560818415057E-2</v>
      </c>
    </row>
    <row r="28" spans="1:4" x14ac:dyDescent="0.15">
      <c r="A28" s="32">
        <v>43704</v>
      </c>
      <c r="B28" s="23">
        <v>2.9340000000000002</v>
      </c>
      <c r="D28">
        <f t="shared" si="1"/>
        <v>6.839971947776944E-3</v>
      </c>
    </row>
    <row r="29" spans="1:4" x14ac:dyDescent="0.15">
      <c r="A29" s="32">
        <v>43705</v>
      </c>
      <c r="B29" s="23">
        <v>2.9119999999999999</v>
      </c>
      <c r="D29">
        <f t="shared" si="1"/>
        <v>-7.5265493863505561E-3</v>
      </c>
    </row>
    <row r="30" spans="1:4" x14ac:dyDescent="0.15">
      <c r="A30" s="32">
        <v>43706</v>
      </c>
      <c r="B30" s="23">
        <v>2.9009999999999998</v>
      </c>
      <c r="D30">
        <f t="shared" si="1"/>
        <v>-3.7846251951725576E-3</v>
      </c>
    </row>
    <row r="31" spans="1:4" x14ac:dyDescent="0.15">
      <c r="A31" s="32">
        <v>43707</v>
      </c>
      <c r="B31" s="23">
        <v>2.9159999999999999</v>
      </c>
      <c r="D31">
        <f t="shared" si="1"/>
        <v>5.1573090071447567E-3</v>
      </c>
    </row>
    <row r="32" spans="1:4" x14ac:dyDescent="0.15">
      <c r="A32" s="32">
        <v>43710</v>
      </c>
      <c r="B32" s="23">
        <v>2.94</v>
      </c>
      <c r="D32">
        <f t="shared" si="1"/>
        <v>8.1967672041784907E-3</v>
      </c>
    </row>
    <row r="33" spans="1:4" x14ac:dyDescent="0.15">
      <c r="A33" s="32">
        <v>43711</v>
      </c>
      <c r="B33" s="23">
        <v>2.9390000000000001</v>
      </c>
      <c r="D33">
        <f t="shared" si="1"/>
        <v>-3.4019391380990917E-4</v>
      </c>
    </row>
    <row r="34" spans="1:4" x14ac:dyDescent="0.15">
      <c r="A34" s="32">
        <v>43712</v>
      </c>
      <c r="B34" s="23">
        <v>2.9729999999999999</v>
      </c>
      <c r="D34">
        <f>LN(B34/B33)</f>
        <v>1.1502156579180304E-2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2019-09-04T09:17:58Z</dcterms:modified>
</cp:coreProperties>
</file>