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8FB7D42A-D1AC-4540-97A4-2B9BB04CA98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I2" i="1"/>
  <c r="B10" i="1"/>
  <c r="I9" i="1"/>
  <c r="I3" i="1"/>
  <c r="B9" i="1"/>
  <c r="I17" i="1"/>
  <c r="I11" i="1"/>
  <c r="I5" i="1"/>
  <c r="B17" i="1"/>
  <c r="B11" i="1"/>
  <c r="B5" i="1"/>
  <c r="B16" i="1"/>
  <c r="B4" i="1"/>
  <c r="I15" i="1"/>
  <c r="B15" i="1"/>
  <c r="B3" i="1"/>
  <c r="I14" i="1"/>
  <c r="I8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7" i="1"/>
  <c r="D5" i="1"/>
  <c r="D8" i="1"/>
  <c r="D15" i="1"/>
  <c r="D3" i="1"/>
  <c r="D4" i="1"/>
  <c r="L2" i="1"/>
  <c r="D9" i="1"/>
  <c r="D14" i="1"/>
  <c r="D10" i="1"/>
  <c r="D11" i="1"/>
  <c r="D16" i="1"/>
  <c r="D2" i="1"/>
  <c r="F17" i="1"/>
  <c r="F10" i="1"/>
  <c r="F16" i="1"/>
  <c r="F5" i="1"/>
  <c r="F11" i="1"/>
  <c r="F4" i="1"/>
  <c r="F3" i="1"/>
  <c r="F9" i="1"/>
  <c r="F15" i="1"/>
  <c r="F2" i="1"/>
  <c r="F8" i="1"/>
  <c r="F14" i="1"/>
  <c r="D5" i="3" l="1"/>
  <c r="E2" i="1"/>
  <c r="E4" i="1"/>
  <c r="E14" i="1"/>
  <c r="E16" i="1"/>
  <c r="E3" i="1"/>
  <c r="E9" i="1"/>
  <c r="E11" i="1"/>
  <c r="E15" i="1"/>
  <c r="E10" i="1"/>
  <c r="E5" i="1"/>
  <c r="E8" i="1"/>
  <c r="E17" i="1"/>
  <c r="I25" i="1" l="1"/>
  <c r="F7" i="3"/>
  <c r="J25" i="1" s="1"/>
  <c r="G14" i="1"/>
  <c r="G8" i="1"/>
  <c r="G5" i="1"/>
  <c r="G9" i="1"/>
  <c r="G4" i="1"/>
  <c r="G15" i="1"/>
  <c r="G16" i="1"/>
  <c r="G11" i="1"/>
  <c r="G10" i="1"/>
  <c r="G3" i="1"/>
  <c r="G2" i="1"/>
  <c r="G17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<sst xmlns="http://schemas.openxmlformats.org/spreadsheetml/2006/main" count="59" uniqueCount="37">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</sst>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2703.4</v>
        <stp/>
        <stp>IH1906.CFE</stp>
        <stp>Rt_Price</stp>
        <tr r="D8" s="1"/>
      </tp>
      <tp>
        <v>3532</v>
        <stp/>
        <stp>IF1909.CFE</stp>
        <stp>Rt_Price</stp>
        <tr r="D4" s="1"/>
      </tp>
      <tp>
        <v>2680.2000000000003</v>
        <stp/>
        <stp>IH1907.CFE</stp>
        <stp>Rt_Price</stp>
        <tr r="D9" s="1"/>
      </tp>
      <tp>
        <v>4547.4000000000005</v>
        <stp/>
        <stp>IC1909.CFE</stp>
        <stp>Rt_Price</stp>
        <tr r="D16" s="1"/>
      </tp>
      <tp>
        <v>4655</v>
        <stp/>
        <stp>IC1907.CFE</stp>
        <stp>Rt_Price</stp>
        <tr r="D15" s="1"/>
      </tp>
      <tp>
        <v>4721.8</v>
        <stp/>
        <stp>IC1906.CFE</stp>
        <stp>Rt_Price</stp>
        <tr r="D14" s="1"/>
      </tp>
      <tp>
        <v>3574.6</v>
        <stp/>
        <stp>IF1906.CFE</stp>
        <stp>Rt_Price</stp>
        <tr r="D2" s="1"/>
      </tp>
      <tp>
        <v>3550</v>
        <stp/>
        <stp>IF1907.CFE</stp>
        <stp>Rt_Price</stp>
        <tr r="D3" s="1"/>
      </tp>
      <tp>
        <v>2685.8</v>
        <stp/>
        <stp>IH1909.CFE</stp>
        <stp>Rt_Price</stp>
        <tr r="D10" s="1"/>
      </tp>
      <tp>
        <v>2687.2000000000003</v>
        <stp/>
        <stp>IH1912.CFE</stp>
        <stp>Rt_Price</stp>
        <tr r="D11" s="1"/>
      </tp>
      <tp>
        <v>3511.6</v>
        <stp/>
        <stp>IF1912.CFE</stp>
        <stp>Rt_Price</stp>
        <tr r="D5" s="1"/>
      </tp>
      <tp>
        <v>4455.2</v>
        <stp/>
        <stp>IC1912.CFE</stp>
        <stp>Rt_Price</stp>
        <tr r="D17" s="1"/>
      </tp>
      <tp>
        <v>3597.11</v>
        <stp/>
        <stp>000300.SH</stp>
        <stp>Rt_Price</stp>
        <tr r="E5" s="1"/>
        <tr r="E3" s="1"/>
        <tr r="E4" s="1"/>
        <tr r="E2" s="1"/>
        <tr r="L2" s="1"/>
      </tp>
      <tp>
        <v>2719.59</v>
        <stp/>
        <stp>000016.SH</stp>
        <stp>Rt_Price</stp>
        <tr r="E8" s="1"/>
        <tr r="E10" s="1"/>
        <tr r="E11" s="1"/>
        <tr r="E9" s="1"/>
      </tp>
      <tp>
        <v>4783.82</v>
        <stp/>
        <stp>000905.SH</stp>
        <stp>Rt_Price</stp>
        <tr r="E17" s="1"/>
        <tr r="E15" s="1"/>
        <tr r="E16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4" x14ac:dyDescent="0.25"/>
  <cols>
    <col min="1" max="1" width="10.453125" style="8" hidden="1" customWidth="1"/>
    <col min="2" max="2" width="11.6328125" style="8" hidden="1" customWidth="1"/>
    <col min="3" max="3" width="11.6328125" style="8" bestFit="1" customWidth="1"/>
    <col min="4" max="4" width="9.453125" style="13" bestFit="1" customWidth="1"/>
    <col min="5" max="5" width="10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7.36328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8.7265625" style="8" customWidth="1"/>
    <col min="15" max="16384" width="9" style="8"/>
  </cols>
  <sheetData>
    <row r="1" spans="1:14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43620</v>
      </c>
    </row>
    <row r="2" spans="1:14" x14ac:dyDescent="0.2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3574.6</v>
      </c>
      <c r="E2" s="10">
        <f>D2-RTD("wdf.rtq",,"000300.SH","Rt_Price")</f>
        <v>-22.510000000000218</v>
      </c>
      <c r="F2" s="28">
        <f ca="1">[1]!s_dq_close(C2,$K$1)-[1]!i_dq_close("000300.SH",$K$1)</f>
        <v>-12.266600000000381</v>
      </c>
      <c r="G2" s="11">
        <f>E2/[1]!i_dq_close("000300.SH","")</f>
        <v>-6.2578101000666415E-3</v>
      </c>
      <c r="H2" s="12">
        <f ca="1">365*G2/(I2-TODAY())</f>
        <v>-0.14275629290777025</v>
      </c>
      <c r="I2" s="9" t="str">
        <f>[1]!s_info_lddate(C2)</f>
        <v>2019-06-21</v>
      </c>
      <c r="K2" s="26">
        <f ca="1">TODAY()</f>
        <v>43621</v>
      </c>
      <c r="L2" s="29">
        <f>RTD("wdf.rtq",,"000300.SH","Rt_Price")</f>
        <v>3597.11</v>
      </c>
      <c r="M2" s="30"/>
    </row>
    <row r="3" spans="1:14" x14ac:dyDescent="0.2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3550</v>
      </c>
      <c r="E3" s="10">
        <f>D3-RTD("wdf.rtq",,"000300.SH","Rt_Price")</f>
        <v>-47.110000000000127</v>
      </c>
      <c r="F3" s="28">
        <f ca="1">[1]!s_dq_close(C3,$K$1)-[1]!i_dq_close("000300.SH",$K$1)</f>
        <v>-36.86660000000029</v>
      </c>
      <c r="G3" s="11">
        <f>E3/[1]!i_dq_close("000300.SH","")</f>
        <v>-1.3096642994852841E-2</v>
      </c>
      <c r="H3" s="12">
        <f ca="1">365*G3/(I3-TODAY())</f>
        <v>-0.10864260666184743</v>
      </c>
      <c r="I3" s="9" t="str">
        <f>[1]!s_info_lddate(C3)</f>
        <v>2019-07-19</v>
      </c>
      <c r="M3" s="30"/>
    </row>
    <row r="4" spans="1:14" x14ac:dyDescent="0.2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3532</v>
      </c>
      <c r="E4" s="10">
        <f>D4-RTD("wdf.rtq",,"000300.SH","Rt_Price")</f>
        <v>-65.110000000000127</v>
      </c>
      <c r="F4" s="28">
        <f ca="1">[1]!s_dq_close(C4,$K$1)-[1]!i_dq_close("000300.SH",$K$1)</f>
        <v>-56.666600000000017</v>
      </c>
      <c r="G4" s="11">
        <f>E4/[1]!i_dq_close("000300.SH","")</f>
        <v>-1.8100667064208615E-2</v>
      </c>
      <c r="H4" s="12">
        <f t="shared" ref="H4" ca="1" si="0">365*G4/(I4-TODAY())</f>
        <v>-6.1745266153608827E-2</v>
      </c>
      <c r="I4" s="9" t="str">
        <f>[1]!s_info_lddate(C4)</f>
        <v>2019-09-20</v>
      </c>
      <c r="M4" s="30"/>
    </row>
    <row r="5" spans="1:14" x14ac:dyDescent="0.2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3511.6</v>
      </c>
      <c r="E5" s="10">
        <f>D5-RTD("wdf.rtq",,"000300.SH","Rt_Price")</f>
        <v>-85.510000000000218</v>
      </c>
      <c r="F5" s="28">
        <f ca="1">[1]!s_dq_close(C5,$K$1)-[1]!i_dq_close("000300.SH",$K$1)</f>
        <v>-79.666600000000017</v>
      </c>
      <c r="G5" s="11">
        <f>E5/[1]!i_dq_close("000300.SH","")</f>
        <v>-2.377189434281185E-2</v>
      </c>
      <c r="H5" s="12">
        <f ca="1">365*G5/(I5-TODAY())</f>
        <v>-4.426908895472615E-2</v>
      </c>
      <c r="I5" s="9" t="str">
        <f>[1]!s_info_lddate(C5)</f>
        <v>2019-12-18</v>
      </c>
      <c r="M5" s="30"/>
    </row>
    <row r="6" spans="1:14" x14ac:dyDescent="0.25">
      <c r="A6" s="26"/>
      <c r="D6" s="25"/>
      <c r="I6" s="14"/>
    </row>
    <row r="7" spans="1:14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2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2703.4</v>
      </c>
      <c r="E8" s="10">
        <f>D8-RTD("wdf.rtq",,"000016.SH","Rt_Price")</f>
        <v>-16.190000000000055</v>
      </c>
      <c r="F8" s="10">
        <f ca="1">[1]!s_dq_close(C8,$K$1)-[1]!i_dq_close("000016.SH",$K$1)</f>
        <v>-11.913900000000012</v>
      </c>
      <c r="G8" s="11">
        <f>E8/[1]!i_dq_close("000016.SH","")</f>
        <v>-5.9530924991806882E-3</v>
      </c>
      <c r="H8" s="12">
        <f ca="1">365*G8/(I8-TODAY())</f>
        <v>-0.13580492263755944</v>
      </c>
      <c r="I8" s="9" t="str">
        <f>[1]!s_info_lddate(C8)</f>
        <v>2019-06-21</v>
      </c>
    </row>
    <row r="9" spans="1:14" x14ac:dyDescent="0.2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2680.2000000000003</v>
      </c>
      <c r="E9" s="10">
        <f>D9-RTD("wdf.rtq",,"000016.SH","Rt_Price")</f>
        <v>-39.389999999999873</v>
      </c>
      <c r="F9" s="10">
        <f ca="1">[1]!s_dq_close(C9,$K$1)-[1]!i_dq_close("000016.SH",$K$1)</f>
        <v>-33.713900000000194</v>
      </c>
      <c r="G9" s="11">
        <f>E9/[1]!i_dq_close("000016.SH","")</f>
        <v>-1.4483774771014563E-2</v>
      </c>
      <c r="H9" s="12">
        <f ca="1">365*G9/(I9-TODAY())</f>
        <v>-0.12014949525955262</v>
      </c>
      <c r="I9" s="9" t="str">
        <f>[1]!s_info_lddate(C9)</f>
        <v>2019-07-19</v>
      </c>
    </row>
    <row r="10" spans="1:14" x14ac:dyDescent="0.2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2685.8</v>
      </c>
      <c r="E10" s="10">
        <f>D10-RTD("wdf.rtq",,"000016.SH","Rt_Price")</f>
        <v>-33.789999999999964</v>
      </c>
      <c r="F10" s="10">
        <f ca="1">[1]!s_dq_close(C10,$K$1)-[1]!i_dq_close("000016.SH",$K$1)</f>
        <v>-30.313900000000103</v>
      </c>
      <c r="G10" s="11">
        <f>E10/[1]!i_dq_close("000016.SH","")</f>
        <v>-1.2424644567468472E-2</v>
      </c>
      <c r="H10" s="12">
        <f ca="1">365*G10/(I10-TODAY())</f>
        <v>-4.238313333762609E-2</v>
      </c>
      <c r="I10" s="9" t="str">
        <f>[1]!s_info_lddate(C10)</f>
        <v>2019-09-20</v>
      </c>
      <c r="M10"/>
    </row>
    <row r="11" spans="1:14" x14ac:dyDescent="0.2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2687.2000000000003</v>
      </c>
      <c r="E11" s="10">
        <f>D11-RTD("wdf.rtq",,"000016.SH","Rt_Price")</f>
        <v>-32.389999999999873</v>
      </c>
      <c r="F11" s="10">
        <f ca="1">[1]!s_dq_close(C11,$K$1)-[1]!i_dq_close("000016.SH",$K$1)</f>
        <v>-28.113900000000285</v>
      </c>
      <c r="G11" s="11">
        <f>E11/[1]!i_dq_close("000016.SH","")</f>
        <v>-1.1909862016581908E-2</v>
      </c>
      <c r="H11" s="12">
        <f ca="1">365*G11/(I11-TODAY())</f>
        <v>-2.2179079775777533E-2</v>
      </c>
      <c r="I11" s="9" t="str">
        <f>[1]!s_info_lddate(C11)</f>
        <v>2019-12-18</v>
      </c>
    </row>
    <row r="12" spans="1:14" x14ac:dyDescent="0.25">
      <c r="A12" s="26"/>
      <c r="I12" s="9"/>
    </row>
    <row r="13" spans="1:14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2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4721.8</v>
      </c>
      <c r="E14" s="10">
        <f>D14-RTD("wdf.rtq",,"000905.SH","Rt_Price")</f>
        <v>-62.019999999999527</v>
      </c>
      <c r="F14" s="10">
        <f ca="1">[1]!s_dq_close(C14,$K$1)-[1]!i_dq_close("000905.SH",$K$1)</f>
        <v>-48.612900000000081</v>
      </c>
      <c r="G14" s="11">
        <f>E14/[1]!i_dq_close("000905.SH","")</f>
        <v>-1.2964522423429105E-2</v>
      </c>
      <c r="H14" s="12">
        <f ca="1">365*G14/(I14-TODAY())</f>
        <v>-0.29575316778447647</v>
      </c>
      <c r="I14" s="9" t="str">
        <f>[1]!s_info_lddate(C14)</f>
        <v>2019-06-21</v>
      </c>
      <c r="M14" s="36"/>
    </row>
    <row r="15" spans="1:14" x14ac:dyDescent="0.2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4655</v>
      </c>
      <c r="E15" s="10">
        <f>D15-RTD("wdf.rtq",,"000905.SH","Rt_Price")</f>
        <v>-128.81999999999971</v>
      </c>
      <c r="F15" s="10">
        <f ca="1">[1]!s_dq_close(C15,$K$1)-[1]!i_dq_close("000905.SH",$K$1)</f>
        <v>-113.01290000000063</v>
      </c>
      <c r="G15" s="11">
        <f>E15/[1]!i_dq_close("000905.SH","")</f>
        <v>-2.6928245381911423E-2</v>
      </c>
      <c r="H15" s="12">
        <f ca="1">365*G15/(I15-TODAY())</f>
        <v>-0.22338203555449249</v>
      </c>
      <c r="I15" s="9" t="str">
        <f>[1]!s_info_lddate(C15)</f>
        <v>2019-07-19</v>
      </c>
      <c r="N15" t="s">
        <v>22</v>
      </c>
    </row>
    <row r="16" spans="1:14" x14ac:dyDescent="0.2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4547.4000000000005</v>
      </c>
      <c r="E16" s="10">
        <f>D16-RTD("wdf.rtq",,"000905.SH","Rt_Price")</f>
        <v>-236.41999999999916</v>
      </c>
      <c r="F16" s="10">
        <f ca="1">[1]!s_dq_close(C16,$K$1)-[1]!i_dq_close("000905.SH",$K$1)</f>
        <v>-216.41290000000026</v>
      </c>
      <c r="G16" s="11">
        <f>E16/[1]!i_dq_close("000905.SH","")</f>
        <v>-4.9420709309047434E-2</v>
      </c>
      <c r="H16" s="12">
        <f t="shared" ref="H16" ca="1" si="1">365*G16/(I16-TODAY())</f>
        <v>-0.16858466259628332</v>
      </c>
      <c r="I16" s="9" t="str">
        <f>[1]!s_info_lddate(C16)</f>
        <v>2019-09-20</v>
      </c>
    </row>
    <row r="17" spans="1:10" x14ac:dyDescent="0.2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4455.2</v>
      </c>
      <c r="E17" s="10">
        <f>D17-RTD("wdf.rtq",,"000905.SH","Rt_Price")</f>
        <v>-328.61999999999989</v>
      </c>
      <c r="F17" s="10">
        <f ca="1">[1]!s_dq_close(C17,$K$1)-[1]!i_dq_close("000905.SH",$K$1)</f>
        <v>-309.41290000000026</v>
      </c>
      <c r="G17" s="11">
        <f>E17/[1]!i_dq_close("000905.SH","")</f>
        <v>-6.8693991596054563E-2</v>
      </c>
      <c r="H17" s="12">
        <f t="shared" ref="H17" ca="1" si="2">365*G17/(I17-TODAY())</f>
        <v>-0.12792503537020367</v>
      </c>
      <c r="I17" s="9" t="str">
        <f>[1]!s_info_lddate(C17)</f>
        <v>2019-12-18</v>
      </c>
    </row>
    <row r="18" spans="1:10" x14ac:dyDescent="0.25">
      <c r="A18" s="26"/>
    </row>
    <row r="19" spans="1:10" x14ac:dyDescent="0.25">
      <c r="A19" s="26"/>
    </row>
    <row r="20" spans="1:10" x14ac:dyDescent="0.25">
      <c r="A20" s="26"/>
    </row>
    <row r="21" spans="1:10" x14ac:dyDescent="0.25">
      <c r="A21" s="26"/>
    </row>
    <row r="22" spans="1:10" x14ac:dyDescent="0.25">
      <c r="A22" s="26"/>
    </row>
    <row r="23" spans="1:10" x14ac:dyDescent="0.25">
      <c r="A23" s="26"/>
    </row>
    <row r="24" spans="1:10" x14ac:dyDescent="0.25">
      <c r="A24" s="26"/>
      <c r="H24" s="14" t="s">
        <v>16</v>
      </c>
      <c r="I24" s="15" t="s">
        <v>14</v>
      </c>
      <c r="J24" s="16" t="s">
        <v>13</v>
      </c>
    </row>
    <row r="25" spans="1:10" x14ac:dyDescent="0.25">
      <c r="A25" s="26"/>
      <c r="F25" s="13" t="s">
        <v>6</v>
      </c>
      <c r="G25" s="17">
        <v>22.35</v>
      </c>
      <c r="H25" s="18">
        <f>G25/100</f>
        <v>0.2235</v>
      </c>
      <c r="I25" s="15">
        <f>_xlfn.STDEV.S(Sheet3!D5:D34)*SQRT(260)</f>
        <v>0.24576627110005381</v>
      </c>
      <c r="J25" s="19">
        <f>H25-Sheet3!F7</f>
        <v>-2.2266271100053803E-2</v>
      </c>
    </row>
    <row r="26" spans="1:10" x14ac:dyDescent="0.25">
      <c r="A26" s="26"/>
      <c r="E26" s="20"/>
      <c r="F26" s="20"/>
      <c r="G26" s="20"/>
      <c r="H26" s="20"/>
      <c r="I26" s="21"/>
    </row>
    <row r="27" spans="1:10" x14ac:dyDescent="0.25">
      <c r="A27" s="26"/>
      <c r="E27" s="20"/>
      <c r="F27" s="20"/>
      <c r="G27" s="20"/>
      <c r="H27" s="22"/>
    </row>
    <row r="28" spans="1:10" x14ac:dyDescent="0.25">
      <c r="A28" s="26"/>
    </row>
    <row r="29" spans="1:10" x14ac:dyDescent="0.25">
      <c r="A29" s="26"/>
    </row>
    <row r="30" spans="1:10" x14ac:dyDescent="0.25">
      <c r="A30" s="26"/>
    </row>
    <row r="31" spans="1:10" x14ac:dyDescent="0.25">
      <c r="A31" s="26"/>
    </row>
    <row r="32" spans="1:10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43574</v>
      </c>
      <c r="B4" s="23">
        <f>[1]!WSD("510050.SH",B3:B3,"-30TD","","TradingCalendar=SSE","rptType=1","ShowCodes=N","ShowParams=Y","cols=1;rows=31")</f>
        <v>3.024</v>
      </c>
    </row>
    <row r="5" spans="1:6" x14ac:dyDescent="0.25">
      <c r="A5" s="32">
        <v>43577</v>
      </c>
      <c r="B5" s="23">
        <v>2.9580000000000002</v>
      </c>
      <c r="D5">
        <f>LN(B5/B4)</f>
        <v>-2.206709402867843E-2</v>
      </c>
    </row>
    <row r="6" spans="1:6" x14ac:dyDescent="0.25">
      <c r="A6" s="32">
        <v>43578</v>
      </c>
      <c r="B6" s="23">
        <v>2.9630000000000001</v>
      </c>
      <c r="D6">
        <f t="shared" ref="D6:D9" si="0">LN(B6/B5)</f>
        <v>1.6889043028200429E-3</v>
      </c>
      <c r="F6" s="4" t="s">
        <v>12</v>
      </c>
    </row>
    <row r="7" spans="1:6" x14ac:dyDescent="0.25">
      <c r="A7" s="32">
        <v>43579</v>
      </c>
      <c r="B7" s="23">
        <v>2.9580000000000002</v>
      </c>
      <c r="D7">
        <f t="shared" si="0"/>
        <v>-1.6889043028201264E-3</v>
      </c>
      <c r="F7" s="4">
        <f>_xlfn.STDEV.S(D5:D34)*SQRT(260)</f>
        <v>0.24576627110005381</v>
      </c>
    </row>
    <row r="8" spans="1:6" x14ac:dyDescent="0.25">
      <c r="A8" s="32">
        <v>43580</v>
      </c>
      <c r="B8" s="23">
        <v>2.9129999999999998</v>
      </c>
      <c r="D8">
        <f t="shared" si="0"/>
        <v>-1.5329886311310582E-2</v>
      </c>
    </row>
    <row r="9" spans="1:6" x14ac:dyDescent="0.25">
      <c r="A9" s="32">
        <v>43581</v>
      </c>
      <c r="B9" s="23">
        <v>2.88</v>
      </c>
      <c r="D9">
        <f t="shared" si="0"/>
        <v>-1.1393183829442939E-2</v>
      </c>
    </row>
    <row r="10" spans="1:6" x14ac:dyDescent="0.25">
      <c r="A10" s="32">
        <v>43584</v>
      </c>
      <c r="B10" s="23">
        <v>2.9209999999999998</v>
      </c>
      <c r="D10">
        <f>LN(B10/B9)</f>
        <v>1.4135729257749355E-2</v>
      </c>
    </row>
    <row r="11" spans="1:6" x14ac:dyDescent="0.25">
      <c r="A11" s="32">
        <v>43585</v>
      </c>
      <c r="B11" s="23">
        <v>2.9279999999999999</v>
      </c>
      <c r="D11">
        <f>LN(B11/B10)</f>
        <v>2.3935726934612195E-3</v>
      </c>
    </row>
    <row r="12" spans="1:6" x14ac:dyDescent="0.25">
      <c r="A12" s="32">
        <v>43591</v>
      </c>
      <c r="B12" s="23">
        <v>2.7869999999999999</v>
      </c>
      <c r="D12">
        <f t="shared" ref="D12:D33" si="1">LN(B12/B11)</f>
        <v>-4.9353847599253924E-2</v>
      </c>
    </row>
    <row r="13" spans="1:6" x14ac:dyDescent="0.25">
      <c r="A13" s="32">
        <v>43592</v>
      </c>
      <c r="B13" s="23">
        <v>2.79</v>
      </c>
      <c r="D13">
        <f t="shared" si="1"/>
        <v>1.07584733346311E-3</v>
      </c>
    </row>
    <row r="14" spans="1:6" x14ac:dyDescent="0.25">
      <c r="A14" s="32">
        <v>43593</v>
      </c>
      <c r="B14" s="23">
        <v>2.7450000000000001</v>
      </c>
      <c r="D14">
        <f t="shared" si="1"/>
        <v>-1.6260520871780291E-2</v>
      </c>
    </row>
    <row r="15" spans="1:6" x14ac:dyDescent="0.25">
      <c r="A15" s="32">
        <v>43594</v>
      </c>
      <c r="B15" s="23">
        <v>2.6859999999999999</v>
      </c>
      <c r="D15">
        <f t="shared" si="1"/>
        <v>-2.1727976860448139E-2</v>
      </c>
    </row>
    <row r="16" spans="1:6" x14ac:dyDescent="0.25">
      <c r="A16" s="32">
        <v>43595</v>
      </c>
      <c r="B16" s="23">
        <v>2.7770000000000001</v>
      </c>
      <c r="D16">
        <f t="shared" si="1"/>
        <v>3.3318110223616665E-2</v>
      </c>
    </row>
    <row r="17" spans="1:4" x14ac:dyDescent="0.25">
      <c r="A17" s="32">
        <v>43598</v>
      </c>
      <c r="B17" s="23">
        <v>2.7250000000000001</v>
      </c>
      <c r="D17">
        <f t="shared" si="1"/>
        <v>-1.8902780209455159E-2</v>
      </c>
    </row>
    <row r="18" spans="1:4" x14ac:dyDescent="0.25">
      <c r="A18" s="32">
        <v>43599</v>
      </c>
      <c r="B18" s="23">
        <v>2.7080000000000002</v>
      </c>
      <c r="D18">
        <f t="shared" si="1"/>
        <v>-6.258073065178827E-3</v>
      </c>
    </row>
    <row r="19" spans="1:4" x14ac:dyDescent="0.25">
      <c r="A19" s="32">
        <v>43600</v>
      </c>
      <c r="B19" s="23">
        <v>2.7650000000000001</v>
      </c>
      <c r="D19">
        <f t="shared" si="1"/>
        <v>2.0830279924269536E-2</v>
      </c>
    </row>
    <row r="20" spans="1:4" x14ac:dyDescent="0.25">
      <c r="A20" s="32">
        <v>43601</v>
      </c>
      <c r="B20" s="23">
        <v>2.774</v>
      </c>
      <c r="D20">
        <f t="shared" si="1"/>
        <v>3.2496869183417103E-3</v>
      </c>
    </row>
    <row r="21" spans="1:4" x14ac:dyDescent="0.25">
      <c r="A21" s="32">
        <v>43602</v>
      </c>
      <c r="B21" s="23">
        <v>2.7229999999999999</v>
      </c>
      <c r="D21">
        <f t="shared" si="1"/>
        <v>-1.8556108201017329E-2</v>
      </c>
    </row>
    <row r="22" spans="1:4" x14ac:dyDescent="0.25">
      <c r="A22" s="32">
        <v>43605</v>
      </c>
      <c r="B22" s="23">
        <v>2.6989999999999998</v>
      </c>
      <c r="D22">
        <f t="shared" si="1"/>
        <v>-8.8528796557549513E-3</v>
      </c>
    </row>
    <row r="23" spans="1:4" x14ac:dyDescent="0.25">
      <c r="A23" s="32">
        <v>43606</v>
      </c>
      <c r="B23" s="23">
        <v>2.722</v>
      </c>
      <c r="D23">
        <f t="shared" si="1"/>
        <v>8.4855701934067867E-3</v>
      </c>
    </row>
    <row r="24" spans="1:4" x14ac:dyDescent="0.25">
      <c r="A24" s="32">
        <v>43607</v>
      </c>
      <c r="B24" s="23">
        <v>2.7090000000000001</v>
      </c>
      <c r="D24">
        <f t="shared" si="1"/>
        <v>-4.7873411263162765E-3</v>
      </c>
    </row>
    <row r="25" spans="1:4" x14ac:dyDescent="0.25">
      <c r="A25" s="32">
        <v>43608</v>
      </c>
      <c r="B25" s="23">
        <v>2.677</v>
      </c>
      <c r="D25">
        <f t="shared" si="1"/>
        <v>-1.1882798564742583E-2</v>
      </c>
    </row>
    <row r="26" spans="1:4" x14ac:dyDescent="0.25">
      <c r="A26" s="32">
        <v>43609</v>
      </c>
      <c r="B26" s="23">
        <v>2.6909999999999998</v>
      </c>
      <c r="D26">
        <f t="shared" si="1"/>
        <v>5.2161072065531697E-3</v>
      </c>
    </row>
    <row r="27" spans="1:4" x14ac:dyDescent="0.25">
      <c r="A27" s="32">
        <v>43612</v>
      </c>
      <c r="B27" s="23">
        <v>2.714</v>
      </c>
      <c r="D27">
        <f t="shared" si="1"/>
        <v>8.5106896679086105E-3</v>
      </c>
    </row>
    <row r="28" spans="1:4" x14ac:dyDescent="0.25">
      <c r="A28" s="32">
        <v>43613</v>
      </c>
      <c r="B28" s="23">
        <v>2.7330000000000001</v>
      </c>
      <c r="D28">
        <f t="shared" si="1"/>
        <v>6.9763455332536488E-3</v>
      </c>
    </row>
    <row r="29" spans="1:4" x14ac:dyDescent="0.25">
      <c r="A29" s="32">
        <v>43614</v>
      </c>
      <c r="B29" s="23">
        <v>2.7480000000000002</v>
      </c>
      <c r="D29">
        <f t="shared" si="1"/>
        <v>5.4734674141719069E-3</v>
      </c>
    </row>
    <row r="30" spans="1:4" x14ac:dyDescent="0.25">
      <c r="A30" s="32">
        <v>43615</v>
      </c>
      <c r="B30" s="23">
        <v>2.7370000000000001</v>
      </c>
      <c r="D30">
        <f t="shared" si="1"/>
        <v>-4.0109443015609383E-3</v>
      </c>
    </row>
    <row r="31" spans="1:4" x14ac:dyDescent="0.25">
      <c r="A31" s="32">
        <v>43616</v>
      </c>
      <c r="B31" s="23">
        <v>2.7280000000000002</v>
      </c>
      <c r="D31">
        <f t="shared" si="1"/>
        <v>-3.2936900773263512E-3</v>
      </c>
    </row>
    <row r="32" spans="1:4" x14ac:dyDescent="0.25">
      <c r="A32" s="32">
        <v>43619</v>
      </c>
      <c r="B32" s="23">
        <v>2.74</v>
      </c>
      <c r="D32">
        <f t="shared" si="1"/>
        <v>4.3891804187631868E-3</v>
      </c>
    </row>
    <row r="33" spans="1:4" x14ac:dyDescent="0.25">
      <c r="A33" s="32">
        <v>43620</v>
      </c>
      <c r="B33" s="23">
        <v>2.722</v>
      </c>
      <c r="D33">
        <f t="shared" si="1"/>
        <v>-6.5910161707046647E-3</v>
      </c>
    </row>
    <row r="34" spans="1:4" x14ac:dyDescent="0.25">
      <c r="A34" s="32">
        <v>43621</v>
      </c>
      <c r="B34" s="23">
        <v>2.718</v>
      </c>
      <c r="D34">
        <f>LN(B34/B33)</f>
        <v>-1.4705885003223535E-3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2019-06-05T12:11:58Z</dcterms:modified>
</cp:coreProperties>
</file>