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NasDaq 100/Q1 2022/"/>
    </mc:Choice>
  </mc:AlternateContent>
  <xr:revisionPtr revIDLastSave="0" documentId="13_ncr:1_{EFDA886B-08ED-1F4A-93C5-53DC88851F65}" xr6:coauthVersionLast="45" xr6:coauthVersionMax="45" xr10:uidLastSave="{00000000-0000-0000-0000-000000000000}"/>
  <bookViews>
    <workbookView xWindow="560" yWindow="2400" windowWidth="28800" windowHeight="14440" activeTab="1" xr2:uid="{90446A80-C24C-E24A-BEB2-F366D5860B1A}"/>
  </bookViews>
  <sheets>
    <sheet name="Instructions" sheetId="2" r:id="rId1"/>
    <sheet name="NASDAQ 100 NI + PE Ratios" sheetId="1" r:id="rId2"/>
  </sheets>
  <definedNames>
    <definedName name="_xlnm._FilterDatabase" localSheetId="1" hidden="1">'NASDAQ 100 NI + PE Ratios'!$A$4:$BI$105</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5" i="1"/>
  <c r="B26" i="1" a="1"/>
  <c r="B26" i="1"/>
  <c r="C26" i="1" a="1"/>
  <c r="C26" i="1"/>
  <c r="D26" i="1" a="1"/>
  <c r="D26" i="1"/>
  <c r="B27" i="1" a="1"/>
  <c r="B27" i="1"/>
  <c r="C27" i="1" a="1"/>
  <c r="C27" i="1"/>
  <c r="D27" i="1" a="1"/>
  <c r="D27" i="1"/>
  <c r="B28" i="1" a="1"/>
  <c r="B28" i="1"/>
  <c r="C28" i="1" a="1"/>
  <c r="C28" i="1"/>
  <c r="D28" i="1" a="1"/>
  <c r="D28" i="1"/>
  <c r="D6" i="1" a="1"/>
  <c r="D6" i="1"/>
  <c r="F6" i="1"/>
  <c r="G6" i="1"/>
  <c r="H6" i="1"/>
  <c r="I6" i="1"/>
  <c r="J6" i="1"/>
  <c r="K6" i="1"/>
  <c r="L6" i="1"/>
  <c r="M6" i="1"/>
  <c r="N6" i="1"/>
  <c r="O6" i="1"/>
  <c r="P6" i="1"/>
  <c r="D7" i="1" a="1"/>
  <c r="D7" i="1"/>
  <c r="F7" i="1"/>
  <c r="G7" i="1"/>
  <c r="H7" i="1"/>
  <c r="I7" i="1"/>
  <c r="J7" i="1"/>
  <c r="K7" i="1"/>
  <c r="L7" i="1"/>
  <c r="M7" i="1"/>
  <c r="N7" i="1"/>
  <c r="O7" i="1"/>
  <c r="P7" i="1"/>
  <c r="D8" i="1" a="1"/>
  <c r="D8" i="1"/>
  <c r="F8" i="1"/>
  <c r="G8" i="1"/>
  <c r="H8" i="1"/>
  <c r="I8" i="1"/>
  <c r="J8" i="1"/>
  <c r="K8" i="1"/>
  <c r="L8" i="1"/>
  <c r="M8" i="1"/>
  <c r="N8" i="1"/>
  <c r="O8" i="1"/>
  <c r="P8" i="1"/>
  <c r="D9" i="1" a="1"/>
  <c r="D9" i="1"/>
  <c r="F9" i="1"/>
  <c r="G9" i="1"/>
  <c r="H9" i="1"/>
  <c r="I9" i="1"/>
  <c r="J9" i="1"/>
  <c r="K9" i="1"/>
  <c r="L9" i="1"/>
  <c r="M9" i="1"/>
  <c r="N9" i="1"/>
  <c r="O9" i="1"/>
  <c r="P9" i="1"/>
  <c r="D10" i="1" a="1"/>
  <c r="D10" i="1"/>
  <c r="F10" i="1"/>
  <c r="G10" i="1"/>
  <c r="H10" i="1"/>
  <c r="I10" i="1"/>
  <c r="J10" i="1"/>
  <c r="K10" i="1"/>
  <c r="L10" i="1"/>
  <c r="M10" i="1"/>
  <c r="N10" i="1"/>
  <c r="O10" i="1"/>
  <c r="P10" i="1"/>
  <c r="D11" i="1" a="1"/>
  <c r="D11" i="1"/>
  <c r="F11" i="1"/>
  <c r="G11" i="1"/>
  <c r="H11" i="1"/>
  <c r="I11" i="1"/>
  <c r="J11" i="1"/>
  <c r="K11" i="1"/>
  <c r="L11" i="1"/>
  <c r="M11" i="1"/>
  <c r="N11" i="1"/>
  <c r="O11" i="1"/>
  <c r="P11" i="1"/>
  <c r="D12" i="1" a="1"/>
  <c r="D12" i="1"/>
  <c r="F12" i="1"/>
  <c r="G12" i="1"/>
  <c r="H12" i="1"/>
  <c r="I12" i="1"/>
  <c r="J12" i="1"/>
  <c r="K12" i="1"/>
  <c r="L12" i="1"/>
  <c r="M12" i="1"/>
  <c r="N12" i="1"/>
  <c r="O12" i="1"/>
  <c r="P12" i="1"/>
  <c r="D13" i="1" a="1"/>
  <c r="D13" i="1"/>
  <c r="F13" i="1"/>
  <c r="G13" i="1"/>
  <c r="H13" i="1"/>
  <c r="I13" i="1"/>
  <c r="J13" i="1"/>
  <c r="K13" i="1"/>
  <c r="L13" i="1"/>
  <c r="M13" i="1"/>
  <c r="N13" i="1"/>
  <c r="O13" i="1"/>
  <c r="P13" i="1"/>
  <c r="D14" i="1" a="1"/>
  <c r="D14" i="1"/>
  <c r="F14" i="1"/>
  <c r="G14" i="1"/>
  <c r="H14" i="1"/>
  <c r="I14" i="1"/>
  <c r="J14" i="1"/>
  <c r="K14" i="1"/>
  <c r="L14" i="1"/>
  <c r="M14" i="1"/>
  <c r="N14" i="1"/>
  <c r="O14" i="1"/>
  <c r="P14" i="1"/>
  <c r="D15" i="1" a="1"/>
  <c r="D15" i="1"/>
  <c r="F15" i="1"/>
  <c r="G15" i="1"/>
  <c r="H15" i="1"/>
  <c r="I15" i="1"/>
  <c r="J15" i="1"/>
  <c r="K15" i="1"/>
  <c r="L15" i="1"/>
  <c r="M15" i="1"/>
  <c r="N15" i="1"/>
  <c r="O15" i="1"/>
  <c r="P15" i="1"/>
  <c r="D16" i="1" a="1"/>
  <c r="D16" i="1"/>
  <c r="F16" i="1"/>
  <c r="G16" i="1"/>
  <c r="H16" i="1"/>
  <c r="I16" i="1"/>
  <c r="J16" i="1"/>
  <c r="K16" i="1"/>
  <c r="L16" i="1"/>
  <c r="M16" i="1"/>
  <c r="N16" i="1"/>
  <c r="O16" i="1"/>
  <c r="P16" i="1"/>
  <c r="D17" i="1" a="1"/>
  <c r="D17" i="1"/>
  <c r="F17" i="1"/>
  <c r="G17" i="1"/>
  <c r="H17" i="1"/>
  <c r="I17" i="1"/>
  <c r="J17" i="1"/>
  <c r="K17" i="1"/>
  <c r="L17" i="1"/>
  <c r="M17" i="1"/>
  <c r="N17" i="1"/>
  <c r="O17" i="1"/>
  <c r="P17" i="1"/>
  <c r="D18" i="1" a="1"/>
  <c r="D18" i="1"/>
  <c r="F18" i="1"/>
  <c r="G18" i="1"/>
  <c r="H18" i="1"/>
  <c r="I18" i="1"/>
  <c r="J18" i="1"/>
  <c r="K18" i="1"/>
  <c r="L18" i="1"/>
  <c r="M18" i="1"/>
  <c r="N18" i="1"/>
  <c r="O18" i="1"/>
  <c r="P18" i="1"/>
  <c r="D19" i="1" a="1"/>
  <c r="D19" i="1"/>
  <c r="F19" i="1"/>
  <c r="G19" i="1"/>
  <c r="H19" i="1"/>
  <c r="I19" i="1"/>
  <c r="J19" i="1"/>
  <c r="K19" i="1"/>
  <c r="L19" i="1"/>
  <c r="M19" i="1"/>
  <c r="N19" i="1"/>
  <c r="O19" i="1"/>
  <c r="P19" i="1"/>
  <c r="D20" i="1" a="1"/>
  <c r="D20" i="1"/>
  <c r="F20" i="1"/>
  <c r="G20" i="1"/>
  <c r="H20" i="1"/>
  <c r="I20" i="1"/>
  <c r="J20" i="1"/>
  <c r="K20" i="1"/>
  <c r="L20" i="1"/>
  <c r="M20" i="1"/>
  <c r="N20" i="1"/>
  <c r="O20" i="1"/>
  <c r="P20" i="1"/>
  <c r="D21" i="1" a="1"/>
  <c r="D21" i="1"/>
  <c r="F21" i="1"/>
  <c r="G21" i="1"/>
  <c r="H21" i="1"/>
  <c r="I21" i="1"/>
  <c r="J21" i="1"/>
  <c r="K21" i="1"/>
  <c r="L21" i="1"/>
  <c r="M21" i="1"/>
  <c r="N21" i="1"/>
  <c r="O21" i="1"/>
  <c r="P21" i="1"/>
  <c r="F22" i="1"/>
  <c r="G22" i="1"/>
  <c r="H22" i="1"/>
  <c r="I22" i="1"/>
  <c r="J22" i="1"/>
  <c r="K22" i="1"/>
  <c r="L22" i="1"/>
  <c r="M22" i="1"/>
  <c r="N22" i="1"/>
  <c r="O22" i="1"/>
  <c r="P22" i="1"/>
  <c r="D23" i="1" a="1"/>
  <c r="D23" i="1"/>
  <c r="F23" i="1"/>
  <c r="G23" i="1"/>
  <c r="H23" i="1"/>
  <c r="I23" i="1"/>
  <c r="J23" i="1"/>
  <c r="K23" i="1"/>
  <c r="L23" i="1"/>
  <c r="M23" i="1"/>
  <c r="N23" i="1"/>
  <c r="O23" i="1"/>
  <c r="P23" i="1"/>
  <c r="D24" i="1" a="1"/>
  <c r="D24" i="1"/>
  <c r="F24" i="1"/>
  <c r="G24" i="1"/>
  <c r="H24" i="1"/>
  <c r="I24" i="1"/>
  <c r="J24" i="1"/>
  <c r="K24" i="1"/>
  <c r="L24" i="1"/>
  <c r="M24" i="1"/>
  <c r="N24" i="1"/>
  <c r="O24" i="1"/>
  <c r="P24" i="1"/>
  <c r="D25" i="1" a="1"/>
  <c r="D25" i="1"/>
  <c r="F25" i="1"/>
  <c r="G25" i="1"/>
  <c r="H25" i="1"/>
  <c r="I25" i="1"/>
  <c r="J25" i="1"/>
  <c r="K25" i="1"/>
  <c r="L25" i="1"/>
  <c r="M25" i="1"/>
  <c r="N25" i="1"/>
  <c r="O25" i="1"/>
  <c r="P25" i="1"/>
  <c r="F26" i="1"/>
  <c r="G26" i="1"/>
  <c r="H26" i="1"/>
  <c r="I26" i="1"/>
  <c r="J26" i="1"/>
  <c r="K26" i="1"/>
  <c r="L26" i="1"/>
  <c r="M26" i="1"/>
  <c r="N26" i="1"/>
  <c r="O26" i="1"/>
  <c r="P26" i="1"/>
  <c r="F27" i="1"/>
  <c r="G27" i="1"/>
  <c r="H27" i="1"/>
  <c r="I27" i="1"/>
  <c r="J27" i="1"/>
  <c r="K27" i="1"/>
  <c r="L27" i="1"/>
  <c r="M27" i="1"/>
  <c r="N27" i="1"/>
  <c r="O27" i="1"/>
  <c r="P27" i="1"/>
  <c r="F28" i="1"/>
  <c r="G28" i="1"/>
  <c r="H28" i="1"/>
  <c r="I28" i="1"/>
  <c r="J28" i="1"/>
  <c r="K28" i="1"/>
  <c r="L28" i="1"/>
  <c r="M28" i="1"/>
  <c r="N28" i="1"/>
  <c r="O28" i="1"/>
  <c r="P28" i="1"/>
  <c r="D29" i="1" a="1"/>
  <c r="D29" i="1"/>
  <c r="F29" i="1"/>
  <c r="G29" i="1"/>
  <c r="H29" i="1"/>
  <c r="I29" i="1"/>
  <c r="J29" i="1"/>
  <c r="K29" i="1"/>
  <c r="L29" i="1"/>
  <c r="M29" i="1"/>
  <c r="N29" i="1"/>
  <c r="O29" i="1"/>
  <c r="P29" i="1"/>
  <c r="D30" i="1" a="1"/>
  <c r="D30" i="1"/>
  <c r="F30" i="1"/>
  <c r="G30" i="1"/>
  <c r="H30" i="1"/>
  <c r="I30" i="1"/>
  <c r="J30" i="1"/>
  <c r="K30" i="1"/>
  <c r="L30" i="1"/>
  <c r="M30" i="1"/>
  <c r="N30" i="1"/>
  <c r="O30" i="1"/>
  <c r="P30" i="1"/>
  <c r="D31" i="1" a="1"/>
  <c r="D31" i="1"/>
  <c r="F31" i="1"/>
  <c r="G31" i="1"/>
  <c r="H31" i="1"/>
  <c r="I31" i="1"/>
  <c r="J31" i="1"/>
  <c r="K31" i="1"/>
  <c r="L31" i="1"/>
  <c r="M31" i="1"/>
  <c r="N31" i="1"/>
  <c r="O31" i="1"/>
  <c r="P31" i="1"/>
  <c r="D32" i="1" a="1"/>
  <c r="D32" i="1"/>
  <c r="F32" i="1"/>
  <c r="G32" i="1"/>
  <c r="H32" i="1"/>
  <c r="I32" i="1"/>
  <c r="J32" i="1"/>
  <c r="K32" i="1"/>
  <c r="L32" i="1"/>
  <c r="M32" i="1"/>
  <c r="N32" i="1"/>
  <c r="O32" i="1"/>
  <c r="P32" i="1"/>
  <c r="D33" i="1" a="1"/>
  <c r="D33" i="1"/>
  <c r="F33" i="1"/>
  <c r="G33" i="1"/>
  <c r="H33" i="1"/>
  <c r="I33" i="1"/>
  <c r="J33" i="1"/>
  <c r="K33" i="1"/>
  <c r="L33" i="1"/>
  <c r="M33" i="1"/>
  <c r="N33" i="1"/>
  <c r="O33" i="1"/>
  <c r="P33" i="1"/>
  <c r="D34" i="1" a="1"/>
  <c r="D34" i="1"/>
  <c r="F34" i="1"/>
  <c r="G34" i="1"/>
  <c r="H34" i="1"/>
  <c r="I34" i="1"/>
  <c r="J34" i="1"/>
  <c r="K34" i="1"/>
  <c r="L34" i="1"/>
  <c r="M34" i="1"/>
  <c r="N34" i="1"/>
  <c r="O34" i="1"/>
  <c r="P34" i="1"/>
  <c r="D35" i="1" a="1"/>
  <c r="D35" i="1"/>
  <c r="F35" i="1"/>
  <c r="G35" i="1"/>
  <c r="H35" i="1"/>
  <c r="I35" i="1"/>
  <c r="J35" i="1"/>
  <c r="K35" i="1"/>
  <c r="L35" i="1"/>
  <c r="M35" i="1"/>
  <c r="N35" i="1"/>
  <c r="O35" i="1"/>
  <c r="P35" i="1"/>
  <c r="D36" i="1" a="1"/>
  <c r="D36" i="1"/>
  <c r="F36" i="1"/>
  <c r="G36" i="1"/>
  <c r="H36" i="1"/>
  <c r="I36" i="1"/>
  <c r="J36" i="1"/>
  <c r="K36" i="1"/>
  <c r="L36" i="1"/>
  <c r="M36" i="1"/>
  <c r="N36" i="1"/>
  <c r="O36" i="1"/>
  <c r="P36" i="1"/>
  <c r="D37" i="1" a="1"/>
  <c r="D37" i="1"/>
  <c r="F37" i="1"/>
  <c r="G37" i="1"/>
  <c r="H37" i="1"/>
  <c r="I37" i="1"/>
  <c r="J37" i="1"/>
  <c r="K37" i="1"/>
  <c r="L37" i="1"/>
  <c r="M37" i="1"/>
  <c r="N37" i="1"/>
  <c r="O37" i="1"/>
  <c r="P37" i="1"/>
  <c r="D38" i="1" a="1"/>
  <c r="D38" i="1"/>
  <c r="F38" i="1"/>
  <c r="G38" i="1"/>
  <c r="H38" i="1"/>
  <c r="I38" i="1"/>
  <c r="J38" i="1"/>
  <c r="K38" i="1"/>
  <c r="L38" i="1"/>
  <c r="M38" i="1"/>
  <c r="N38" i="1"/>
  <c r="O38" i="1"/>
  <c r="P38" i="1"/>
  <c r="D39" i="1" a="1"/>
  <c r="D39" i="1"/>
  <c r="F39" i="1"/>
  <c r="G39" i="1"/>
  <c r="H39" i="1"/>
  <c r="I39" i="1"/>
  <c r="J39" i="1"/>
  <c r="K39" i="1"/>
  <c r="L39" i="1"/>
  <c r="M39" i="1"/>
  <c r="N39" i="1"/>
  <c r="O39" i="1"/>
  <c r="P39" i="1"/>
  <c r="D40" i="1" a="1"/>
  <c r="D40" i="1"/>
  <c r="F40" i="1"/>
  <c r="G40" i="1"/>
  <c r="H40" i="1"/>
  <c r="I40" i="1"/>
  <c r="J40" i="1"/>
  <c r="K40" i="1"/>
  <c r="L40" i="1"/>
  <c r="M40" i="1"/>
  <c r="N40" i="1"/>
  <c r="O40" i="1"/>
  <c r="P40" i="1"/>
  <c r="D41" i="1" a="1"/>
  <c r="D41" i="1"/>
  <c r="F41" i="1"/>
  <c r="G41" i="1"/>
  <c r="H41" i="1"/>
  <c r="I41" i="1"/>
  <c r="J41" i="1"/>
  <c r="K41" i="1"/>
  <c r="L41" i="1"/>
  <c r="M41" i="1"/>
  <c r="N41" i="1"/>
  <c r="O41" i="1"/>
  <c r="P41" i="1"/>
  <c r="D42" i="1" a="1"/>
  <c r="D42" i="1"/>
  <c r="F42" i="1"/>
  <c r="G42" i="1"/>
  <c r="H42" i="1"/>
  <c r="I42" i="1"/>
  <c r="J42" i="1"/>
  <c r="K42" i="1"/>
  <c r="L42" i="1"/>
  <c r="M42" i="1"/>
  <c r="N42" i="1"/>
  <c r="O42" i="1"/>
  <c r="P42" i="1"/>
  <c r="D43" i="1" a="1"/>
  <c r="D43" i="1"/>
  <c r="F43" i="1"/>
  <c r="G43" i="1"/>
  <c r="H43" i="1"/>
  <c r="I43" i="1"/>
  <c r="J43" i="1"/>
  <c r="K43" i="1"/>
  <c r="L43" i="1"/>
  <c r="M43" i="1"/>
  <c r="N43" i="1"/>
  <c r="O43" i="1"/>
  <c r="P43" i="1"/>
  <c r="D44" i="1" a="1"/>
  <c r="D44" i="1"/>
  <c r="F44" i="1"/>
  <c r="G44" i="1"/>
  <c r="H44" i="1"/>
  <c r="I44" i="1"/>
  <c r="J44" i="1"/>
  <c r="K44" i="1"/>
  <c r="L44" i="1"/>
  <c r="M44" i="1"/>
  <c r="N44" i="1"/>
  <c r="O44" i="1"/>
  <c r="P44" i="1"/>
  <c r="D45" i="1" a="1"/>
  <c r="D45" i="1"/>
  <c r="F45" i="1"/>
  <c r="G45" i="1"/>
  <c r="H45" i="1"/>
  <c r="I45" i="1"/>
  <c r="J45" i="1"/>
  <c r="K45" i="1"/>
  <c r="L45" i="1"/>
  <c r="M45" i="1"/>
  <c r="N45" i="1"/>
  <c r="O45" i="1"/>
  <c r="P45" i="1"/>
  <c r="D46" i="1" a="1"/>
  <c r="D46" i="1"/>
  <c r="F46" i="1"/>
  <c r="G46" i="1"/>
  <c r="H46" i="1"/>
  <c r="I46" i="1"/>
  <c r="J46" i="1"/>
  <c r="K46" i="1"/>
  <c r="L46" i="1"/>
  <c r="M46" i="1"/>
  <c r="N46" i="1"/>
  <c r="O46" i="1"/>
  <c r="P46" i="1"/>
  <c r="D47" i="1" a="1"/>
  <c r="D47" i="1"/>
  <c r="F47" i="1"/>
  <c r="G47" i="1"/>
  <c r="H47" i="1"/>
  <c r="I47" i="1"/>
  <c r="J47" i="1"/>
  <c r="K47" i="1"/>
  <c r="L47" i="1"/>
  <c r="M47" i="1"/>
  <c r="N47" i="1"/>
  <c r="O47" i="1"/>
  <c r="P47" i="1"/>
  <c r="D48" i="1" a="1"/>
  <c r="D48" i="1"/>
  <c r="F48" i="1"/>
  <c r="G48" i="1"/>
  <c r="H48" i="1"/>
  <c r="I48" i="1"/>
  <c r="J48" i="1"/>
  <c r="K48" i="1"/>
  <c r="L48" i="1"/>
  <c r="M48" i="1"/>
  <c r="N48" i="1"/>
  <c r="O48" i="1"/>
  <c r="P48" i="1"/>
  <c r="D49" i="1" a="1"/>
  <c r="D49" i="1"/>
  <c r="F49" i="1"/>
  <c r="G49" i="1"/>
  <c r="H49" i="1"/>
  <c r="I49" i="1"/>
  <c r="J49" i="1"/>
  <c r="K49" i="1"/>
  <c r="L49" i="1"/>
  <c r="M49" i="1"/>
  <c r="N49" i="1"/>
  <c r="O49" i="1"/>
  <c r="P49" i="1"/>
  <c r="D50" i="1" a="1"/>
  <c r="D50" i="1"/>
  <c r="F50" i="1"/>
  <c r="G50" i="1"/>
  <c r="H50" i="1"/>
  <c r="I50" i="1"/>
  <c r="J50" i="1"/>
  <c r="K50" i="1"/>
  <c r="L50" i="1"/>
  <c r="M50" i="1"/>
  <c r="N50" i="1"/>
  <c r="O50" i="1"/>
  <c r="P50" i="1"/>
  <c r="D51" i="1" a="1"/>
  <c r="D51" i="1"/>
  <c r="F51" i="1"/>
  <c r="G51" i="1"/>
  <c r="H51" i="1"/>
  <c r="I51" i="1"/>
  <c r="J51" i="1"/>
  <c r="K51" i="1"/>
  <c r="L51" i="1"/>
  <c r="M51" i="1"/>
  <c r="N51" i="1"/>
  <c r="O51" i="1"/>
  <c r="P51" i="1"/>
  <c r="D52" i="1" a="1"/>
  <c r="D52" i="1"/>
  <c r="F52" i="1"/>
  <c r="G52" i="1"/>
  <c r="H52" i="1"/>
  <c r="I52" i="1"/>
  <c r="J52" i="1"/>
  <c r="K52" i="1"/>
  <c r="L52" i="1"/>
  <c r="M52" i="1"/>
  <c r="N52" i="1"/>
  <c r="O52" i="1"/>
  <c r="P52" i="1"/>
  <c r="D53" i="1" a="1"/>
  <c r="D53" i="1"/>
  <c r="F53" i="1"/>
  <c r="G53" i="1"/>
  <c r="H53" i="1"/>
  <c r="I53" i="1"/>
  <c r="J53" i="1"/>
  <c r="K53" i="1"/>
  <c r="L53" i="1"/>
  <c r="M53" i="1"/>
  <c r="N53" i="1"/>
  <c r="O53" i="1"/>
  <c r="P53" i="1"/>
  <c r="D54" i="1" a="1"/>
  <c r="D54" i="1"/>
  <c r="F54" i="1"/>
  <c r="G54" i="1"/>
  <c r="H54" i="1"/>
  <c r="I54" i="1"/>
  <c r="J54" i="1"/>
  <c r="K54" i="1"/>
  <c r="L54" i="1"/>
  <c r="M54" i="1"/>
  <c r="N54" i="1"/>
  <c r="O54" i="1"/>
  <c r="P54" i="1"/>
  <c r="D55" i="1" a="1"/>
  <c r="D55" i="1"/>
  <c r="F55" i="1"/>
  <c r="G55" i="1"/>
  <c r="H55" i="1"/>
  <c r="I55" i="1"/>
  <c r="J55" i="1"/>
  <c r="K55" i="1"/>
  <c r="L55" i="1"/>
  <c r="M55" i="1"/>
  <c r="N55" i="1"/>
  <c r="O55" i="1"/>
  <c r="P55" i="1"/>
  <c r="D56" i="1" a="1"/>
  <c r="D56" i="1"/>
  <c r="F56" i="1"/>
  <c r="G56" i="1"/>
  <c r="H56" i="1"/>
  <c r="I56" i="1"/>
  <c r="J56" i="1"/>
  <c r="K56" i="1"/>
  <c r="L56" i="1"/>
  <c r="M56" i="1"/>
  <c r="N56" i="1"/>
  <c r="O56" i="1"/>
  <c r="P56" i="1"/>
  <c r="D57" i="1" a="1"/>
  <c r="D57" i="1"/>
  <c r="F57" i="1"/>
  <c r="G57" i="1"/>
  <c r="H57" i="1"/>
  <c r="I57" i="1"/>
  <c r="J57" i="1"/>
  <c r="K57" i="1"/>
  <c r="L57" i="1"/>
  <c r="M57" i="1"/>
  <c r="N57" i="1"/>
  <c r="O57" i="1"/>
  <c r="P57" i="1"/>
  <c r="D58" i="1" a="1"/>
  <c r="D58" i="1"/>
  <c r="F58" i="1"/>
  <c r="G58" i="1"/>
  <c r="H58" i="1"/>
  <c r="I58" i="1"/>
  <c r="J58" i="1"/>
  <c r="K58" i="1"/>
  <c r="L58" i="1"/>
  <c r="M58" i="1"/>
  <c r="N58" i="1"/>
  <c r="O58" i="1"/>
  <c r="P58" i="1"/>
  <c r="D59" i="1" a="1"/>
  <c r="D59" i="1"/>
  <c r="F59" i="1"/>
  <c r="G59" i="1"/>
  <c r="H59" i="1"/>
  <c r="I59" i="1"/>
  <c r="J59" i="1"/>
  <c r="K59" i="1"/>
  <c r="L59" i="1"/>
  <c r="M59" i="1"/>
  <c r="N59" i="1"/>
  <c r="O59" i="1"/>
  <c r="P59" i="1"/>
  <c r="D60" i="1" a="1"/>
  <c r="D60" i="1"/>
  <c r="F60" i="1"/>
  <c r="G60" i="1"/>
  <c r="H60" i="1"/>
  <c r="I60" i="1"/>
  <c r="J60" i="1"/>
  <c r="K60" i="1"/>
  <c r="L60" i="1"/>
  <c r="M60" i="1"/>
  <c r="N60" i="1"/>
  <c r="O60" i="1"/>
  <c r="P60" i="1"/>
  <c r="D61" i="1" a="1"/>
  <c r="D61" i="1"/>
  <c r="F61" i="1"/>
  <c r="G61" i="1"/>
  <c r="H61" i="1"/>
  <c r="I61" i="1"/>
  <c r="J61" i="1"/>
  <c r="K61" i="1"/>
  <c r="L61" i="1"/>
  <c r="M61" i="1"/>
  <c r="N61" i="1"/>
  <c r="O61" i="1"/>
  <c r="P61" i="1"/>
  <c r="D62" i="1" a="1"/>
  <c r="D62" i="1"/>
  <c r="F62" i="1"/>
  <c r="G62" i="1"/>
  <c r="H62" i="1"/>
  <c r="I62" i="1"/>
  <c r="J62" i="1"/>
  <c r="K62" i="1"/>
  <c r="L62" i="1"/>
  <c r="M62" i="1"/>
  <c r="N62" i="1"/>
  <c r="O62" i="1"/>
  <c r="P62" i="1"/>
  <c r="D63" i="1" a="1"/>
  <c r="D63" i="1"/>
  <c r="F63" i="1"/>
  <c r="G63" i="1"/>
  <c r="H63" i="1"/>
  <c r="I63" i="1"/>
  <c r="J63" i="1"/>
  <c r="K63" i="1"/>
  <c r="L63" i="1"/>
  <c r="M63" i="1"/>
  <c r="N63" i="1"/>
  <c r="O63" i="1"/>
  <c r="P63" i="1"/>
  <c r="D64" i="1" a="1"/>
  <c r="D64" i="1"/>
  <c r="F64" i="1"/>
  <c r="G64" i="1"/>
  <c r="H64" i="1"/>
  <c r="I64" i="1"/>
  <c r="J64" i="1"/>
  <c r="K64" i="1"/>
  <c r="L64" i="1"/>
  <c r="M64" i="1"/>
  <c r="N64" i="1"/>
  <c r="O64" i="1"/>
  <c r="P64" i="1"/>
  <c r="D65" i="1" a="1"/>
  <c r="D65" i="1"/>
  <c r="F65" i="1"/>
  <c r="G65" i="1"/>
  <c r="H65" i="1"/>
  <c r="I65" i="1"/>
  <c r="J65" i="1"/>
  <c r="K65" i="1"/>
  <c r="L65" i="1"/>
  <c r="M65" i="1"/>
  <c r="N65" i="1"/>
  <c r="O65" i="1"/>
  <c r="P65" i="1"/>
  <c r="D66" i="1" a="1"/>
  <c r="D66" i="1"/>
  <c r="F66" i="1"/>
  <c r="G66" i="1"/>
  <c r="H66" i="1"/>
  <c r="I66" i="1"/>
  <c r="J66" i="1"/>
  <c r="K66" i="1"/>
  <c r="L66" i="1"/>
  <c r="M66" i="1"/>
  <c r="N66" i="1"/>
  <c r="O66" i="1"/>
  <c r="P66" i="1"/>
  <c r="D67" i="1" a="1"/>
  <c r="D67" i="1"/>
  <c r="F67" i="1"/>
  <c r="G67" i="1"/>
  <c r="H67" i="1"/>
  <c r="I67" i="1"/>
  <c r="J67" i="1"/>
  <c r="K67" i="1"/>
  <c r="L67" i="1"/>
  <c r="M67" i="1"/>
  <c r="N67" i="1"/>
  <c r="O67" i="1"/>
  <c r="P67" i="1"/>
  <c r="D68" i="1" a="1"/>
  <c r="D68" i="1"/>
  <c r="F68" i="1"/>
  <c r="G68" i="1"/>
  <c r="H68" i="1"/>
  <c r="I68" i="1"/>
  <c r="J68" i="1"/>
  <c r="K68" i="1"/>
  <c r="L68" i="1"/>
  <c r="M68" i="1"/>
  <c r="N68" i="1"/>
  <c r="O68" i="1"/>
  <c r="P68" i="1"/>
  <c r="D69" i="1" a="1"/>
  <c r="D69" i="1"/>
  <c r="F69" i="1"/>
  <c r="G69" i="1"/>
  <c r="H69" i="1"/>
  <c r="I69" i="1"/>
  <c r="J69" i="1"/>
  <c r="K69" i="1"/>
  <c r="L69" i="1"/>
  <c r="M69" i="1"/>
  <c r="N69" i="1"/>
  <c r="O69" i="1"/>
  <c r="P69" i="1"/>
  <c r="D70" i="1" a="1"/>
  <c r="D70" i="1"/>
  <c r="F70" i="1"/>
  <c r="G70" i="1"/>
  <c r="H70" i="1"/>
  <c r="I70" i="1"/>
  <c r="J70" i="1"/>
  <c r="K70" i="1"/>
  <c r="L70" i="1"/>
  <c r="M70" i="1"/>
  <c r="N70" i="1"/>
  <c r="O70" i="1"/>
  <c r="P70" i="1"/>
  <c r="D71" i="1" a="1"/>
  <c r="D71" i="1"/>
  <c r="F71" i="1"/>
  <c r="G71" i="1"/>
  <c r="H71" i="1"/>
  <c r="I71" i="1"/>
  <c r="J71" i="1"/>
  <c r="K71" i="1"/>
  <c r="L71" i="1"/>
  <c r="M71" i="1"/>
  <c r="N71" i="1"/>
  <c r="O71" i="1"/>
  <c r="P71" i="1"/>
  <c r="D72" i="1" a="1"/>
  <c r="D72" i="1"/>
  <c r="F72" i="1"/>
  <c r="G72" i="1"/>
  <c r="H72" i="1"/>
  <c r="I72" i="1"/>
  <c r="J72" i="1"/>
  <c r="K72" i="1"/>
  <c r="L72" i="1"/>
  <c r="M72" i="1"/>
  <c r="N72" i="1"/>
  <c r="O72" i="1"/>
  <c r="P72" i="1"/>
  <c r="F73" i="1"/>
  <c r="G73" i="1"/>
  <c r="H73" i="1"/>
  <c r="I73" i="1"/>
  <c r="J73" i="1"/>
  <c r="K73" i="1"/>
  <c r="L73" i="1"/>
  <c r="M73" i="1"/>
  <c r="N73" i="1"/>
  <c r="O73" i="1"/>
  <c r="P73" i="1"/>
  <c r="D74" i="1" a="1"/>
  <c r="D74" i="1"/>
  <c r="F74" i="1"/>
  <c r="G74" i="1"/>
  <c r="H74" i="1"/>
  <c r="I74" i="1"/>
  <c r="J74" i="1"/>
  <c r="K74" i="1"/>
  <c r="L74" i="1"/>
  <c r="M74" i="1"/>
  <c r="N74" i="1"/>
  <c r="O74" i="1"/>
  <c r="P74" i="1"/>
  <c r="D75" i="1" a="1"/>
  <c r="D75" i="1"/>
  <c r="F75" i="1"/>
  <c r="G75" i="1"/>
  <c r="H75" i="1"/>
  <c r="I75" i="1"/>
  <c r="J75" i="1"/>
  <c r="K75" i="1"/>
  <c r="L75" i="1"/>
  <c r="M75" i="1"/>
  <c r="N75" i="1"/>
  <c r="O75" i="1"/>
  <c r="P75" i="1"/>
  <c r="D76" i="1" a="1"/>
  <c r="D76" i="1"/>
  <c r="F76" i="1"/>
  <c r="G76" i="1"/>
  <c r="H76" i="1"/>
  <c r="I76" i="1"/>
  <c r="J76" i="1"/>
  <c r="K76" i="1"/>
  <c r="L76" i="1"/>
  <c r="M76" i="1"/>
  <c r="N76" i="1"/>
  <c r="O76" i="1"/>
  <c r="P76" i="1"/>
  <c r="D77" i="1" a="1"/>
  <c r="D77" i="1"/>
  <c r="F77" i="1"/>
  <c r="G77" i="1"/>
  <c r="H77" i="1"/>
  <c r="I77" i="1"/>
  <c r="J77" i="1"/>
  <c r="K77" i="1"/>
  <c r="L77" i="1"/>
  <c r="M77" i="1"/>
  <c r="N77" i="1"/>
  <c r="O77" i="1"/>
  <c r="P77" i="1"/>
  <c r="D78" i="1" a="1"/>
  <c r="D78" i="1"/>
  <c r="F78" i="1"/>
  <c r="G78" i="1"/>
  <c r="H78" i="1"/>
  <c r="I78" i="1"/>
  <c r="J78" i="1"/>
  <c r="K78" i="1"/>
  <c r="L78" i="1"/>
  <c r="M78" i="1"/>
  <c r="N78" i="1"/>
  <c r="O78" i="1"/>
  <c r="P78" i="1"/>
  <c r="D79" i="1" a="1"/>
  <c r="D79" i="1"/>
  <c r="F79" i="1"/>
  <c r="G79" i="1"/>
  <c r="H79" i="1"/>
  <c r="I79" i="1"/>
  <c r="J79" i="1"/>
  <c r="K79" i="1"/>
  <c r="L79" i="1"/>
  <c r="M79" i="1"/>
  <c r="N79" i="1"/>
  <c r="O79" i="1"/>
  <c r="P79" i="1"/>
  <c r="D80" i="1" a="1"/>
  <c r="D80" i="1"/>
  <c r="F80" i="1"/>
  <c r="G80" i="1"/>
  <c r="H80" i="1"/>
  <c r="I80" i="1"/>
  <c r="J80" i="1"/>
  <c r="K80" i="1"/>
  <c r="L80" i="1"/>
  <c r="M80" i="1"/>
  <c r="N80" i="1"/>
  <c r="O80" i="1"/>
  <c r="P80" i="1"/>
  <c r="D81" i="1" a="1"/>
  <c r="D81" i="1"/>
  <c r="F81" i="1"/>
  <c r="G81" i="1"/>
  <c r="H81" i="1"/>
  <c r="I81" i="1"/>
  <c r="J81" i="1"/>
  <c r="K81" i="1"/>
  <c r="L81" i="1"/>
  <c r="M81" i="1"/>
  <c r="N81" i="1"/>
  <c r="O81" i="1"/>
  <c r="P81" i="1"/>
  <c r="F82" i="1"/>
  <c r="G82" i="1"/>
  <c r="H82" i="1"/>
  <c r="I82" i="1"/>
  <c r="J82" i="1"/>
  <c r="K82" i="1"/>
  <c r="L82" i="1"/>
  <c r="M82" i="1"/>
  <c r="N82" i="1"/>
  <c r="O82" i="1"/>
  <c r="P82" i="1"/>
  <c r="D83" i="1" a="1"/>
  <c r="D83" i="1"/>
  <c r="F83" i="1"/>
  <c r="G83" i="1"/>
  <c r="H83" i="1"/>
  <c r="I83" i="1"/>
  <c r="J83" i="1"/>
  <c r="K83" i="1"/>
  <c r="L83" i="1"/>
  <c r="M83" i="1"/>
  <c r="N83" i="1"/>
  <c r="O83" i="1"/>
  <c r="P83" i="1"/>
  <c r="D84" i="1" a="1"/>
  <c r="D84" i="1"/>
  <c r="F84" i="1"/>
  <c r="G84" i="1"/>
  <c r="H84" i="1"/>
  <c r="I84" i="1"/>
  <c r="J84" i="1"/>
  <c r="K84" i="1"/>
  <c r="L84" i="1"/>
  <c r="M84" i="1"/>
  <c r="N84" i="1"/>
  <c r="O84" i="1"/>
  <c r="P84" i="1"/>
  <c r="D85" i="1" a="1"/>
  <c r="D85" i="1"/>
  <c r="F85" i="1"/>
  <c r="G85" i="1"/>
  <c r="H85" i="1"/>
  <c r="I85" i="1"/>
  <c r="J85" i="1"/>
  <c r="K85" i="1"/>
  <c r="L85" i="1"/>
  <c r="M85" i="1"/>
  <c r="N85" i="1"/>
  <c r="O85" i="1"/>
  <c r="P85" i="1"/>
  <c r="D86" i="1" a="1"/>
  <c r="D86" i="1"/>
  <c r="F86" i="1"/>
  <c r="G86" i="1"/>
  <c r="H86" i="1"/>
  <c r="I86" i="1"/>
  <c r="J86" i="1"/>
  <c r="K86" i="1"/>
  <c r="L86" i="1"/>
  <c r="M86" i="1"/>
  <c r="N86" i="1"/>
  <c r="O86" i="1"/>
  <c r="P86" i="1"/>
  <c r="D87" i="1" a="1"/>
  <c r="D87" i="1"/>
  <c r="F87" i="1"/>
  <c r="G87" i="1"/>
  <c r="H87" i="1"/>
  <c r="I87" i="1"/>
  <c r="J87" i="1"/>
  <c r="K87" i="1"/>
  <c r="L87" i="1"/>
  <c r="M87" i="1"/>
  <c r="N87" i="1"/>
  <c r="O87" i="1"/>
  <c r="P87" i="1"/>
  <c r="D88" i="1" a="1"/>
  <c r="D88" i="1"/>
  <c r="F88" i="1"/>
  <c r="G88" i="1"/>
  <c r="H88" i="1"/>
  <c r="I88" i="1"/>
  <c r="J88" i="1"/>
  <c r="K88" i="1"/>
  <c r="L88" i="1"/>
  <c r="M88" i="1"/>
  <c r="N88" i="1"/>
  <c r="O88" i="1"/>
  <c r="P88" i="1"/>
  <c r="D89" i="1" a="1"/>
  <c r="D89" i="1"/>
  <c r="F89" i="1"/>
  <c r="G89" i="1"/>
  <c r="H89" i="1"/>
  <c r="I89" i="1"/>
  <c r="J89" i="1"/>
  <c r="K89" i="1"/>
  <c r="L89" i="1"/>
  <c r="M89" i="1"/>
  <c r="N89" i="1"/>
  <c r="O89" i="1"/>
  <c r="P89" i="1"/>
  <c r="D90" i="1" a="1"/>
  <c r="D90" i="1"/>
  <c r="F90" i="1"/>
  <c r="G90" i="1"/>
  <c r="H90" i="1"/>
  <c r="I90" i="1"/>
  <c r="J90" i="1"/>
  <c r="K90" i="1"/>
  <c r="L90" i="1"/>
  <c r="M90" i="1"/>
  <c r="N90" i="1"/>
  <c r="O90" i="1"/>
  <c r="P90" i="1"/>
  <c r="D91" i="1" a="1"/>
  <c r="D91" i="1"/>
  <c r="F91" i="1"/>
  <c r="G91" i="1"/>
  <c r="H91" i="1"/>
  <c r="I91" i="1"/>
  <c r="J91" i="1"/>
  <c r="K91" i="1"/>
  <c r="L91" i="1"/>
  <c r="M91" i="1"/>
  <c r="N91" i="1"/>
  <c r="O91" i="1"/>
  <c r="P91" i="1"/>
  <c r="D92" i="1" a="1"/>
  <c r="D92" i="1"/>
  <c r="F92" i="1"/>
  <c r="G92" i="1"/>
  <c r="H92" i="1"/>
  <c r="I92" i="1"/>
  <c r="J92" i="1"/>
  <c r="K92" i="1"/>
  <c r="L92" i="1"/>
  <c r="M92" i="1"/>
  <c r="N92" i="1"/>
  <c r="O92" i="1"/>
  <c r="P92" i="1"/>
  <c r="D93" i="1" a="1"/>
  <c r="D93" i="1"/>
  <c r="F93" i="1"/>
  <c r="G93" i="1"/>
  <c r="H93" i="1"/>
  <c r="I93" i="1"/>
  <c r="J93" i="1"/>
  <c r="K93" i="1"/>
  <c r="L93" i="1"/>
  <c r="M93" i="1"/>
  <c r="N93" i="1"/>
  <c r="O93" i="1"/>
  <c r="P93" i="1"/>
  <c r="D94" i="1" a="1"/>
  <c r="D94" i="1"/>
  <c r="F94" i="1"/>
  <c r="G94" i="1"/>
  <c r="H94" i="1"/>
  <c r="I94" i="1"/>
  <c r="J94" i="1"/>
  <c r="K94" i="1"/>
  <c r="L94" i="1"/>
  <c r="M94" i="1"/>
  <c r="N94" i="1"/>
  <c r="O94" i="1"/>
  <c r="P94" i="1"/>
  <c r="D95" i="1" a="1"/>
  <c r="D95" i="1"/>
  <c r="F95" i="1"/>
  <c r="G95" i="1"/>
  <c r="H95" i="1"/>
  <c r="I95" i="1"/>
  <c r="J95" i="1"/>
  <c r="K95" i="1"/>
  <c r="L95" i="1"/>
  <c r="M95" i="1"/>
  <c r="N95" i="1"/>
  <c r="O95" i="1"/>
  <c r="P95" i="1"/>
  <c r="D96" i="1" a="1"/>
  <c r="D96" i="1"/>
  <c r="F96" i="1"/>
  <c r="G96" i="1"/>
  <c r="H96" i="1"/>
  <c r="I96" i="1"/>
  <c r="J96" i="1"/>
  <c r="K96" i="1"/>
  <c r="L96" i="1"/>
  <c r="M96" i="1"/>
  <c r="N96" i="1"/>
  <c r="O96" i="1"/>
  <c r="P96" i="1"/>
  <c r="D97" i="1" a="1"/>
  <c r="D97" i="1"/>
  <c r="F97" i="1"/>
  <c r="G97" i="1"/>
  <c r="H97" i="1"/>
  <c r="I97" i="1"/>
  <c r="J97" i="1"/>
  <c r="K97" i="1"/>
  <c r="L97" i="1"/>
  <c r="M97" i="1"/>
  <c r="N97" i="1"/>
  <c r="O97" i="1"/>
  <c r="P97" i="1"/>
  <c r="D98" i="1" a="1"/>
  <c r="D98" i="1"/>
  <c r="F98" i="1"/>
  <c r="G98" i="1"/>
  <c r="H98" i="1"/>
  <c r="I98" i="1"/>
  <c r="J98" i="1"/>
  <c r="K98" i="1"/>
  <c r="L98" i="1"/>
  <c r="M98" i="1"/>
  <c r="N98" i="1"/>
  <c r="O98" i="1"/>
  <c r="P98" i="1"/>
  <c r="D99" i="1" a="1"/>
  <c r="D99" i="1"/>
  <c r="F99" i="1"/>
  <c r="G99" i="1"/>
  <c r="H99" i="1"/>
  <c r="I99" i="1"/>
  <c r="J99" i="1"/>
  <c r="K99" i="1"/>
  <c r="L99" i="1"/>
  <c r="M99" i="1"/>
  <c r="N99" i="1"/>
  <c r="O99" i="1"/>
  <c r="P99" i="1"/>
  <c r="D100" i="1" a="1"/>
  <c r="D100" i="1"/>
  <c r="F100" i="1"/>
  <c r="G100" i="1"/>
  <c r="H100" i="1"/>
  <c r="I100" i="1"/>
  <c r="J100" i="1"/>
  <c r="K100" i="1"/>
  <c r="L100" i="1"/>
  <c r="M100" i="1"/>
  <c r="N100" i="1"/>
  <c r="O100" i="1"/>
  <c r="P100" i="1"/>
  <c r="D101" i="1" a="1"/>
  <c r="D101" i="1"/>
  <c r="F101" i="1"/>
  <c r="G101" i="1"/>
  <c r="H101" i="1"/>
  <c r="I101" i="1"/>
  <c r="J101" i="1"/>
  <c r="K101" i="1"/>
  <c r="L101" i="1"/>
  <c r="M101" i="1"/>
  <c r="N101" i="1"/>
  <c r="O101" i="1"/>
  <c r="P101" i="1"/>
  <c r="D102" i="1" a="1"/>
  <c r="D102" i="1"/>
  <c r="F102" i="1"/>
  <c r="G102" i="1"/>
  <c r="H102" i="1"/>
  <c r="I102" i="1"/>
  <c r="J102" i="1"/>
  <c r="K102" i="1"/>
  <c r="L102" i="1"/>
  <c r="M102" i="1"/>
  <c r="N102" i="1"/>
  <c r="O102" i="1"/>
  <c r="P102" i="1"/>
  <c r="D103" i="1" a="1"/>
  <c r="D103" i="1"/>
  <c r="F103" i="1"/>
  <c r="G103" i="1"/>
  <c r="H103" i="1"/>
  <c r="I103" i="1"/>
  <c r="J103" i="1"/>
  <c r="K103" i="1"/>
  <c r="L103" i="1"/>
  <c r="M103" i="1"/>
  <c r="N103" i="1"/>
  <c r="O103" i="1"/>
  <c r="P103" i="1"/>
  <c r="D104" i="1" a="1"/>
  <c r="D104" i="1"/>
  <c r="F104" i="1"/>
  <c r="G104" i="1"/>
  <c r="H104" i="1"/>
  <c r="I104" i="1"/>
  <c r="J104" i="1"/>
  <c r="K104" i="1"/>
  <c r="L104" i="1"/>
  <c r="M104" i="1"/>
  <c r="N104" i="1"/>
  <c r="O104" i="1"/>
  <c r="P104" i="1"/>
  <c r="D105" i="1" a="1"/>
  <c r="D105" i="1"/>
  <c r="F105" i="1"/>
  <c r="G105" i="1"/>
  <c r="H105" i="1"/>
  <c r="I105" i="1"/>
  <c r="J105" i="1"/>
  <c r="K105" i="1"/>
  <c r="L105" i="1"/>
  <c r="M105" i="1"/>
  <c r="N105" i="1"/>
  <c r="O105" i="1"/>
  <c r="P105" i="1"/>
  <c r="P5" i="1"/>
  <c r="D5" i="1" a="1"/>
  <c r="D5" i="1"/>
  <c r="O5" i="1"/>
  <c r="N5" i="1"/>
  <c r="M5" i="1"/>
  <c r="L5" i="1"/>
  <c r="K5" i="1"/>
  <c r="J5" i="1"/>
  <c r="I5" i="1"/>
  <c r="H5" i="1"/>
  <c r="G5" i="1"/>
  <c r="F5" i="1"/>
  <c r="D73" i="1" a="1"/>
  <c r="D73" i="1"/>
  <c r="D22" i="1" a="1"/>
  <c r="D22" i="1"/>
  <c r="D82" i="1" a="1"/>
  <c r="D82" i="1"/>
  <c r="B103" i="1" a="1"/>
  <c r="B103" i="1"/>
  <c r="C103" i="1" a="1"/>
  <c r="C103" i="1"/>
  <c r="B104" i="1" a="1"/>
  <c r="B104" i="1"/>
  <c r="C104" i="1" a="1"/>
  <c r="C104" i="1"/>
  <c r="B105" i="1" a="1"/>
  <c r="B105" i="1"/>
  <c r="C105" i="1" a="1"/>
  <c r="C105" i="1"/>
  <c r="B6" i="1" a="1"/>
  <c r="B6" i="1"/>
  <c r="C6" i="1" a="1"/>
  <c r="C6" i="1"/>
  <c r="B7" i="1" a="1"/>
  <c r="B7" i="1"/>
  <c r="C7" i="1" a="1"/>
  <c r="C7" i="1"/>
  <c r="B8" i="1" a="1"/>
  <c r="B8" i="1"/>
  <c r="C8" i="1" a="1"/>
  <c r="C8" i="1"/>
  <c r="B9" i="1" a="1"/>
  <c r="B9" i="1"/>
  <c r="C9" i="1" a="1"/>
  <c r="C9" i="1"/>
  <c r="B10" i="1" a="1"/>
  <c r="B10" i="1"/>
  <c r="C10" i="1" a="1"/>
  <c r="C10" i="1"/>
  <c r="B11" i="1" a="1"/>
  <c r="B11" i="1"/>
  <c r="C11" i="1" a="1"/>
  <c r="C11" i="1"/>
  <c r="B12" i="1" a="1"/>
  <c r="B12" i="1"/>
  <c r="C12" i="1" a="1"/>
  <c r="C12" i="1"/>
  <c r="B13" i="1" a="1"/>
  <c r="B13" i="1"/>
  <c r="C13" i="1" a="1"/>
  <c r="C13" i="1"/>
  <c r="B14" i="1" a="1"/>
  <c r="B14" i="1"/>
  <c r="C14" i="1" a="1"/>
  <c r="C14" i="1"/>
  <c r="B15" i="1" a="1"/>
  <c r="B15" i="1"/>
  <c r="C15" i="1" a="1"/>
  <c r="C15" i="1"/>
  <c r="B16" i="1" a="1"/>
  <c r="B16" i="1"/>
  <c r="C16" i="1" a="1"/>
  <c r="C16" i="1"/>
  <c r="B17" i="1" a="1"/>
  <c r="B17" i="1"/>
  <c r="C17" i="1" a="1"/>
  <c r="C17" i="1"/>
  <c r="B18" i="1" a="1"/>
  <c r="B18" i="1"/>
  <c r="C18" i="1" a="1"/>
  <c r="C18" i="1"/>
  <c r="B19" i="1" a="1"/>
  <c r="B19" i="1"/>
  <c r="C19" i="1" a="1"/>
  <c r="C19" i="1"/>
  <c r="B20" i="1" a="1"/>
  <c r="B20" i="1"/>
  <c r="C20" i="1" a="1"/>
  <c r="C20" i="1"/>
  <c r="B21" i="1" a="1"/>
  <c r="B21" i="1"/>
  <c r="C21" i="1" a="1"/>
  <c r="C21" i="1"/>
  <c r="B22" i="1" a="1"/>
  <c r="B22" i="1"/>
  <c r="C22" i="1" a="1"/>
  <c r="C22" i="1"/>
  <c r="B23" i="1" a="1"/>
  <c r="B23" i="1"/>
  <c r="C23" i="1" a="1"/>
  <c r="C23" i="1"/>
  <c r="B24" i="1" a="1"/>
  <c r="B24" i="1"/>
  <c r="C24" i="1" a="1"/>
  <c r="C24" i="1"/>
  <c r="B25" i="1" a="1"/>
  <c r="B25" i="1"/>
  <c r="C25" i="1" a="1"/>
  <c r="C25" i="1"/>
  <c r="B29" i="1" a="1"/>
  <c r="B29" i="1"/>
  <c r="C29" i="1" a="1"/>
  <c r="C29" i="1"/>
  <c r="B30" i="1" a="1"/>
  <c r="B30" i="1"/>
  <c r="C30" i="1" a="1"/>
  <c r="C30" i="1"/>
  <c r="B31" i="1" a="1"/>
  <c r="B31" i="1"/>
  <c r="C31" i="1" a="1"/>
  <c r="C31" i="1"/>
  <c r="B32" i="1" a="1"/>
  <c r="B32" i="1"/>
  <c r="C32" i="1" a="1"/>
  <c r="C32" i="1"/>
  <c r="B33" i="1" a="1"/>
  <c r="B33" i="1"/>
  <c r="C33" i="1" a="1"/>
  <c r="C33" i="1"/>
  <c r="B34" i="1" a="1"/>
  <c r="B34" i="1"/>
  <c r="C34" i="1" a="1"/>
  <c r="C34" i="1"/>
  <c r="B35" i="1" a="1"/>
  <c r="B35" i="1"/>
  <c r="C35" i="1" a="1"/>
  <c r="C35" i="1"/>
  <c r="B36" i="1" a="1"/>
  <c r="B36" i="1"/>
  <c r="C36" i="1" a="1"/>
  <c r="C36" i="1"/>
  <c r="B37" i="1" a="1"/>
  <c r="B37" i="1"/>
  <c r="C37" i="1" a="1"/>
  <c r="C37" i="1"/>
  <c r="B38" i="1" a="1"/>
  <c r="B38" i="1"/>
  <c r="C38" i="1" a="1"/>
  <c r="C38" i="1"/>
  <c r="B39" i="1" a="1"/>
  <c r="B39" i="1"/>
  <c r="C39" i="1" a="1"/>
  <c r="C39" i="1"/>
  <c r="B40" i="1" a="1"/>
  <c r="B40" i="1"/>
  <c r="C40" i="1" a="1"/>
  <c r="C40" i="1"/>
  <c r="B41" i="1" a="1"/>
  <c r="B41" i="1"/>
  <c r="C41" i="1" a="1"/>
  <c r="C41" i="1"/>
  <c r="B42" i="1" a="1"/>
  <c r="B42" i="1"/>
  <c r="C42" i="1" a="1"/>
  <c r="C42" i="1"/>
  <c r="B43" i="1" a="1"/>
  <c r="B43" i="1"/>
  <c r="C43" i="1" a="1"/>
  <c r="C43" i="1"/>
  <c r="B44" i="1" a="1"/>
  <c r="B44" i="1"/>
  <c r="C44" i="1" a="1"/>
  <c r="C44" i="1"/>
  <c r="B45" i="1" a="1"/>
  <c r="B45" i="1"/>
  <c r="C45" i="1" a="1"/>
  <c r="C45" i="1"/>
  <c r="B46" i="1" a="1"/>
  <c r="B46" i="1"/>
  <c r="C46" i="1" a="1"/>
  <c r="C46" i="1"/>
  <c r="B47" i="1" a="1"/>
  <c r="B47" i="1"/>
  <c r="C47" i="1" a="1"/>
  <c r="C47" i="1"/>
  <c r="B48" i="1" a="1"/>
  <c r="B48" i="1"/>
  <c r="C48" i="1" a="1"/>
  <c r="C48" i="1"/>
  <c r="B49" i="1" a="1"/>
  <c r="B49" i="1"/>
  <c r="C49" i="1" a="1"/>
  <c r="C49" i="1"/>
  <c r="B50" i="1" a="1"/>
  <c r="B50" i="1"/>
  <c r="C50" i="1" a="1"/>
  <c r="C50" i="1"/>
  <c r="B51" i="1" a="1"/>
  <c r="B51" i="1"/>
  <c r="C51" i="1" a="1"/>
  <c r="C51" i="1"/>
  <c r="B52" i="1" a="1"/>
  <c r="B52" i="1"/>
  <c r="C52" i="1" a="1"/>
  <c r="C52" i="1"/>
  <c r="B53" i="1" a="1"/>
  <c r="B53" i="1"/>
  <c r="C53" i="1" a="1"/>
  <c r="C53" i="1"/>
  <c r="B54" i="1" a="1"/>
  <c r="B54" i="1"/>
  <c r="C54" i="1" a="1"/>
  <c r="C54" i="1"/>
  <c r="B55" i="1" a="1"/>
  <c r="B55" i="1"/>
  <c r="C55" i="1" a="1"/>
  <c r="C55" i="1"/>
  <c r="B56" i="1" a="1"/>
  <c r="B56" i="1"/>
  <c r="C56" i="1" a="1"/>
  <c r="C56" i="1"/>
  <c r="B57" i="1" a="1"/>
  <c r="B57" i="1"/>
  <c r="C57" i="1" a="1"/>
  <c r="C57" i="1"/>
  <c r="B58" i="1" a="1"/>
  <c r="B58" i="1"/>
  <c r="C58" i="1" a="1"/>
  <c r="C58" i="1"/>
  <c r="B59" i="1" a="1"/>
  <c r="B59" i="1"/>
  <c r="C59" i="1" a="1"/>
  <c r="C59" i="1"/>
  <c r="B60" i="1" a="1"/>
  <c r="B60" i="1"/>
  <c r="C60" i="1" a="1"/>
  <c r="C60" i="1"/>
  <c r="B61" i="1" a="1"/>
  <c r="B61" i="1"/>
  <c r="C61" i="1" a="1"/>
  <c r="C61" i="1"/>
  <c r="B62" i="1" a="1"/>
  <c r="B62" i="1"/>
  <c r="C62" i="1" a="1"/>
  <c r="C62" i="1"/>
  <c r="B63" i="1" a="1"/>
  <c r="B63" i="1"/>
  <c r="C63" i="1" a="1"/>
  <c r="C63" i="1"/>
  <c r="B64" i="1" a="1"/>
  <c r="B64" i="1"/>
  <c r="C64" i="1" a="1"/>
  <c r="C64" i="1"/>
  <c r="B65" i="1" a="1"/>
  <c r="B65" i="1"/>
  <c r="C65" i="1" a="1"/>
  <c r="C65" i="1"/>
  <c r="B66" i="1" a="1"/>
  <c r="B66" i="1"/>
  <c r="C66" i="1" a="1"/>
  <c r="C66" i="1"/>
  <c r="B67" i="1" a="1"/>
  <c r="B67" i="1"/>
  <c r="C67" i="1" a="1"/>
  <c r="C67" i="1"/>
  <c r="B68" i="1" a="1"/>
  <c r="B68" i="1"/>
  <c r="C68" i="1" a="1"/>
  <c r="C68" i="1"/>
  <c r="B69" i="1" a="1"/>
  <c r="B69" i="1"/>
  <c r="C69" i="1" a="1"/>
  <c r="C69" i="1"/>
  <c r="B70" i="1" a="1"/>
  <c r="B70" i="1"/>
  <c r="C70" i="1" a="1"/>
  <c r="C70" i="1"/>
  <c r="B71" i="1" a="1"/>
  <c r="B71" i="1"/>
  <c r="C71" i="1" a="1"/>
  <c r="C71" i="1"/>
  <c r="B72" i="1" a="1"/>
  <c r="B72" i="1"/>
  <c r="C72" i="1" a="1"/>
  <c r="C72" i="1"/>
  <c r="B73" i="1" a="1"/>
  <c r="B73" i="1"/>
  <c r="C73" i="1" a="1"/>
  <c r="C73" i="1"/>
  <c r="B74" i="1" a="1"/>
  <c r="B74" i="1"/>
  <c r="C74" i="1" a="1"/>
  <c r="C74" i="1"/>
  <c r="B75" i="1" a="1"/>
  <c r="B75" i="1"/>
  <c r="C75" i="1" a="1"/>
  <c r="C75" i="1"/>
  <c r="B76" i="1" a="1"/>
  <c r="B76" i="1"/>
  <c r="C76" i="1" a="1"/>
  <c r="C76" i="1"/>
  <c r="B77" i="1" a="1"/>
  <c r="B77" i="1"/>
  <c r="C77" i="1" a="1"/>
  <c r="C77" i="1"/>
  <c r="B78" i="1" a="1"/>
  <c r="B78" i="1"/>
  <c r="C78" i="1" a="1"/>
  <c r="C78" i="1"/>
  <c r="B79" i="1" a="1"/>
  <c r="B79" i="1"/>
  <c r="C79" i="1" a="1"/>
  <c r="C79" i="1"/>
  <c r="B80" i="1" a="1"/>
  <c r="B80" i="1"/>
  <c r="C80" i="1" a="1"/>
  <c r="C80" i="1"/>
  <c r="B81" i="1" a="1"/>
  <c r="B81" i="1"/>
  <c r="C81" i="1" a="1"/>
  <c r="C81" i="1"/>
  <c r="B82" i="1" a="1"/>
  <c r="B82" i="1"/>
  <c r="C82" i="1" a="1"/>
  <c r="C82" i="1"/>
  <c r="B83" i="1" a="1"/>
  <c r="B83" i="1"/>
  <c r="C83" i="1" a="1"/>
  <c r="C83" i="1"/>
  <c r="B84" i="1" a="1"/>
  <c r="B84" i="1"/>
  <c r="C84" i="1" a="1"/>
  <c r="C84" i="1"/>
  <c r="B85" i="1" a="1"/>
  <c r="B85" i="1"/>
  <c r="C85" i="1" a="1"/>
  <c r="C85" i="1"/>
  <c r="B86" i="1" a="1"/>
  <c r="B86" i="1"/>
  <c r="C86" i="1" a="1"/>
  <c r="C86" i="1"/>
  <c r="B87" i="1" a="1"/>
  <c r="B87" i="1"/>
  <c r="C87" i="1" a="1"/>
  <c r="C87" i="1"/>
  <c r="B88" i="1" a="1"/>
  <c r="B88" i="1"/>
  <c r="C88" i="1" a="1"/>
  <c r="C88" i="1"/>
  <c r="B89" i="1" a="1"/>
  <c r="B89" i="1"/>
  <c r="C89" i="1" a="1"/>
  <c r="C89" i="1"/>
  <c r="B90" i="1" a="1"/>
  <c r="B90" i="1"/>
  <c r="C90" i="1" a="1"/>
  <c r="C90" i="1"/>
  <c r="B91" i="1" a="1"/>
  <c r="B91" i="1"/>
  <c r="C91" i="1" a="1"/>
  <c r="C91" i="1"/>
  <c r="B92" i="1" a="1"/>
  <c r="B92" i="1"/>
  <c r="C92" i="1" a="1"/>
  <c r="C92" i="1"/>
  <c r="B93" i="1" a="1"/>
  <c r="B93" i="1"/>
  <c r="C93" i="1" a="1"/>
  <c r="C93" i="1"/>
  <c r="B94" i="1" a="1"/>
  <c r="B94" i="1"/>
  <c r="C94" i="1" a="1"/>
  <c r="C94" i="1"/>
  <c r="B95" i="1" a="1"/>
  <c r="B95" i="1"/>
  <c r="C95" i="1" a="1"/>
  <c r="C95" i="1"/>
  <c r="B96" i="1" a="1"/>
  <c r="B96" i="1"/>
  <c r="C96" i="1" a="1"/>
  <c r="C96" i="1"/>
  <c r="B97" i="1" a="1"/>
  <c r="B97" i="1"/>
  <c r="C97" i="1" a="1"/>
  <c r="C97" i="1"/>
  <c r="B98" i="1" a="1"/>
  <c r="B98" i="1"/>
  <c r="C98" i="1" a="1"/>
  <c r="C98" i="1"/>
  <c r="B99" i="1" a="1"/>
  <c r="B99" i="1"/>
  <c r="C99" i="1" a="1"/>
  <c r="C99" i="1"/>
  <c r="B100" i="1" a="1"/>
  <c r="B100" i="1"/>
  <c r="C100" i="1" a="1"/>
  <c r="C100" i="1"/>
  <c r="B101" i="1" a="1"/>
  <c r="B101" i="1"/>
  <c r="C101" i="1" a="1"/>
  <c r="C101" i="1"/>
  <c r="B102" i="1" a="1"/>
  <c r="B102" i="1"/>
  <c r="C102" i="1" a="1"/>
  <c r="C102" i="1"/>
  <c r="C5" i="1" a="1"/>
  <c r="C5" i="1"/>
  <c r="B5" i="1" a="1"/>
  <c r="B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C6" authorId="0" shapeId="0" xr:uid="{FD21C459-203A-7F4F-B1DB-21BF0143AAB3}">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C7" authorId="0" shapeId="0" xr:uid="{89325D5F-E98E-DC4E-A3CC-7BD371C8C8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 authorId="0" shapeId="0" xr:uid="{27A78D30-769B-6647-8A97-3779D88AD2D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2" authorId="0" shapeId="0" xr:uid="{0BC5F62F-5BF1-7A41-82C2-C67ADB562B18}">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9" authorId="0" shapeId="0" xr:uid="{B109B935-9326-9C49-9680-766151CE6F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Q22" authorId="0" shapeId="0" xr:uid="{E526FFA7-A95C-754F-A252-FBA763A98EC7}">
      <text>
        <r>
          <rPr>
            <b/>
            <sz val="10"/>
            <color rgb="FF000000"/>
            <rFont val="Tahoma"/>
            <family val="2"/>
          </rPr>
          <t xml:space="preserve">Not yet released
</t>
        </r>
      </text>
    </comment>
    <comment ref="C29" authorId="0" shapeId="0" xr:uid="{D774E714-DC69-0448-94E8-2F6F4C37C7BD}">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 xml:space="preserve">2-29
</t>
        </r>
      </text>
    </comment>
    <comment ref="C30" authorId="0" shapeId="0" xr:uid="{84A85BF3-5E14-3343-BA6A-C8FB00ADBAA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2" authorId="0" shapeId="0" xr:uid="{1DE7F1C1-213D-4C47-BB44-5FACBBED03D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 xml:space="preserve">1-31
</t>
        </r>
        <r>
          <rPr>
            <sz val="10"/>
            <color rgb="FF000000"/>
            <rFont val="Tahoma"/>
            <family val="2"/>
          </rPr>
          <t xml:space="preserve">
</t>
        </r>
      </text>
    </comment>
    <comment ref="C34" authorId="0" shapeId="0" xr:uid="{9A0B3589-3193-0840-8347-C1C15F7E0784}">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36" authorId="0" shapeId="0" xr:uid="{C5FD49A9-996F-BB47-8908-22DC665F4147}">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7" authorId="0" shapeId="0" xr:uid="{DF3EA1D6-D2BB-BD4E-8057-7697180F3CAF}">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3" authorId="0" shapeId="0" xr:uid="{A54ECC54-7F41-AF42-A18A-CDFCE4AE08B1}">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60" authorId="0" shapeId="0" xr:uid="{A6904017-CEC0-684C-B092-967204AABF68}">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67" authorId="0" shapeId="0" xr:uid="{0D9F4542-2CE8-B048-9888-1C8A7A99F8F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0" authorId="0" shapeId="0" xr:uid="{B2277532-A7C7-6147-8E8E-E1F774C21F9B}">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73" authorId="0" shapeId="0" xr:uid="{DA4900C4-34AB-6540-8ADB-49CD515A7FA9}">
      <text>
        <r>
          <rPr>
            <sz val="12"/>
            <color rgb="FF000000"/>
            <rFont val="Calibri"/>
            <family val="2"/>
          </rPr>
          <t>10-31</t>
        </r>
        <r>
          <rPr>
            <sz val="7"/>
            <color rgb="FF000000"/>
            <rFont val="Calibri"/>
            <family val="2"/>
          </rPr>
          <t xml:space="preserve">
</t>
        </r>
        <r>
          <rPr>
            <sz val="12"/>
            <color rgb="FF000000"/>
            <rFont val="Calibri"/>
            <family val="2"/>
          </rPr>
          <t>7-31</t>
        </r>
        <r>
          <rPr>
            <sz val="7"/>
            <color rgb="FF000000"/>
            <rFont val="Calibri"/>
            <family val="2"/>
          </rPr>
          <t xml:space="preserve">
</t>
        </r>
        <r>
          <rPr>
            <sz val="12"/>
            <color rgb="FF000000"/>
            <rFont val="Calibri"/>
            <family val="2"/>
          </rPr>
          <t>4-30</t>
        </r>
        <r>
          <rPr>
            <sz val="7"/>
            <color rgb="FF000000"/>
            <rFont val="Calibri"/>
            <family val="2"/>
          </rPr>
          <t xml:space="preserve">
</t>
        </r>
        <r>
          <rPr>
            <sz val="12"/>
            <color rgb="FF000000"/>
            <rFont val="Calibri"/>
            <family val="2"/>
          </rPr>
          <t>1-31</t>
        </r>
        <r>
          <rPr>
            <sz val="7"/>
            <color rgb="FF000000"/>
            <rFont val="Calibri"/>
            <family val="2"/>
          </rPr>
          <t xml:space="preserve">
</t>
        </r>
      </text>
    </comment>
    <comment ref="Q73" authorId="0" shapeId="0" xr:uid="{B5D7798B-51A1-B548-B305-67F37D4F859A}">
      <text>
        <r>
          <rPr>
            <b/>
            <sz val="10"/>
            <color rgb="FF000000"/>
            <rFont val="Tahoma"/>
            <family val="2"/>
          </rPr>
          <t>Not Yet Released</t>
        </r>
        <r>
          <rPr>
            <sz val="10"/>
            <color rgb="FF000000"/>
            <rFont val="Tahoma"/>
            <family val="2"/>
          </rPr>
          <t xml:space="preserve">
</t>
        </r>
      </text>
    </comment>
    <comment ref="C75" authorId="0" shapeId="0" xr:uid="{56C7AFD4-C598-9D42-8D9C-1506CEA5432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7" authorId="0" shapeId="0" xr:uid="{577A95C3-D00C-7C49-BC3F-399B0E21332F}">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Q82" authorId="0" shapeId="0" xr:uid="{E27A6AD6-47EA-8E4A-8983-AE44DE74CADF}">
      <text>
        <r>
          <rPr>
            <b/>
            <sz val="10"/>
            <color rgb="FF000000"/>
            <rFont val="Tahoma"/>
            <family val="2"/>
          </rPr>
          <t>Not yet released</t>
        </r>
      </text>
    </comment>
    <comment ref="C85" authorId="0" shapeId="0" xr:uid="{0FF2A815-13D5-2A4C-BA16-A474ECA936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89" authorId="0" shapeId="0" xr:uid="{4D283E5C-6699-E84A-8ED8-C24A7D6B90EB}">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0" authorId="0" shapeId="0" xr:uid="{248BA886-D078-4B4A-AB60-5BD9B8BA8290}">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00" authorId="0" shapeId="0" xr:uid="{0633783B-E978-F449-87A2-BC38B8B42FDC}">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101" authorId="0" shapeId="0" xr:uid="{D5AFCA67-3C5F-0E41-8BAD-9EF53BDF99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04" authorId="0" shapeId="0" xr:uid="{44F1E01F-0A04-CF4A-9ABB-A7A3959304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1">
    <bk>
      <extLst>
        <ext uri="{3e2802c4-a4d2-4d8b-9148-e3be6c30e623}">
          <xlrd:rvb i="2"/>
        </ext>
      </extLst>
    </bk>
    <bk>
      <extLst>
        <ext uri="{3e2802c4-a4d2-4d8b-9148-e3be6c30e623}">
          <xlrd:rvb i="5"/>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9"/>
        </ext>
      </extLst>
    </bk>
    <bk>
      <extLst>
        <ext uri="{3e2802c4-a4d2-4d8b-9148-e3be6c30e623}">
          <xlrd:rvb i="42"/>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futureMetadata>
  <cellMetadata count="1">
    <bk>
      <rc t="1" v="0"/>
    </bk>
  </cellMetadata>
  <valueMetadata count="10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valueMetadata>
</metadata>
</file>

<file path=xl/sharedStrings.xml><?xml version="1.0" encoding="utf-8"?>
<sst xmlns="http://schemas.openxmlformats.org/spreadsheetml/2006/main" count="68" uniqueCount="68">
  <si>
    <t>Q1 2015</t>
  </si>
  <si>
    <t>Q2 2015</t>
  </si>
  <si>
    <t>Q3 2015</t>
  </si>
  <si>
    <t>Q4 2015</t>
  </si>
  <si>
    <t>Q1 2016</t>
  </si>
  <si>
    <t>Q2 2016</t>
  </si>
  <si>
    <t>Q3 2016</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</si>
  <si>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</si>
  <si>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</si>
  <si>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</si>
  <si>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</si>
  <si>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</si>
  <si>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</si>
  <si>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</si>
  <si>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</si>
  <si>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</si>
  <si>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</si>
  <si>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</si>
  <si>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</si>
  <si>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</si>
  <si>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</si>
  <si>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</si>
  <si>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</si>
  <si>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</si>
  <si>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 xml:space="preserve">figures in $millions. </t>
  </si>
  <si>
    <t>Figures represent earnings ending at/before date in row (3)</t>
  </si>
  <si>
    <t>Market Capitalization</t>
  </si>
  <si>
    <t>Price</t>
  </si>
  <si>
    <t>ROLLING YEAR Net Income</t>
  </si>
  <si>
    <t>Ticker Symbol</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</si>
  <si>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</si>
  <si>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</si>
  <si>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</si>
  <si>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</si>
  <si>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</si>
  <si>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</si>
  <si>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</si>
  <si>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</si>
  <si>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</si>
  <si>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</si>
  <si>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</si>
  <si>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</si>
  <si>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</si>
  <si>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</si>
  <si>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</si>
  <si>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</si>
  <si>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</si>
  <si>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1 Yr PE Ratio</t>
  </si>
  <si>
    <t>2 Yr PE Ratio</t>
  </si>
  <si>
    <t>3 yr PE Ratio</t>
  </si>
  <si>
    <t>4 yr PE Ratio</t>
  </si>
  <si>
    <t>5 Yr PE Ratio</t>
  </si>
  <si>
    <t>6 Yr PE Ratio</t>
  </si>
  <si>
    <t>7 Yr PE Ratio</t>
  </si>
  <si>
    <t>8 Yr PE Ratio</t>
  </si>
  <si>
    <t>9 Yr PE Ratio</t>
  </si>
  <si>
    <t>10 Yr PE Ratio</t>
  </si>
  <si>
    <t>DISCLAIMER</t>
  </si>
  <si>
    <t>This file works best with versions of excel that have a Stocks Function (shown below)</t>
  </si>
  <si>
    <t>1. Click Refresh All on the Data Tab</t>
  </si>
  <si>
    <t>2. Excel may tell you that the operation connects to a data source. If so, click 'OK'</t>
  </si>
  <si>
    <t xml:space="preserve">3. Voila! The 'Rolling' Ratios will automatically update! </t>
  </si>
  <si>
    <t>Company Name</t>
  </si>
  <si>
    <t>Q2 2021</t>
  </si>
  <si>
    <t>Q3 2021</t>
  </si>
  <si>
    <t>General Growth Over 10 Years</t>
  </si>
  <si>
    <t>Q4 2021</t>
  </si>
  <si>
    <t>Q1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</si>
</sst>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12" x14ac:knownFonts="1">
    <font>
      <sz val="12"/>
      <color theme="1"/>
      <name val="Calibri"/>
      <family val="2"/>
      <scheme val="minor"/>
    </font>
    <font>
      <sz val="12"/>
      <color theme="1"/>
      <name val="Calibri"/>
      <family val="2"/>
      <scheme val="minor"/>
    </font>
    <font>
      <i/>
      <sz val="12"/>
      <color theme="1"/>
      <name val="Calibri"/>
      <family val="2"/>
      <scheme val="minor"/>
    </font>
    <font>
      <b/>
      <sz val="10"/>
      <color rgb="FF000000"/>
      <name val="Tahoma"/>
      <family val="2"/>
    </font>
    <font>
      <sz val="10"/>
      <color rgb="FF000000"/>
      <name val="Tahoma"/>
      <family val="2"/>
    </font>
    <font>
      <sz val="12"/>
      <color rgb="FF000000"/>
      <name val="Calibri"/>
      <family val="2"/>
    </font>
    <font>
      <sz val="7"/>
      <color rgb="FF000000"/>
      <name val="Calibri"/>
      <family val="2"/>
    </font>
    <font>
      <sz val="16"/>
      <color theme="1"/>
      <name val="Calibri"/>
      <family val="2"/>
      <scheme val="minor"/>
    </font>
    <font>
      <sz val="20"/>
      <color theme="1"/>
      <name val="Calibri"/>
      <family val="2"/>
      <scheme val="minor"/>
    </font>
    <font>
      <sz val="18"/>
      <color theme="1"/>
      <name val="Calibri"/>
      <family val="2"/>
      <scheme val="minor"/>
    </font>
    <font>
      <sz val="12"/>
      <name val="Calibri"/>
      <family val="2"/>
      <scheme val="minor"/>
    </font>
    <font>
      <sz val="12"/>
      <color theme="1"/>
      <name val="Calibri"/>
      <family val="2"/>
    </font>
  </fonts>
  <fills count="5">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6" tint="0.39997558519241921"/>
        <bgColor indexed="64"/>
      </patternFill>
    </fill>
  </fills>
  <borders count="3">
    <border>
      <left/>
      <right/>
      <top/>
      <bottom/>
      <diagonal/>
    </border>
    <border>
      <left style="dashed">
        <color rgb="FFFF0000"/>
      </left>
      <right/>
      <top/>
      <bottom/>
      <diagonal/>
    </border>
    <border>
      <left style="double">
        <color indexed="64"/>
      </left>
      <right style="double">
        <color indexed="64"/>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2">
    <xf numFmtId="0" fontId="0" fillId="0" borderId="0" xfId="0"/>
    <xf numFmtId="0" fontId="0" fillId="0" borderId="1" xfId="0" applyBorder="1"/>
    <xf numFmtId="14" fontId="0" fillId="0" borderId="0" xfId="0" applyNumberFormat="1"/>
    <xf numFmtId="14" fontId="0" fillId="0" borderId="1" xfId="0" applyNumberFormat="1" applyBorder="1"/>
    <xf numFmtId="0" fontId="2" fillId="0" borderId="0" xfId="0" applyFont="1" applyAlignment="1">
      <alignment horizontal="center"/>
    </xf>
    <xf numFmtId="0" fontId="2" fillId="0" borderId="0" xfId="0" applyFont="1"/>
    <xf numFmtId="0" fontId="2" fillId="0" borderId="0" xfId="0" applyFont="1" applyBorder="1"/>
    <xf numFmtId="0" fontId="0" fillId="0" borderId="0" xfId="0" applyBorder="1" applyAlignment="1">
      <alignment horizontal="center"/>
    </xf>
    <xf numFmtId="0" fontId="2" fillId="0" borderId="0" xfId="0" applyFont="1" applyBorder="1" applyAlignment="1">
      <alignment horizontal="center"/>
    </xf>
    <xf numFmtId="0" fontId="0" fillId="0" borderId="0" xfId="0" applyBorder="1" applyAlignment="1">
      <alignment horizontal="center" wrapText="1"/>
    </xf>
    <xf numFmtId="0" fontId="0" fillId="0" borderId="0" xfId="0" applyBorder="1" applyAlignment="1">
      <alignment wrapText="1"/>
    </xf>
    <xf numFmtId="0" fontId="2" fillId="0" borderId="0" xfId="0" applyFont="1" applyAlignment="1">
      <alignment horizontal="center" wrapText="1"/>
    </xf>
    <xf numFmtId="0" fontId="0" fillId="2" borderId="0" xfId="0" applyFill="1"/>
    <xf numFmtId="0" fontId="7" fillId="2" borderId="0" xfId="0" applyFont="1" applyFill="1"/>
    <xf numFmtId="0" fontId="8" fillId="2" borderId="0" xfId="0" applyFont="1" applyFill="1"/>
    <xf numFmtId="0" fontId="9" fillId="2" borderId="0" xfId="0" applyFont="1" applyFill="1"/>
    <xf numFmtId="0" fontId="10" fillId="0" borderId="0" xfId="0" applyFont="1" applyAlignment="1">
      <alignment horizontal="left"/>
    </xf>
    <xf numFmtId="14" fontId="0" fillId="0" borderId="0" xfId="0" applyNumberFormat="1" applyBorder="1" applyAlignment="1">
      <alignment horizontal="right"/>
    </xf>
    <xf numFmtId="0" fontId="0" fillId="0" borderId="0" xfId="0" applyBorder="1" applyAlignment="1">
      <alignment horizontal="left" wrapText="1"/>
    </xf>
    <xf numFmtId="165" fontId="11" fillId="0" borderId="0" xfId="0" applyNumberFormat="1" applyFont="1"/>
    <xf numFmtId="37" fontId="11" fillId="0" borderId="0" xfId="0" applyNumberFormat="1" applyFont="1"/>
    <xf numFmtId="39" fontId="0" fillId="0" borderId="0" xfId="0" quotePrefix="1" applyNumberFormat="1"/>
    <xf numFmtId="9" fontId="11" fillId="0" borderId="0" xfId="2" quotePrefix="1" applyFont="1"/>
    <xf numFmtId="166" fontId="0" fillId="0" borderId="2" xfId="1" quotePrefix="1" applyNumberFormat="1" applyFont="1" applyBorder="1" applyAlignment="1">
      <alignment horizontal="center"/>
    </xf>
    <xf numFmtId="37" fontId="0" fillId="3" borderId="0" xfId="0" applyNumberFormat="1" applyFill="1"/>
    <xf numFmtId="0" fontId="0" fillId="3" borderId="0" xfId="0" applyFill="1"/>
    <xf numFmtId="37" fontId="0" fillId="0" borderId="0" xfId="1" applyNumberFormat="1" applyFont="1" applyFill="1" applyBorder="1" applyAlignment="1">
      <alignment horizontal="right"/>
    </xf>
    <xf numFmtId="0" fontId="0" fillId="0" borderId="0" xfId="0" applyFill="1"/>
    <xf numFmtId="37" fontId="0" fillId="0" borderId="0" xfId="1" applyNumberFormat="1" applyFont="1" applyBorder="1" applyAlignment="1">
      <alignment horizontal="right"/>
    </xf>
    <xf numFmtId="37" fontId="0" fillId="0" borderId="0" xfId="0" applyNumberFormat="1"/>
    <xf numFmtId="37" fontId="0" fillId="0" borderId="1" xfId="0" applyNumberFormat="1" applyBorder="1"/>
    <xf numFmtId="37" fontId="0" fillId="4" borderId="1" xfId="0" applyNumberFormat="1" applyFill="1" applyBorder="1"/>
    <xf numFmtId="37" fontId="0" fillId="4" borderId="0" xfId="0" applyNumberFormat="1" applyFill="1"/>
    <xf numFmtId="37" fontId="0" fillId="0" borderId="0" xfId="2" applyNumberFormat="1" applyFont="1"/>
    <xf numFmtId="37" fontId="0" fillId="0" borderId="1" xfId="2" applyNumberFormat="1" applyFont="1" applyBorder="1"/>
    <xf numFmtId="37" fontId="0" fillId="0" borderId="0" xfId="0" applyNumberFormat="1" applyAlignment="1">
      <alignment horizontal="right"/>
    </xf>
    <xf numFmtId="37" fontId="0" fillId="3" borderId="0" xfId="0" applyNumberFormat="1" applyFill="1" applyAlignment="1">
      <alignment horizontal="right"/>
    </xf>
    <xf numFmtId="0" fontId="0" fillId="3" borderId="1" xfId="0" applyFill="1" applyBorder="1"/>
    <xf numFmtId="37" fontId="0" fillId="0" borderId="0" xfId="2" applyNumberFormat="1" applyFont="1" applyBorder="1"/>
    <xf numFmtId="37" fontId="0" fillId="0" borderId="0" xfId="1" applyNumberFormat="1" applyFont="1"/>
    <xf numFmtId="37" fontId="0" fillId="0" borderId="1" xfId="1" applyNumberFormat="1" applyFont="1" applyBorder="1"/>
    <xf numFmtId="37" fontId="0" fillId="4" borderId="0" xfId="1" applyNumberFormat="1" applyFont="1" applyFill="1"/>
  </cellXfs>
  <cellStyles count="3">
    <cellStyle name="Currency" xfId="1" builtinId="4"/>
    <cellStyle name="Normal" xfId="0" builtinId="0"/>
    <cellStyle name="Percent" xfId="2" builtinId="5"/>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533400</xdr:colOff>
      <xdr:row>84</xdr:row>
      <xdr:rowOff>76200</xdr:rowOff>
    </xdr:to>
    <xdr:pic>
      <xdr:nvPicPr>
        <xdr:cNvPr id="2" name="Picture 1">
          <a:extLst>
            <a:ext uri="{FF2B5EF4-FFF2-40B4-BE49-F238E27FC236}">
              <a16:creationId xmlns:a16="http://schemas.microsoft.com/office/drawing/2014/main" id="{9D62F2B5-8259-6647-B058-F4199B9F7D01}"/>
            </a:ext>
          </a:extLst>
        </xdr:cNvPr>
        <xdr:cNvPicPr>
          <a:picLocks noChangeAspect="1"/>
        </xdr:cNvPicPr>
      </xdr:nvPicPr>
      <xdr:blipFill>
        <a:blip xmlns:r="http://schemas.openxmlformats.org/officeDocument/2006/relationships" r:embed="rId1"/>
        <a:stretch>
          <a:fillRect/>
        </a:stretch>
      </xdr:blipFill>
      <xdr:spPr>
        <a:xfrm>
          <a:off x="0" y="9029700"/>
          <a:ext cx="17868900" cy="8712200"/>
        </a:xfrm>
        <a:prstGeom prst="rect">
          <a:avLst/>
        </a:prstGeom>
      </xdr:spPr>
    </xdr:pic>
    <xdr:clientData/>
  </xdr:twoCellAnchor>
  <xdr:twoCellAnchor editAs="oneCell">
    <xdr:from>
      <xdr:col>0</xdr:col>
      <xdr:colOff>25400</xdr:colOff>
      <xdr:row>15</xdr:row>
      <xdr:rowOff>25400</xdr:rowOff>
    </xdr:from>
    <xdr:to>
      <xdr:col>12</xdr:col>
      <xdr:colOff>508000</xdr:colOff>
      <xdr:row>21</xdr:row>
      <xdr:rowOff>152400</xdr:rowOff>
    </xdr:to>
    <xdr:pic>
      <xdr:nvPicPr>
        <xdr:cNvPr id="3" name="Picture 2">
          <a:extLst>
            <a:ext uri="{FF2B5EF4-FFF2-40B4-BE49-F238E27FC236}">
              <a16:creationId xmlns:a16="http://schemas.microsoft.com/office/drawing/2014/main" id="{49DFE52A-33A5-CC48-9404-93AA208FEE88}"/>
            </a:ext>
          </a:extLst>
        </xdr:cNvPr>
        <xdr:cNvPicPr>
          <a:picLocks noChangeAspect="1"/>
        </xdr:cNvPicPr>
      </xdr:nvPicPr>
      <xdr:blipFill>
        <a:blip xmlns:r="http://schemas.openxmlformats.org/officeDocument/2006/relationships" r:embed="rId2"/>
        <a:stretch>
          <a:fillRect/>
        </a:stretch>
      </xdr:blipFill>
      <xdr:spPr>
        <a:xfrm>
          <a:off x="25400" y="3365500"/>
          <a:ext cx="10388600" cy="1346200"/>
        </a:xfrm>
        <a:prstGeom prst="rect">
          <a:avLst/>
        </a:prstGeom>
      </xdr:spPr>
    </xdr:pic>
    <xdr:clientData/>
  </xdr:two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1AB2C26D-1388-DB42-AF59-B1068F382C25}"/>
            </a:ext>
          </a:extLst>
        </xdr:cNvPr>
        <xdr:cNvSpPr/>
      </xdr:nvSpPr>
      <xdr:spPr>
        <a:xfrm>
          <a:off x="2235200" y="37973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editAs="oneCell">
    <xdr:from>
      <xdr:col>0</xdr:col>
      <xdr:colOff>0</xdr:colOff>
      <xdr:row>5</xdr:row>
      <xdr:rowOff>38100</xdr:rowOff>
    </xdr:from>
    <xdr:to>
      <xdr:col>12</xdr:col>
      <xdr:colOff>482600</xdr:colOff>
      <xdr:row>11</xdr:row>
      <xdr:rowOff>165100</xdr:rowOff>
    </xdr:to>
    <xdr:pic>
      <xdr:nvPicPr>
        <xdr:cNvPr id="5" name="Picture 4">
          <a:extLst>
            <a:ext uri="{FF2B5EF4-FFF2-40B4-BE49-F238E27FC236}">
              <a16:creationId xmlns:a16="http://schemas.microsoft.com/office/drawing/2014/main" id="{9867BF8F-B0ED-AC48-8030-3760EEB4C996}"/>
            </a:ext>
          </a:extLst>
        </xdr:cNvPr>
        <xdr:cNvPicPr>
          <a:picLocks noChangeAspect="1"/>
        </xdr:cNvPicPr>
      </xdr:nvPicPr>
      <xdr:blipFill>
        <a:blip xmlns:r="http://schemas.openxmlformats.org/officeDocument/2006/relationships" r:embed="rId2"/>
        <a:stretch>
          <a:fillRect/>
        </a:stretch>
      </xdr:blipFill>
      <xdr:spPr>
        <a:xfrm>
          <a:off x="0" y="1244600"/>
          <a:ext cx="10388600" cy="1346200"/>
        </a:xfrm>
        <a:prstGeom prst="rect">
          <a:avLst/>
        </a:prstGeom>
      </xdr:spPr>
    </xdr:pic>
    <xdr:clientData/>
  </xdr:two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13D45BA4-4298-2D40-B6BB-06CBC001453E}"/>
            </a:ext>
          </a:extLst>
        </xdr:cNvPr>
        <xdr:cNvSpPr/>
      </xdr:nvSpPr>
      <xdr:spPr>
        <a:xfrm>
          <a:off x="4495800" y="16891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xdr:from>
      <xdr:col>7</xdr:col>
      <xdr:colOff>469900</xdr:colOff>
      <xdr:row>53</xdr:row>
      <xdr:rowOff>190500</xdr:rowOff>
    </xdr:from>
    <xdr:to>
      <xdr:col>21</xdr:col>
      <xdr:colOff>723900</xdr:colOff>
      <xdr:row>84</xdr:row>
      <xdr:rowOff>190500</xdr:rowOff>
    </xdr:to>
    <xdr:sp macro="" textlink="">
      <xdr:nvSpPr>
        <xdr:cNvPr id="7" name="Rounded Rectangle 6">
          <a:extLst>
            <a:ext uri="{FF2B5EF4-FFF2-40B4-BE49-F238E27FC236}">
              <a16:creationId xmlns:a16="http://schemas.microsoft.com/office/drawing/2014/main" id="{5C7DF5C1-A912-4D4C-8085-E989F0AB3377}"/>
            </a:ext>
          </a:extLst>
        </xdr:cNvPr>
        <xdr:cNvSpPr/>
      </xdr:nvSpPr>
      <xdr:spPr>
        <a:xfrm>
          <a:off x="6248400" y="11455400"/>
          <a:ext cx="11811000" cy="64008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254000</xdr:colOff>
      <xdr:row>27</xdr:row>
      <xdr:rowOff>114300</xdr:rowOff>
    </xdr:from>
    <xdr:to>
      <xdr:col>8</xdr:col>
      <xdr:colOff>660400</xdr:colOff>
      <xdr:row>38</xdr:row>
      <xdr:rowOff>88900</xdr:rowOff>
    </xdr:to>
    <xdr:pic>
      <xdr:nvPicPr>
        <xdr:cNvPr id="8" name="Picture 7">
          <a:extLst>
            <a:ext uri="{FF2B5EF4-FFF2-40B4-BE49-F238E27FC236}">
              <a16:creationId xmlns:a16="http://schemas.microsoft.com/office/drawing/2014/main" id="{660E582A-922C-484C-A6BB-089CEAA20CB7}"/>
            </a:ext>
          </a:extLst>
        </xdr:cNvPr>
        <xdr:cNvPicPr>
          <a:picLocks noChangeAspect="1"/>
        </xdr:cNvPicPr>
      </xdr:nvPicPr>
      <xdr:blipFill>
        <a:blip xmlns:r="http://schemas.openxmlformats.org/officeDocument/2006/relationships" r:embed="rId3"/>
        <a:stretch>
          <a:fillRect/>
        </a:stretch>
      </xdr:blipFill>
      <xdr:spPr>
        <a:xfrm>
          <a:off x="1905000" y="5994400"/>
          <a:ext cx="5359400" cy="2209800"/>
        </a:xfrm>
        <a:prstGeom prst="rect">
          <a:avLst/>
        </a:prstGeom>
      </xdr:spPr>
    </xdr:pic>
    <xdr:clientData/>
  </xdr:two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E19BC67B-F9AC-AD40-804F-222B818B695F}"/>
            </a:ext>
          </a:extLst>
        </xdr:cNvPr>
        <xdr:cNvSpPr/>
      </xdr:nvSpPr>
      <xdr:spPr>
        <a:xfrm>
          <a:off x="5905500" y="74295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1" name="Picture 10">
          <a:extLst>
            <a:ext uri="{FF2B5EF4-FFF2-40B4-BE49-F238E27FC236}">
              <a16:creationId xmlns:a16="http://schemas.microsoft.com/office/drawing/2014/main" id="{DA945BDC-A632-E04C-A922-AB0EE820C950}"/>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328">
  <rv s="0">
    <v>https://www.bing.com/financeapi/forcetrigger?t=a1mou2&amp;q=XNAS%3aAAPL&amp;form=skydnc</v>
    <v>Learn more on Bing</v>
  </rv>
  <rv s="1">
    <v>0</v>
    <v>APPLE INC. (XNAS:AAPL)</v>
    <v>2</v>
    <v>3</v>
    <v>Finance</v>
    <v>4</v>
    <v>en-US</v>
    <v>a1mou2</v>
    <v>268435456</v>
    <v>268435457</v>
    <v>1</v>
    <v>Powered by Refinitiv</v>
    <v>182.94</v>
    <v>123.13</v>
    <v>1.2304999999999999</v>
    <v>0.24</v>
    <v>1.7469999999999999E-3</v>
    <v>0.01</v>
    <v>7.2680000000000002E-5</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140.69999999999999</v>
    <v>Computers, Phones &amp; Household Electronics</v>
    <v>Stock</v>
    <v>44701.999996874998</v>
    <v>0</v>
    <v>132.61000000000001</v>
    <v>2226919000000</v>
    <v>APPLE INC.</v>
    <v>APPLE INC.</v>
    <v>139.09</v>
    <v>22.325600000000001</v>
    <v>137.35</v>
    <v>137.59</v>
    <v>137.6</v>
    <v>16185180000</v>
    <v>AAPL</v>
    <v>APPLE INC. (XNAS:AAPL)</v>
    <v>137426125</v>
    <v>106311539</v>
    <v>1977</v>
  </rv>
  <rv s="2">
    <v>1</v>
  </rv>
  <rv s="0">
    <v>https://www.bing.com/financeapi/forcetrigger?t=bwvem7&amp;q=XNAS%3aABNB&amp;form=skydnc</v>
    <v>Learn more on Bing</v>
  </rv>
  <rv s="3">
    <v>5</v>
    <v>AIRBNB, INC. (XNAS:ABNB)</v>
    <v>2</v>
    <v>6</v>
    <v>Finance</v>
    <v>4</v>
    <v>en-US</v>
    <v>bwvem7</v>
    <v>268435456</v>
    <v>268435457</v>
    <v>1</v>
    <v>Powered by Refinitiv</v>
    <v>212.5838</v>
    <v>107.45010000000001</v>
    <v>-1.62</v>
    <v>-1.4189E-2</v>
    <v>0.7</v>
    <v>6.2189999999999997E-3</v>
    <v>USD</v>
    <v>Airbnb, Inc. primarily operates a global platform for stays and experiences. The Company’s marketplace model connects hosts and guests online or through mobile devices to book spaces and experiences around the world. Its listings include homes, cabins, treehouses, boats, castles, and luxury villas. The Company's Website and mobile applications provide its guests with an engaging way to explore a variety of homes and experiences and an easy way to book them. Its hosts generally fall into two categories: individual and professional. Its hosts generally fall into two categories: individual and professional. Individual hosts are those who activate their listings directly on Airbnb through its Website or mobile applications. Professional hosts are often those who run property management or hospitality businesses and generally use application programming interfaces to list their properties on its platform.</v>
    <v>6132</v>
    <v>Nasdaq Stock Market</v>
    <v>XNAS</v>
    <v>XNAS</v>
    <v>888 Brannan St., SAN FRANCISCO, CA, 94103 US</v>
    <v>116.25</v>
    <v>Software &amp; IT Services</v>
    <v>Stock</v>
    <v>44701.999763553125</v>
    <v>3</v>
    <v>108.5</v>
    <v>71633930000</v>
    <v>AIRBNB, INC.</v>
    <v>AIRBNB, INC.</v>
    <v>115.46</v>
    <v>97.719800000000006</v>
    <v>114.17</v>
    <v>112.55</v>
    <v>113.25</v>
    <v>636463200</v>
    <v>ABNB</v>
    <v>AIRBNB, INC. (XNAS:ABNB)</v>
    <v>6961860</v>
    <v>8104000</v>
    <v>2008</v>
  </rv>
  <rv s="2">
    <v>4</v>
  </rv>
  <rv s="0">
    <v>http://en.wikipedia.org/wiki/Public_domain</v>
    <v>Public domain</v>
  </rv>
  <rv s="0">
    <v>http://es.wikipedia.org/wiki/Adobe_(empresa)</v>
    <v>Wikipedia</v>
  </rv>
  <rv s="4">
    <v>6</v>
    <v>7</v>
  </rv>
  <rv s="5">
    <v>11</v>
    <v>https://www.bing.com/th?id=AMMS_503c684ccc667ad525fe1d703881df2c&amp;qlt=95</v>
    <v>8</v>
    <v>0</v>
    <v>https://www.bing.com/images/search?form=xlimg&amp;q=adobe+systems</v>
    <v>Image of ADOBE INC.</v>
    <v/>
  </rv>
  <rv s="0">
    <v>https://www.bing.com/financeapi/forcetrigger?t=a1mv7w&amp;q=XNAS%3aADBE&amp;form=skydnc</v>
    <v>Learn more on Bing</v>
  </rv>
  <rv s="6">
    <v>7</v>
    <v>ADOBE INC. (XNAS:ADBE)</v>
    <v>9</v>
    <v>10</v>
    <v>Finance</v>
    <v>4</v>
    <v>en-US</v>
    <v>a1mv7w</v>
    <v>268435456</v>
    <v>268435457</v>
    <v>1</v>
    <v>Powered by Refinitiv</v>
    <v>699.54</v>
    <v>370.27</v>
    <v>1.0572999999999999</v>
    <v>4.71</v>
    <v>1.1942999999999999E-2</v>
    <v>0.9</v>
    <v>2.2550000000000001E-3</v>
    <v>USD</v>
    <v>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v>
    <v>25988</v>
    <v>Nasdaq Stock Market</v>
    <v>XNAS</v>
    <v>XNAS</v>
    <v>345 PARK AVE, SAN JOSE, CA, 95110-2704 US</v>
    <v>406.24</v>
    <v>9</v>
    <v>Software &amp; IT Services</v>
    <v>Stock</v>
    <v>44701.999709628908</v>
    <v>10</v>
    <v>385.62099999999998</v>
    <v>188570000000</v>
    <v>ADOBE INC.</v>
    <v>ADOBE INC.</v>
    <v>401.39</v>
    <v>39.1693</v>
    <v>394.38</v>
    <v>399.09</v>
    <v>399.99</v>
    <v>472500000</v>
    <v>ADBE</v>
    <v>ADOBE INC. (XNAS:ADBE)</v>
    <v>3432395</v>
    <v>3087335</v>
    <v>1997</v>
  </rv>
  <rv s="2">
    <v>11</v>
  </rv>
  <rv s="0">
    <v>https://www.bing.com/financeapi/forcetrigger?t=a1mvjc&amp;q=XNAS%3aADI&amp;form=skydnc</v>
    <v>Learn more on Bing</v>
  </rv>
  <rv s="1">
    <v>0</v>
    <v>ANALOG DEVICES, INC. (XNAS:ADI)</v>
    <v>2</v>
    <v>3</v>
    <v>Finance</v>
    <v>4</v>
    <v>en-US</v>
    <v>a1mvjc</v>
    <v>268435456</v>
    <v>268435457</v>
    <v>1</v>
    <v>Powered by Refinitiv</v>
    <v>191.95</v>
    <v>143.81</v>
    <v>1.0197000000000001</v>
    <v>1.5</v>
    <v>9.3200000000000002E-3</v>
    <v>1.32</v>
    <v>8.1259999999999995E-3</v>
    <v>USD</v>
    <v>Analog Devices, Inc. is a semiconductor company. The Company designs, manufactures, tests and markets a portfolio of solutions, including integrated circuits (ICs), software and subsystems that leverage analog, mixed-signal and digital signal processing technologies. Its products include data converters, amplifiers, power management, radio frequency (RF) ICs, edge processors and other sensors. The Company's ICs are designed to address a range of real-world signal processing applications. Its IC product portfolio includes both general-purpose products used by a range of customers and applications, as well as application-specific products designed for specific target markets. The Company's product offerings include more than 75,000 stock-keeping units (SKUs) that can be aggregated into various general categories, such as analog and mixed signal, power management and reference, amplifiers/RF and microwave, sensors and actuators, and digital signal processing and system products (DSPs).</v>
    <v>24700</v>
    <v>Nasdaq Stock Market</v>
    <v>XNAS</v>
    <v>XNAS</v>
    <v>ONE ANALOG WAY, WILMINGTON, MA, 01887 US</v>
    <v>165.16</v>
    <v>Semiconductors &amp; Semiconductor Equipment</v>
    <v>Stock</v>
    <v>44701.959453495314</v>
    <v>13</v>
    <v>156.72</v>
    <v>84437290000</v>
    <v>ANALOG DEVICES, INC.</v>
    <v>ANALOG DEVICES, INC.</v>
    <v>163.6</v>
    <v>45.651699999999998</v>
    <v>160.94</v>
    <v>162.44</v>
    <v>163.76</v>
    <v>519806000</v>
    <v>ADI</v>
    <v>ANALOG DEVICES, INC. (XNAS:ADI)</v>
    <v>3977616</v>
    <v>3654789</v>
    <v>1965</v>
  </rv>
  <rv s="2">
    <v>14</v>
  </rv>
  <rv s="0">
    <v>https://www.bing.com/financeapi/forcetrigger?t=a1mw4c&amp;q=XNAS%3aADP&amp;form=skydnc</v>
    <v>Learn more on Bing</v>
  </rv>
  <rv s="1">
    <v>0</v>
    <v>AUTOMATIC DATA PROCESSING, INC. (XNAS:ADP)</v>
    <v>2</v>
    <v>3</v>
    <v>Finance</v>
    <v>4</v>
    <v>en-US</v>
    <v>a1mw4c</v>
    <v>268435456</v>
    <v>268435457</v>
    <v>1</v>
    <v>Powered by Refinitiv</v>
    <v>248.96</v>
    <v>190.82</v>
    <v>0.82969999999999999</v>
    <v>1.79</v>
    <v>8.6540000000000002E-3</v>
    <v>0.14000000000000001</v>
    <v>6.7100000000000005E-4</v>
    <v>USD</v>
    <v>Automatic Data Processing, Inc. (ADP) is a provider of cloud-based human capital management (HCM) solutions to employers, offering solutions to businesses of various sizes. The Company's segments include Employer Services and Professional Employer Organization (PEO) Services. The Employer Services segment offers a range of technology-based human capital management (HCM) solutions, including strategic, cloud-based platforms, and human resource outsourcing (HRO) solutions. These offerings include payroll services, benefits administration, talent management, human resources (HR) management, workforce management, compliance services, insurance services and retirement services. Its PEO business, called ADP TotalSource, provides clients with employment administration outsourcing solutions. The Company serves over 920,000 clients in 140 countries and territories.</v>
    <v>56000</v>
    <v>Nasdaq Stock Market</v>
    <v>XNAS</v>
    <v>XNAS</v>
    <v>1 Adp Blvd, ROSELAND, NJ, 07068-1728 US</v>
    <v>209.87</v>
    <v>Software &amp; IT Services</v>
    <v>Stock</v>
    <v>44701.91774203672</v>
    <v>16</v>
    <v>203.63</v>
    <v>87158770000</v>
    <v>AUTOMATIC DATA PROCESSING, INC.</v>
    <v>AUTOMATIC DATA PROCESSING, INC.</v>
    <v>208.86</v>
    <v>30.543399999999998</v>
    <v>206.85</v>
    <v>208.64</v>
    <v>208.78</v>
    <v>417747200</v>
    <v>ADP</v>
    <v>AUTOMATIC DATA PROCESSING, INC. (XNAS:ADP)</v>
    <v>2651284</v>
    <v>2020663</v>
    <v>1961</v>
  </rv>
  <rv s="2">
    <v>17</v>
  </rv>
  <rv s="0">
    <v>https://www.bing.com/financeapi/forcetrigger?t=a1mwoc&amp;q=XNAS%3aADSK&amp;form=skydnc</v>
    <v>Learn more on Bing</v>
  </rv>
  <rv s="1">
    <v>0</v>
    <v>AUTODESK, INC. (XNAS:ADSK)</v>
    <v>2</v>
    <v>3</v>
    <v>Finance</v>
    <v>4</v>
    <v>en-US</v>
    <v>a1mwoc</v>
    <v>268435456</v>
    <v>268435457</v>
    <v>1</v>
    <v>Powered by Refinitiv</v>
    <v>344.39</v>
    <v>175.41</v>
    <v>1.3917999999999999</v>
    <v>-2.31</v>
    <v>-1.1923999999999999E-2</v>
    <v>1.0900000000000001</v>
    <v>5.6950000000000004E-3</v>
    <v>USD</v>
    <v>Autodesk, Inc. is a three-dimensional (3D) design, engineering, and entertainment software and services provider. The Company's product offerings are focused in four primary product families: architecture, engineering and construction (AEC), AutoCAD and AutoCAD LT, manufacturing (MFG), and media and entertainment (M&amp;E). Its products include AutoCAD Civil 3D, AutoCAD Civil 3D, architecture, engineering and construction collection, Autodesk Build, Revit, AutoCAD, AutoCAD LT, computer-aided manufacturing (CAM) Solutions, Fusion 360, product design and manufacturing collection, Inventor, Vault, media and entertainment collection, Maya, ShotGrid and 3ds Max. It serves customers in architecture, engineering, and construction; product design and manufacturing, and digital media and entertainment industries. The Company’s product development and manufacturing software provide manufacturers in automotive, transportation, industrial machinery, consumer products and building product industries.</v>
    <v>12600</v>
    <v>Nasdaq Stock Market</v>
    <v>XNAS</v>
    <v>XNAS</v>
    <v>111 MCINNIS PKWY, SAN RAFAEL, CA, 94903-2773 US</v>
    <v>197.97</v>
    <v>Software &amp; IT Services</v>
    <v>Stock</v>
    <v>44701.993090046097</v>
    <v>19</v>
    <v>185.57499999999999</v>
    <v>41636870000</v>
    <v>AUTODESK, INC.</v>
    <v>AUTODESK, INC.</v>
    <v>196.21</v>
    <v>86.566400000000002</v>
    <v>193.72</v>
    <v>191.41</v>
    <v>192.5</v>
    <v>217527100</v>
    <v>ADSK</v>
    <v>AUTODESK, INC. (XNAS:ADSK)</v>
    <v>2246121</v>
    <v>1905596</v>
    <v>1994</v>
  </rv>
  <rv s="2">
    <v>20</v>
  </rv>
  <rv s="0">
    <v>https://www.bing.com/financeapi/forcetrigger?t=a1mybh&amp;q=XNAS%3aAEP&amp;form=skydnc</v>
    <v>Learn more on Bing</v>
  </rv>
  <rv s="1">
    <v>0</v>
    <v>AMERICAN ELECTRIC POWER COMPANY, INC. (XNAS:AEP)</v>
    <v>2</v>
    <v>3</v>
    <v>Finance</v>
    <v>4</v>
    <v>en-US</v>
    <v>a1mybh</v>
    <v>268435456</v>
    <v>268435457</v>
    <v>1</v>
    <v>Powered by Refinitiv</v>
    <v>104.81</v>
    <v>80.22</v>
    <v>0.32700000000000001</v>
    <v>0.66</v>
    <v>6.6639999999999998E-3</v>
    <v>0.1</v>
    <v>1.003E-3</v>
    <v>USD</v>
    <v>American Electric Power Company, Inc. (AEP) is an electric public utility holding company.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The AEP Transmission Holdco segment develops, constructs and operates transmission facilities. The Generation &amp; Marketing segment conducts marketing, risk management and retail activities.</v>
    <v>16688</v>
    <v>Nasdaq Stock Market</v>
    <v>XNAS</v>
    <v>XNAS</v>
    <v>1 Riverside Plz, COLUMBUS, OH, 43215-2355 US</v>
    <v>99.94</v>
    <v>Electrical Utilities &amp; IPPs</v>
    <v>Stock</v>
    <v>44701.994290346876</v>
    <v>22</v>
    <v>98.189899999999994</v>
    <v>51200360000</v>
    <v>AMERICAN ELECTRIC POWER COMPANY, INC.</v>
    <v>AMERICAN ELECTRIC POWER COMPANY, INC.</v>
    <v>99.05</v>
    <v>19.001799999999999</v>
    <v>99.04</v>
    <v>99.7</v>
    <v>99.8</v>
    <v>513544200</v>
    <v>AEP</v>
    <v>AMERICAN ELECTRIC POWER COMPANY, INC. (XNAS:AEP)</v>
    <v>2925622</v>
    <v>2821906</v>
    <v>1906</v>
  </rv>
  <rv s="2">
    <v>23</v>
  </rv>
  <rv s="0">
    <v>https://www.bing.com/financeapi/forcetrigger?t=a1na6h&amp;q=XNAS%3aALGN&amp;form=skydnc</v>
    <v>Learn more on Bing</v>
  </rv>
  <rv s="1">
    <v>0</v>
    <v>ALIGN TECHNOLOGY, INC. (XNAS:ALGN)</v>
    <v>2</v>
    <v>3</v>
    <v>Finance</v>
    <v>4</v>
    <v>en-US</v>
    <v>a1na6h</v>
    <v>268435456</v>
    <v>268435457</v>
    <v>1</v>
    <v>Powered by Refinitiv</v>
    <v>737.452</v>
    <v>250.64</v>
    <v>1.7415</v>
    <v>1.1499999999999999</v>
    <v>4.1989999999999996E-3</v>
    <v>-0.74</v>
    <v>-2.6910000000000002E-3</v>
    <v>USD</v>
    <v>Align Technology, Inc. is a global medical device company. The Company is engaged in the design, manufacture and marketing of Invisalign clear aligners, iTero intraoral scanners and services for dentistry, and exocad computer-aided design and computer-aided manufacturing (CAD/CAM) software for dental laboratories and dental practitioners. It operates through two segments: Clear Aligner, and Systems and Services. Its Clear Aligner segment consists of Comprehensive Products, which includes Invisalign Comprehensive and Invisalign First; Non-Comprehensive Products, which includes Invisalign Moderate, Lite and Express packages and Invisalign Go and Invisalign Go Plus, and Non-Case products, which include retention products, Invisalign training, adjusting tools used by dental professionals during the course of treatment and consumer products that are complementary to its doctor-prescribed principal products. Its Systems and Services segment consists of its iTero intraoral scanning systems.</v>
    <v>22540</v>
    <v>Nasdaq Stock Market</v>
    <v>XNAS</v>
    <v>XNAS</v>
    <v>410 NORTH SCOTTSDALE ROAD, SUITE 1300, TEMPE, AZ, 85281 US</v>
    <v>282.41000000000003</v>
    <v>Healthcare Equipment &amp; Supplies</v>
    <v>Stock</v>
    <v>44701.972687025002</v>
    <v>25</v>
    <v>267.01</v>
    <v>21674680000</v>
    <v>ALIGN TECHNOLOGY, INC.</v>
    <v>ALIGN TECHNOLOGY, INC.</v>
    <v>280</v>
    <v>30.853899999999999</v>
    <v>273.89</v>
    <v>275.04000000000002</v>
    <v>274.3</v>
    <v>78805550</v>
    <v>ALGN</v>
    <v>ALIGN TECHNOLOGY, INC. (XNAS:ALGN)</v>
    <v>922921</v>
    <v>1275453</v>
    <v>1997</v>
  </rv>
  <rv s="2">
    <v>26</v>
  </rv>
  <rv s="0">
    <v>https://www.bing.com/financeapi/forcetrigger?t=a1nda2&amp;q=XNAS%3aAMAT&amp;form=skydnc</v>
    <v>Learn more on Bing</v>
  </rv>
  <rv s="1">
    <v>0</v>
    <v>APPLIED MATERIALS, INC. (XNAS:AMAT)</v>
    <v>2</v>
    <v>3</v>
    <v>Finance</v>
    <v>4</v>
    <v>en-US</v>
    <v>a1nda2</v>
    <v>268435456</v>
    <v>268435457</v>
    <v>1</v>
    <v>Powered by Refinitiv</v>
    <v>167.06</v>
    <v>101.33</v>
    <v>1.4188000000000001</v>
    <v>-4.28</v>
    <v>-3.8649000000000003E-2</v>
    <v>0.45</v>
    <v>4.2269999999999999E-3</v>
    <v>USD</v>
    <v>Applied Materials, Inc. provides manufacturing equipment, services and software to the semiconductor, display, and related industries. The Company operates through three segments: Semiconductor Systems, Applied Global Services, and Display and Adjacent Markets. Its Semiconductor Systems segment primarily consists of capital equipment used to fabricate semiconductor chips. Its Applied Global Services segment provides integrated solutions to optimize equipment and fab performance and productivity, including spares, upgrades, services, certain remanufactured old equipment and factory automation software for semiconductor, display and solar products. Its Display and Adjacent Markets segment includes products for manufacturing liquid crystal and organic light-emitting diode (OLED) displays, and other display technologies for televisions, monitors, laptops, personal computers, electronic tablets, smart phones, and other consumer-oriented devices and equipment upgrades.</v>
    <v>27000</v>
    <v>Nasdaq Stock Market</v>
    <v>XNAS</v>
    <v>XNAS</v>
    <v>3050 Bowers Ave, SANTA CLARA, CA, 95054-3299 US</v>
    <v>112.74</v>
    <v>Semiconductors &amp; Semiconductor Equipment</v>
    <v>Stock</v>
    <v>44701.999668251563</v>
    <v>28</v>
    <v>101.33</v>
    <v>94046200000</v>
    <v>APPLIED MATERIALS, INC.</v>
    <v>APPLIED MATERIALS, INC.</v>
    <v>112</v>
    <v>14.776899999999999</v>
    <v>110.74</v>
    <v>106.46</v>
    <v>106.91</v>
    <v>883394700</v>
    <v>AMAT</v>
    <v>APPLIED MATERIALS, INC. (XNAS:AMAT)</v>
    <v>16285504</v>
    <v>7964714</v>
    <v>1987</v>
  </rv>
  <rv s="2">
    <v>29</v>
  </rv>
  <rv s="0">
    <v>https://www.bing.com/financeapi/forcetrigger?t=a1ndww&amp;q=XNAS%3aAMD&amp;form=skydnc</v>
    <v>Learn more on Bing</v>
  </rv>
  <rv s="1">
    <v>0</v>
    <v>ADVANCED MICRO DEVICES, INC. (XNAS:AMD)</v>
    <v>2</v>
    <v>3</v>
    <v>Finance</v>
    <v>4</v>
    <v>en-US</v>
    <v>a1ndww</v>
    <v>268435456</v>
    <v>268435457</v>
    <v>1</v>
    <v>Powered by Refinitiv</v>
    <v>164.4599</v>
    <v>76.25</v>
    <v>1.7882</v>
    <v>-3.17</v>
    <v>-3.2792000000000002E-2</v>
    <v>-0.1</v>
    <v>-1.07E-3</v>
    <v>USD</v>
    <v>Advanced Micro Devices, Inc. is a global semiconductor company. Its segments include Computing and Graphics, and Enterprise, Embedded and Semi-Custom. The Computing and Graphics segment primarily includes desktop and notebook microprocessors, accelerated processing units that integrate microprocessors and graphics, chipsets, discrete graphics processing units (GPUs), data center and professional GPUs, and development services. It may also sell or license portions of its intellectual property (IP) portfolio. The Enterprise, Embedded and Semi-Custom segment primarily includes server and embedded processors, semi-custom system-on-chip (SoC) products, development services, and technology for game consoles, and it may also sell or license portions of its IP portfolio. Its microprocessor customers consist primarily of original equipment manufacturers (OEMs), large public cloud service providers, original design manufacturers (ODMs), system integrators, and independent distributors.</v>
    <v>15500</v>
    <v>Nasdaq Stock Market</v>
    <v>XNAS</v>
    <v>XNAS</v>
    <v>2485 Augustine Dr, SANTA CLARA, CA, 95054-3002 US</v>
    <v>98.64</v>
    <v>Semiconductors &amp; Semiconductor Equipment</v>
    <v>Stock</v>
    <v>44701.999994918748</v>
    <v>31</v>
    <v>88.26</v>
    <v>151517500000</v>
    <v>ADVANCED MICRO DEVICES, INC.</v>
    <v>ADVANCED MICRO DEVICES, INC.</v>
    <v>98.385000000000005</v>
    <v>36.063400000000001</v>
    <v>96.67</v>
    <v>93.5</v>
    <v>93.4</v>
    <v>1620508000</v>
    <v>AMD</v>
    <v>ADVANCED MICRO DEVICES, INC. (XNAS:AMD)</v>
    <v>164126807</v>
    <v>115886859</v>
    <v>1969</v>
  </rv>
  <rv s="2">
    <v>32</v>
  </rv>
  <rv s="0">
    <v>http://en.wikipedia.org/wiki/Amgen</v>
    <v>Wikipedia</v>
  </rv>
  <rv s="4">
    <v>6</v>
    <v>34</v>
  </rv>
  <rv s="5">
    <v>11</v>
    <v>https://www.bing.com/th?id=AMMS_7651d2e878d4df4bb82a200be2db03e3&amp;qlt=95</v>
    <v>35</v>
    <v>0</v>
    <v>https://www.bing.com/images/search?form=xlimg&amp;q=amgen</v>
    <v>Image of AMGEN INC.</v>
    <v/>
  </rv>
  <rv s="0">
    <v>https://www.bing.com/financeapi/forcetrigger?t=a1nec7&amp;q=XNAS%3aAMGN&amp;form=skydnc</v>
    <v>Learn more on Bing</v>
  </rv>
  <rv s="6">
    <v>7</v>
    <v>AMGEN INC. (XNAS:AMGN)</v>
    <v>9</v>
    <v>10</v>
    <v>Finance</v>
    <v>4</v>
    <v>en-US</v>
    <v>a1nec7</v>
    <v>268435456</v>
    <v>268435457</v>
    <v>1</v>
    <v>Powered by Refinitiv</v>
    <v>258.45</v>
    <v>198.64</v>
    <v>0.53700000000000003</v>
    <v>2.73</v>
    <v>1.1153E-2</v>
    <v>0.49</v>
    <v>1.98E-3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THOUSAND OAKS, CA, 91320-1799 US</v>
    <v>247.66</v>
    <v>36</v>
    <v>Pharmaceuticals</v>
    <v>Stock</v>
    <v>44701.973472349222</v>
    <v>37</v>
    <v>242.96</v>
    <v>132214500000</v>
    <v>AMGEN INC.</v>
    <v>AMGEN INC.</v>
    <v>244.06</v>
    <v>24.099599999999999</v>
    <v>244.77</v>
    <v>247.5</v>
    <v>247.99</v>
    <v>534200000</v>
    <v>AMGN</v>
    <v>AMGEN INC. (XNAS:AMGN)</v>
    <v>3860535</v>
    <v>3228636</v>
    <v>1986</v>
  </rv>
  <rv s="2">
    <v>38</v>
  </rv>
  <rv s="0">
    <v>https://www.bing.com/financeapi/forcetrigger?t=a1nhlh&amp;q=XNAS%3aAMZN&amp;form=skydnc</v>
    <v>Learn more on Bing</v>
  </rv>
  <rv s="1">
    <v>0</v>
    <v>AMAZON.COM, INC. (XNAS:AMZN)</v>
    <v>2</v>
    <v>3</v>
    <v>Finance</v>
    <v>4</v>
    <v>en-US</v>
    <v>a1nhlh</v>
    <v>268435456</v>
    <v>268435457</v>
    <v>1</v>
    <v>Powered by Refinitiv</v>
    <v>3773.0781999999999</v>
    <v>2048.11</v>
    <v>1.2663</v>
    <v>5.44</v>
    <v>2.5340000000000002E-3</v>
    <v>7.55</v>
    <v>3.509E-3</v>
    <v>USD</v>
    <v>Amazon.com, Inc. provides a range of products and services to customers. The products offered through its stores include merchandise and content that it purchased for resale and products offered by third-party sellers. It also manufactures and sells electronic devices, including Kindle, Fire tablet, Fire TV, Echo, and Ring, and it develops and produces media content. It operates through three segments: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It serves consumers through its online and physical stores. Customers access its offerings through websites, mobile applications, Alexa, devices, streaming, and physically visiting its stores.</v>
    <v>1608000</v>
    <v>Nasdaq Stock Market</v>
    <v>XNAS</v>
    <v>XNAS</v>
    <v>410 Terry Ave N, SEATTLE, WA, 98109-5210 US</v>
    <v>2197.9598999999998</v>
    <v>Diversified Retail</v>
    <v>Stock</v>
    <v>44701.999929003905</v>
    <v>40</v>
    <v>2100.1867999999999</v>
    <v>1094675000000</v>
    <v>AMAZON.COM, INC.</v>
    <v>AMAZON.COM, INC.</v>
    <v>2191.37</v>
    <v>51.896299999999997</v>
    <v>2146.38</v>
    <v>2151.8200000000002</v>
    <v>2159.37</v>
    <v>508720500</v>
    <v>AMZN</v>
    <v>AMAZON.COM, INC. (XNAS:AMZN)</v>
    <v>4975032</v>
    <v>4948521</v>
    <v>1996</v>
  </rv>
  <rv s="2">
    <v>41</v>
  </rv>
  <rv s="0">
    <v>http://de.wikipedia.org/wiki/Ansys_(Software)</v>
    <v>Wikipedia</v>
  </rv>
  <rv s="4">
    <v>6</v>
    <v>43</v>
  </rv>
  <rv s="5">
    <v>11</v>
    <v>https://www.bing.com/th?id=AMMS_f3897dd33ba834ff757faa162430cee7&amp;qlt=95</v>
    <v>44</v>
    <v>0</v>
    <v>https://www.bing.com/images/search?form=xlimg&amp;q=ansys</v>
    <v>Image of ANSYS, INC.</v>
    <v/>
  </rv>
  <rv s="0">
    <v>https://www.bing.com/financeapi/forcetrigger?t=a1njh7&amp;q=XNAS%3aANSS&amp;form=skydnc</v>
    <v>Learn more on Bing</v>
  </rv>
  <rv s="6">
    <v>7</v>
    <v>ANSYS, INC. (XNAS:ANSS)</v>
    <v>9</v>
    <v>10</v>
    <v>Finance</v>
    <v>4</v>
    <v>en-US</v>
    <v>a1njh7</v>
    <v>268435456</v>
    <v>268435457</v>
    <v>1</v>
    <v>Powered by Refinitiv</v>
    <v>413.89</v>
    <v>230.72</v>
    <v>1.2863</v>
    <v>4.1500000000000004</v>
    <v>1.6733999999999999E-2</v>
    <v>-0.34</v>
    <v>-1.348E-3</v>
    <v>USD</v>
    <v>ANSYS, Inc. is engaged in developing and marketing engineering simulation software and services used by engineers, designers, researchers and students across a spectrum of industries and academia. The Company is focused on developing open and flexible solutions that enable users to analyze designs directly on the desktop. Its product portfolio consists ANSYS Workbench, Structures, Fluids, Electronics, Semiconductors, Multiphysics, Embedded Software, Systems, Three-Dimensional (3D) Design, and Optical. Its structural analysis product offers simulation tools for product design and optimization. Its Fluids product suite enables modeling of fluid flow and other related physical phenomena. The Company provides field simulation software for designing electronic and electromechanical products. Its SCADE product suite is a solution for embedded software simulation, code production and automated certification. The Company's 3-D direct modeling technology provides a CAD-neutral environment.</v>
    <v>5100</v>
    <v>Nasdaq Stock Market</v>
    <v>XNAS</v>
    <v>XNAS</v>
    <v>2600 Ansys Dr, CANONSBURG, PA, 15317-0404 US</v>
    <v>254.01</v>
    <v>45</v>
    <v>Software &amp; IT Services</v>
    <v>Stock</v>
    <v>44701.856499930465</v>
    <v>46</v>
    <v>244.15</v>
    <v>21934560000</v>
    <v>ANSYS, INC.</v>
    <v>ANSYS, INC.</v>
    <v>252.83</v>
    <v>48.204700000000003</v>
    <v>248</v>
    <v>252.15</v>
    <v>251.81</v>
    <v>86990120</v>
    <v>ANSS</v>
    <v>ANSYS, INC. (XNAS:ANSS)</v>
    <v>461033</v>
    <v>593531</v>
    <v>1994</v>
  </rv>
  <rv s="2">
    <v>47</v>
  </rv>
  <rv s="0">
    <v>https://www.bing.com/financeapi/forcetrigger?t=a1ntlh&amp;q=XNAS%3aASML&amp;form=skydnc</v>
    <v>Learn more on Bing</v>
  </rv>
  <rv s="1">
    <v>0</v>
    <v>ASML Holding NV (XNAS:ASML)</v>
    <v>2</v>
    <v>3</v>
    <v>Finance</v>
    <v>4</v>
    <v>en-US</v>
    <v>a1ntlh</v>
    <v>268435456</v>
    <v>268435457</v>
    <v>1</v>
    <v>Powered by Refinitiv</v>
    <v>895.93</v>
    <v>509.55</v>
    <v>1.2025999999999999</v>
    <v>6.84</v>
    <v>1.3004E-2</v>
    <v>0.85</v>
    <v>1.5950000000000001E-3</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30861</v>
    <v>Nasdaq Stock Market</v>
    <v>XNAS</v>
    <v>XNAS</v>
    <v>De Run 6501, VELDHOVEN, NOORD-BRABANT, 5504 DR NL</v>
    <v>542.39</v>
    <v>Semiconductors &amp; Semiconductor Equipment</v>
    <v>Stock</v>
    <v>44701.9996129625</v>
    <v>49</v>
    <v>514.16999999999996</v>
    <v>215449000000</v>
    <v>ASML Holding NV</v>
    <v>ASML Holding NV</v>
    <v>541.44000000000005</v>
    <v>36.921100000000003</v>
    <v>526</v>
    <v>532.84</v>
    <v>533.69000000000005</v>
    <v>406474500</v>
    <v>ASML</v>
    <v>ASML Holding NV (XNAS:ASML)</v>
    <v>1205709</v>
    <v>1219932</v>
    <v>1994</v>
  </rv>
  <rv s="2">
    <v>50</v>
  </rv>
  <rv s="0">
    <v>https://www.bing.com/financeapi/forcetrigger?t=a1nxoc&amp;q=XNAS%3aATVI&amp;form=skydnc</v>
    <v>Learn more on Bing</v>
  </rv>
  <rv s="1">
    <v>0</v>
    <v>ACTIVISION BLIZZARD, INC. (XNAS:ATVI)</v>
    <v>2</v>
    <v>3</v>
    <v>Finance</v>
    <v>4</v>
    <v>en-US</v>
    <v>a1nxoc</v>
    <v>268435456</v>
    <v>268435457</v>
    <v>1</v>
    <v>Powered by Refinitiv</v>
    <v>99.459000000000003</v>
    <v>56.4</v>
    <v>0.53049999999999997</v>
    <v>-0.34</v>
    <v>-4.3740000000000003E-3</v>
    <v>0.35</v>
    <v>4.522E-3</v>
    <v>USD</v>
    <v>Activision Blizzard, Inc. is a developer and publisher of interactive entertainment content and services. The Company develops and distributes content and services on video game consoles, personal computers (PC) and mobile devices. Its segments include Activision Publishing, Inc. (Activision), Blizzard Entertainment, Inc. (Blizzard), King Digital Entertainment (King) and Other. Activision delivers content through both premium and free-to-play offerings. It also includes the activities of the Call of Duty League, a global professional esports league with city-based teams. Blizzard develops and publishes entertainment software for creating games. Blizzard also maintains an online gaming service, Blizzard Battle.net , which facilitates digital distribution of Blizzard content and selected Activision content, online social connectivity, and the creation of user-generated content. King delivers content on the mobile platform. Kings’ product franchise is Candy Crush, a match three franchise.</v>
    <v>9800</v>
    <v>Nasdaq Stock Market</v>
    <v>XNAS</v>
    <v>XNAS</v>
    <v>3100 OCEAN PARK BLVD, SANTA MONICA, CA, 90405-3032 US</v>
    <v>78.209999999999994</v>
    <v>Software &amp; IT Services</v>
    <v>Stock</v>
    <v>44701.998179803122</v>
    <v>52</v>
    <v>77.010000000000005</v>
    <v>60517630000</v>
    <v>ACTIVISION BLIZZARD, INC.</v>
    <v>ACTIVISION BLIZZARD, INC.</v>
    <v>78.06</v>
    <v>24.626300000000001</v>
    <v>77.739999999999995</v>
    <v>77.400000000000006</v>
    <v>77.75</v>
    <v>781881500</v>
    <v>ATVI</v>
    <v>ACTIVISION BLIZZARD, INC. (XNAS:ATVI)</v>
    <v>4896111</v>
    <v>6748608</v>
    <v>2000</v>
  </rv>
  <rv s="2">
    <v>53</v>
  </rv>
  <rv s="0">
    <v>https://www.bing.com/financeapi/forcetrigger?t=a1nz8m&amp;q=XNAS%3aAVGO&amp;form=skydnc</v>
    <v>Learn more on Bing</v>
  </rv>
  <rv s="1">
    <v>0</v>
    <v>Broadcom Inc. (XNAS:AVGO)</v>
    <v>2</v>
    <v>3</v>
    <v>Finance</v>
    <v>4</v>
    <v>en-US</v>
    <v>a1nz8m</v>
    <v>268435456</v>
    <v>268435457</v>
    <v>1</v>
    <v>Powered by Refinitiv</v>
    <v>677.76</v>
    <v>445.33</v>
    <v>1.0395000000000001</v>
    <v>-3.02</v>
    <v>-5.5289999999999992E-3</v>
    <v>0</v>
    <v>0</v>
    <v>USD</v>
    <v>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 provides semiconductor solutions for managing the movement of data in data center, telecom, enterprise and embedded networking applications. It also provides a variety of radio frequency (RF) semiconductor devices, wireless connectivity solutions and custom touch controllers for the wireless market. Its infrastructure software segment includes its mainframe, distributed and cyber security solutions, and its fiber channel storage area networking (FC SAN) business. Its mainframe software provides DevOps, AIOps, Security and Data Management Systems solutions.</v>
    <v>20000</v>
    <v>Nasdaq Stock Market</v>
    <v>XNAS</v>
    <v>XNAS</v>
    <v>1320 Ridder Park Drive, SAN JOSE, CA, 95131 US</v>
    <v>554.99</v>
    <v>Semiconductors &amp; Semiconductor Equipment</v>
    <v>Stock</v>
    <v>44701.999776909375</v>
    <v>55</v>
    <v>512.44000000000005</v>
    <v>221774300000</v>
    <v>Broadcom Inc.</v>
    <v>Broadcom Inc.</v>
    <v>553.9</v>
    <v>31.114100000000001</v>
    <v>546.21</v>
    <v>543.19000000000005</v>
    <v>543.19000000000005</v>
    <v>408281200</v>
    <v>AVGO</v>
    <v>Broadcom Inc. (XNAS:AVGO)</v>
    <v>4028103</v>
    <v>2448773</v>
    <v>2018</v>
  </rv>
  <rv s="2">
    <v>56</v>
  </rv>
  <rv s="0">
    <v>https://www.bing.com/financeapi/forcetrigger?t=a1o3qh&amp;q=XNAS%3aAZN&amp;form=skydnc</v>
    <v>Learn more on Bing</v>
  </rv>
  <rv s="1">
    <v>0</v>
    <v>ASTRAZENECA PLC (XNAS:AZN)</v>
    <v>2</v>
    <v>3</v>
    <v>Finance</v>
    <v>4</v>
    <v>en-US</v>
    <v>a1o3qh</v>
    <v>268435456</v>
    <v>268435457</v>
    <v>1</v>
    <v>Powered by Refinitiv</v>
    <v>71.7</v>
    <v>53.63</v>
    <v>0.46479999999999999</v>
    <v>1.67</v>
    <v>2.5874999999999999E-2</v>
    <v>0.04</v>
    <v>6.0409999999999999E-4</v>
    <v>USD</v>
    <v>AstraZeneca PLC (AstraZeneca) is a patient-focused biopharmaceutical company. The Company focuses on discovery and development, manufacturing and commercialization of prescription medicines, primarily for the treatment of diseases. The Company is focused on three main therapy areas: Oncology; Cardiovascular, Renal &amp; Metabolism, and Respiratory &amp; Immunology. Its pipeline forms a robust portfolio of investigational therapies in varied stages of clinical development. The Company has access to technologies, both internally and through its various collaborations. Its technologies include acoustic tube technology, advanced molecular imaging, cryo-electron microscopy (cryo-EM), functional genomics, multi-omics and AstraZeneca iLab. The Company’s acoustic tube technology helps it to handle and process millions of compounds for biological screening. Its AstraZeneca iLab is its prototype of an automated medicinal chemistry laboratory.</v>
    <v>83100</v>
    <v>Nasdaq Stock Market</v>
    <v>XNAS</v>
    <v>XNAS</v>
    <v>1 Francis Crick Avenue, CAMBRIDGE, CAMBRIDGESHIRE, CB2 0AA GB</v>
    <v>66.36</v>
    <v>Pharmaceuticals</v>
    <v>Stock</v>
    <v>44701.986881955469</v>
    <v>58</v>
    <v>64.98</v>
    <v>202600100000</v>
    <v>ASTRAZENECA PLC</v>
    <v>ASTRAZENECA PLC</v>
    <v>65.48</v>
    <v>492.77379999999999</v>
    <v>64.540000000000006</v>
    <v>66.209999999999994</v>
    <v>66.25</v>
    <v>3098928000</v>
    <v>AZN</v>
    <v>ASTRAZENECA PLC (XNAS:AZN)</v>
    <v>7169332</v>
    <v>7447848</v>
    <v>1992</v>
  </rv>
  <rv s="2">
    <v>59</v>
  </rv>
  <rv s="0">
    <v>https://www.bing.com/financeapi/forcetrigger?t=a1ohm7&amp;q=XNAS%3aBIDU&amp;form=skydnc</v>
    <v>Learn more on Bing</v>
  </rv>
  <rv s="1">
    <v>0</v>
    <v>Baidu, Inc. (XNAS:BIDU)</v>
    <v>2</v>
    <v>3</v>
    <v>Finance</v>
    <v>4</v>
    <v>en-US</v>
    <v>a1ohm7</v>
    <v>268435456</v>
    <v>268435457</v>
    <v>1</v>
    <v>Powered by Refinitiv</v>
    <v>209.17</v>
    <v>101.61660000000001</v>
    <v>0.87239999999999995</v>
    <v>-0.87</v>
    <v>-6.9410000000000001E-3</v>
    <v>0.87</v>
    <v>6.9899999999999997E-3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45500</v>
    <v>Nasdaq Stock Market</v>
    <v>XNAS</v>
    <v>XNAS</v>
    <v>Baidu Campus, No. 10 Shangdi 10th Street, Haidian District, BEIJING, BEIJING, 100085 CN</v>
    <v>129.65</v>
    <v>Software &amp; IT Services</v>
    <v>Stock</v>
    <v>44701.995859142968</v>
    <v>61</v>
    <v>121.25</v>
    <v>43322860000</v>
    <v>Baidu, Inc.</v>
    <v>Baidu, Inc.</v>
    <v>126.12</v>
    <v>28.097200000000001</v>
    <v>125.34</v>
    <v>124.47</v>
    <v>125.34</v>
    <v>348058700</v>
    <v>BIDU</v>
    <v>Baidu, Inc. (XNAS:BIDU)</v>
    <v>2738544</v>
    <v>3156476</v>
    <v>2000</v>
  </rv>
  <rv s="2">
    <v>62</v>
  </rv>
  <rv s="0">
    <v>https://www.bing.com/financeapi/forcetrigger?t=a1ohur&amp;q=XNAS%3aBIIB&amp;form=skydnc</v>
    <v>Learn more on Bing</v>
  </rv>
  <rv s="1">
    <v>0</v>
    <v>BIOGEN INC. (XNAS:BIIB)</v>
    <v>2</v>
    <v>3</v>
    <v>Finance</v>
    <v>4</v>
    <v>en-US</v>
    <v>a1ohur</v>
    <v>268435456</v>
    <v>268435457</v>
    <v>1</v>
    <v>Powered by Refinitiv</v>
    <v>468.55</v>
    <v>187.16</v>
    <v>0.4254</v>
    <v>6.56</v>
    <v>3.3974000000000004E-2</v>
    <v>0</v>
    <v>0</v>
    <v>USD</v>
    <v>Biogen Inc. is a global biopharmaceutical company. It is focused on discovering, developing and delivering therapies for people living with serious neurological and neurodegenerative diseases as well as related therapeutic adjacencies. It has a portfolio of medicines to treat multiple sclerosis (MS), spinal muscular atrophy (SMA) and Alzheimer's disease. Its marketed products include TECFIDERA, VUMERITY, AVONEX, PLEGRIDY, TYSABRI and FAMPYRA for the treatment of MS; SPINRAZA for the treatment of SMA; ADUHELM for the treatment of Alzheimer's disease; and FUMADERM for the treatment of severe plaque psoriasis. It also has a collaboration agreement with Genentech, Inc. (Genentech), a member of the Roche Group, with respect to RITUXAN for the treatment of non-Hodgkin's lymphoma, chronic lymphocytic leukemia (CLL) and other conditions; RITUXAN HYCELA for the treatment of non-Hodgkin's lymphoma and CLL; GAZYVA; OCREVUS; and other potential anti-CD20 therapies, including mosunetuzumab.</v>
    <v>9610</v>
    <v>Nasdaq Stock Market</v>
    <v>XNAS</v>
    <v>XNAS</v>
    <v>225 Binney St, CAMBRIDGE, MA, 02142-1031 US</v>
    <v>199.78</v>
    <v>Pharmaceuticals</v>
    <v>Stock</v>
    <v>44701.986141457812</v>
    <v>64</v>
    <v>194.495</v>
    <v>29239140000</v>
    <v>BIOGEN INC.</v>
    <v>BIOGEN INC.</v>
    <v>195.33</v>
    <v>19.7881</v>
    <v>193.09</v>
    <v>199.65</v>
    <v>199.65</v>
    <v>146452000</v>
    <v>BIIB</v>
    <v>BIOGEN INC. (XNAS:BIIB)</v>
    <v>972550</v>
    <v>1206077</v>
    <v>1997</v>
  </rv>
  <rv s="2">
    <v>65</v>
  </rv>
  <rv s="0">
    <v>https://www.bing.com/financeapi/forcetrigger?t=az6g8m&amp;q=XNAS%3aBKNG&amp;form=skydnc</v>
    <v>Learn more on Bing</v>
  </rv>
  <rv s="1">
    <v>0</v>
    <v>BOOKING HOLDINGS INC. (XNAS:BKNG)</v>
    <v>2</v>
    <v>3</v>
    <v>Finance</v>
    <v>4</v>
    <v>en-US</v>
    <v>az6g8m</v>
    <v>268435456</v>
    <v>268435457</v>
    <v>1</v>
    <v>Powered by Refinitiv</v>
    <v>2715.66</v>
    <v>1796.45</v>
    <v>1.1658999999999999</v>
    <v>12.5</v>
    <v>5.9430000000000004E-3</v>
    <v>11.07</v>
    <v>5.2319999999999997E-3</v>
    <v>USD</v>
    <v>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2,373,000 properties in over 220 countries and territories, and in over 40 languages.</v>
    <v>20300</v>
    <v>Nasdaq Stock Market</v>
    <v>XNAS</v>
    <v>XNAS</v>
    <v>800 CONNECTICUT AVE, NORWALK, CT, 06854-1631 US</v>
    <v>2132.2800000000002</v>
    <v>Hotels &amp; Entertainment Services</v>
    <v>Stock</v>
    <v>44701.999590925778</v>
    <v>67</v>
    <v>2052.85</v>
    <v>85954750000</v>
    <v>BOOKING HOLDINGS INC.</v>
    <v>BOOKING HOLDINGS INC.</v>
    <v>2127.77</v>
    <v>170.10919999999999</v>
    <v>2103.4</v>
    <v>2115.9</v>
    <v>2126.9699999999998</v>
    <v>40623260</v>
    <v>BKNG</v>
    <v>BOOKING HOLDINGS INC. (XNAS:BKNG)</v>
    <v>431076</v>
    <v>477612</v>
    <v>1998</v>
  </rv>
  <rv s="2">
    <v>68</v>
  </rv>
  <rv s="0">
    <v>https://www.bing.com/financeapi/forcetrigger?t=a1pejc&amp;q=XNAS%3aCDNS&amp;form=skydnc</v>
    <v>Learn more on Bing</v>
  </rv>
  <rv s="1">
    <v>0</v>
    <v>CADENCE DESIGN SYSTEMS, INC. (XNAS:CDNS)</v>
    <v>2</v>
    <v>3</v>
    <v>Finance</v>
    <v>4</v>
    <v>en-US</v>
    <v>a1pejc</v>
    <v>268435456</v>
    <v>268435457</v>
    <v>1</v>
    <v>Powered by Refinitiv</v>
    <v>192.7</v>
    <v>122.035</v>
    <v>1.1201000000000001</v>
    <v>2.77</v>
    <v>1.9258999999999998E-2</v>
    <v>0.1</v>
    <v>6.8210000000000005E-4</v>
    <v>USD</v>
    <v>Cadence Design Systems, Inc. is an electronic system designing company. The Company's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Its System Design and Analysis offerings are used by its customers to develop printed circuit boards (PCBs) and advanced IC packages and to analyze electromagnetic, electro-thermal and other multi-physics effects.</v>
    <v>9300</v>
    <v>Nasdaq Stock Market</v>
    <v>XNAS</v>
    <v>XNAS</v>
    <v>2655 Seely Ave, SAN JOSE, CA, 95134-1931 US</v>
    <v>147.47</v>
    <v>Software &amp; IT Services</v>
    <v>Stock</v>
    <v>44701.860583541406</v>
    <v>70</v>
    <v>141</v>
    <v>40426270000</v>
    <v>CADENCE DESIGN SYSTEMS, INC.</v>
    <v>CADENCE DESIGN SYSTEMS, INC.</v>
    <v>146.93</v>
    <v>53.717799999999997</v>
    <v>143.83000000000001</v>
    <v>146.6</v>
    <v>146.69999999999999</v>
    <v>275759000</v>
    <v>CDNS</v>
    <v>CADENCE DESIGN SYSTEMS, INC. (XNAS:CDNS)</v>
    <v>2917607</v>
    <v>1761781</v>
    <v>1987</v>
  </rv>
  <rv s="2">
    <v>71</v>
  </rv>
  <rv s="0">
    <v>https://www.bing.com/financeapi/forcetrigger?t=c4xjc7&amp;q=XNAS%3aCEG&amp;form=skydnc</v>
    <v>Learn more on Bing</v>
  </rv>
  <rv s="3">
    <v>5</v>
    <v>CONSTELLATION ENERGY CORPORATION. (XNAS:CEG)</v>
    <v>2</v>
    <v>6</v>
    <v>Finance</v>
    <v>4</v>
    <v>en-US</v>
    <v>c4xjc7</v>
    <v>268435456</v>
    <v>268435457</v>
    <v>1</v>
    <v>Powered by Refinitiv</v>
    <v>68.680000000000007</v>
    <v>38</v>
    <v>-0.57999999999999996</v>
    <v>-1.0135E-2</v>
    <v>1.1000000000000001</v>
    <v>1.9417E-2</v>
    <v>USD</v>
    <v>Constellation Energy Corporation, formerly Constellation Newholdco, Inc., is a clean energy company. The Company is focused on carbon-free electricity. It is a supplier of clean energy and sustainable solutions to homes, businesses, public sector, community aggregations and a range of wholesale customers, such as municipalities, cooperatives, and other strategics across the continental United States. The Company also sells renewable energy and other energy-related products and services. It has five reportable segments consisting of the Mid-Atlantic, Midwest, New York, ERCOT, and Other Power Regions. The Company is comprised of two primary business units: Constellation NewEnergy, Inc. and Exelon Generation Company, LLC (Generation). The combined Company operates in approximately 48 states, Canada and the United Kingdom.</v>
    <v>11696</v>
    <v>Nasdaq Stock Market</v>
    <v>XNAS</v>
    <v>XNAS</v>
    <v>1310 Point Street, 52Nd Floor, BALTIMORE, MD, 21231 US</v>
    <v>58.94</v>
    <v>Electrical Utilities &amp; IPPs</v>
    <v>Stock</v>
    <v>44701.981894375</v>
    <v>73</v>
    <v>55.49</v>
    <v>18507490000</v>
    <v>CONSTELLATION ENERGY CORPORATION.</v>
    <v>CONSTELLATION ENERGY CORPORATION.</v>
    <v>57.51</v>
    <v>27.408300000000001</v>
    <v>57.23</v>
    <v>56.65</v>
    <v>57.75</v>
    <v>326698900</v>
    <v>CEG</v>
    <v>CONSTELLATION ENERGY CORPORATION. (XNAS:CEG)</v>
    <v>2266207</v>
    <v>2372141</v>
    <v>2021</v>
  </rv>
  <rv s="2">
    <v>74</v>
  </rv>
  <rv s="0">
    <v>https://www.bing.com/financeapi/forcetrigger?t=a1pokr&amp;q=XNAS%3aCHTR&amp;form=skydnc</v>
    <v>Learn more on Bing</v>
  </rv>
  <rv s="1">
    <v>0</v>
    <v>CHARTER COMMUNICATIONS, INC. (XNAS:CHTR)</v>
    <v>2</v>
    <v>3</v>
    <v>Finance</v>
    <v>4</v>
    <v>en-US</v>
    <v>a1pokr</v>
    <v>268435456</v>
    <v>268435457</v>
    <v>1</v>
    <v>Powered by Refinitiv</v>
    <v>825.62</v>
    <v>410.33</v>
    <v>0.94930000000000003</v>
    <v>4.46</v>
    <v>9.3980000000000001E-3</v>
    <v>-7.19</v>
    <v>-1.5009E-2</v>
    <v>USD</v>
    <v>Charter Communications, Inc. (Charter) is a holding company. Charter is a broadband connectivity company and cable operator serving approximately 32 million customers in 41 states through its Spectrum brand. The Company offers a range of residential and business services, including Spectrum Internet, television, mobile and voice. Spectrum Business offers Internet, voice, and video services to small and midsize business (SMB) through its fiber coaxial network. Spectrum Enterprise offers communications products and managed service solutions to larger businesses and government entities. The Spectrum Enterprise product portfolio includes Internet access; wide area network (WAN) solutions, including ethernet; software-defined WAN and cloud connectivity services. Spectrum Reach delivers advertising and production for the media landscape. Charter also distributes news coverage, sports, and original programming to its customers through Spectrum Networks and Spectrum Originals.</v>
    <v>93700</v>
    <v>Nasdaq Stock Market</v>
    <v>XNAS</v>
    <v>XNAS</v>
    <v>400 Washington Blvd., STAMFORD, CT, 06901-3512 US</v>
    <v>485.7</v>
    <v>Telecommunications Services</v>
    <v>Stock</v>
    <v>44701.998195960157</v>
    <v>76</v>
    <v>468.79</v>
    <v>91730740000</v>
    <v>CHARTER COMMUNICATIONS, INC.</v>
    <v>CHARTER COMMUNICATIONS, INC.</v>
    <v>480.32</v>
    <v>17.182099999999998</v>
    <v>474.57</v>
    <v>479.03</v>
    <v>471.84</v>
    <v>191492700</v>
    <v>CHTR</v>
    <v>CHARTER COMMUNICATIONS, INC. (XNAS:CHTR)</v>
    <v>1290845</v>
    <v>1824878</v>
    <v>2003</v>
  </rv>
  <rv s="2">
    <v>77</v>
  </rv>
  <rv s="0">
    <v>https://www.bing.com/financeapi/forcetrigger?t=a1pwqh&amp;q=XNAS%3aCMCSA&amp;form=skydnc</v>
    <v>Learn more on Bing</v>
  </rv>
  <rv s="1">
    <v>0</v>
    <v>COMCAST CORPORATION (XNAS:CMCSA)</v>
    <v>2</v>
    <v>3</v>
    <v>Finance</v>
    <v>4</v>
    <v>en-US</v>
    <v>a1pwqh</v>
    <v>268435456</v>
    <v>268435457</v>
    <v>1</v>
    <v>Powered by Refinitiv</v>
    <v>61.8</v>
    <v>39.47</v>
    <v>0.9224</v>
    <v>-0.01</v>
    <v>-2.3800000000000001E-4</v>
    <v>0.06</v>
    <v>1.428E-3</v>
    <v>USD</v>
    <v>Comcast Corporation is a media and technology company. The Company has three primary businesses: Comcast Cable, NBCUniversal and Sky. Its Comcast Cable business operates in the Cable Communications segment. Its NBCUniversal business operates in three business segments: Media, Studios and Theme Parks. Its Cable Communications segment consists of the operations of comcast cable, which provides broadband, video, voice, wireless, and other services under the XFINITY brand. Its Media segment consists of television and streaming platforms, including national, regional, and international cable networks. Its Studios segment consists of film and television studio production and distribution operations. Its Theme Parks segment consists primarily of its Universal theme parks. The Sky primarily includes a direct-to-consumer business, providing video, broadband, voice and wireless phone services. It also includes Peacock, its direct-to-consumer streaming service within the NBCUniversal segments.</v>
    <v>189000</v>
    <v>Nasdaq Stock Market</v>
    <v>XNAS</v>
    <v>XNAS</v>
    <v>1 Comcast Ctr, PHILADELPHIA, PA, 19103-2838 US</v>
    <v>42.68</v>
    <v>Media &amp; Publishing</v>
    <v>Stock</v>
    <v>44701.99966974531</v>
    <v>79</v>
    <v>41.174999999999997</v>
    <v>188205400000</v>
    <v>COMCAST CORPORATION</v>
    <v>COMCAST CORPORATION</v>
    <v>42.384</v>
    <v>13.5021</v>
    <v>42.02</v>
    <v>42.01</v>
    <v>42.07</v>
    <v>4480015000</v>
    <v>CMCSA</v>
    <v>COMCAST CORPORATION (XNAS:CMCSA)</v>
    <v>24325770</v>
    <v>28404259</v>
    <v>2001</v>
  </rv>
  <rv s="2">
    <v>80</v>
  </rv>
  <rv s="0">
    <v>http://en.wikipedia.org/wiki/Costco</v>
    <v>Wikipedia</v>
  </rv>
  <rv s="4">
    <v>6</v>
    <v>82</v>
  </rv>
  <rv s="5">
    <v>11</v>
    <v>https://www.bing.com/th?id=AMMS_90a82bf7d9bf620ad2bd5ec79a4882af&amp;qlt=95</v>
    <v>83</v>
    <v>0</v>
    <v>https://www.bing.com/images/search?form=xlimg&amp;q=costco</v>
    <v>Image of COSTCO WHOLESALE CORPORATION</v>
    <v/>
  </rv>
  <rv s="0">
    <v>https://www.bing.com/financeapi/forcetrigger?t=a1q6k2&amp;q=XNAS%3aCOST&amp;form=skydnc</v>
    <v>Learn more on Bing</v>
  </rv>
  <rv s="6">
    <v>7</v>
    <v>COSTCO WHOLESALE CORPORATION (XNAS:COST)</v>
    <v>9</v>
    <v>10</v>
    <v>Finance</v>
    <v>4</v>
    <v>en-US</v>
    <v>a1q6k2</v>
    <v>268435456</v>
    <v>268435457</v>
    <v>1</v>
    <v>Powered by Refinitiv</v>
    <v>612.27</v>
    <v>375.5</v>
    <v>0.78979999999999995</v>
    <v>-6.5</v>
    <v>-1.5368999999999999E-2</v>
    <v>0.96</v>
    <v>2.3050000000000002E-3</v>
    <v>USD</v>
    <v>Costco Wholesale Corporation is engaged in the operation of membership warehouses in the United States and Puerto Rico, Canada, the United Kingdom, Mexico, Japan, Korea, Australia, Spain, France, Iceland, China, and through its subsidiaries in Taiwan. The Company's average warehouse space is approximately 146,000 square feet. The Company's warehouses on average operate on a seven-day, 70-hour week. The Company offers merchandise in various categories, which include food and sundries (including dry foods, packaged foods, groceries, snack foods, candy, alcoholic and nonalcoholic beverages, and cleaning supplies); hardlines (including appliances, electronics, health and beauty aids, hardware, and garden and patio); fresh foods (including meat, produce, deli, and bakery); softlines (including apparel and small appliances), and ancillary (including gasoline and pharmacy businesses).</v>
    <v>288000</v>
    <v>Nasdaq Stock Market</v>
    <v>XNAS</v>
    <v>XNAS</v>
    <v>999 Lake Dr, ISSAQUAH, WA, 98027-8990 US</v>
    <v>428.85</v>
    <v>84</v>
    <v>Diversified Retail</v>
    <v>Stock</v>
    <v>44701.999807823435</v>
    <v>85</v>
    <v>406.51010000000002</v>
    <v>184571900000</v>
    <v>COSTCO WHOLESALE CORPORATION</v>
    <v>COSTCO WHOLESALE CORPORATION</v>
    <v>428.8</v>
    <v>34.100499999999997</v>
    <v>422.93</v>
    <v>416.43</v>
    <v>417.39</v>
    <v>443224300</v>
    <v>COST</v>
    <v>COSTCO WHOLESALE CORPORATION (XNAS:COST)</v>
    <v>5115014</v>
    <v>3006674</v>
    <v>1987</v>
  </rv>
  <rv s="2">
    <v>86</v>
  </rv>
  <rv s="0">
    <v>https://www.bing.com/financeapi/forcetrigger?t=a1q8r7&amp;q=XNAS%3aCPRT&amp;form=skydnc</v>
    <v>Learn more on Bing</v>
  </rv>
  <rv s="1">
    <v>0</v>
    <v>COPART, INC. (XNAS:CPRT)</v>
    <v>2</v>
    <v>3</v>
    <v>Finance</v>
    <v>4</v>
    <v>en-US</v>
    <v>a1q8r7</v>
    <v>268435456</v>
    <v>268435457</v>
    <v>1</v>
    <v>Powered by Refinitiv</v>
    <v>161.12</v>
    <v>105.41</v>
    <v>1.1135999999999999</v>
    <v>1.21</v>
    <v>1.0910999999999999E-2</v>
    <v>1.35</v>
    <v>1.2041999999999999E-2</v>
    <v>USD</v>
    <v>Copart, Inc. (Copart) is a provider of online auctions and vehicle remarketing services with operations in the United States (U.S.), Canada, the United Kingdom (U.K.), Brazil, the Republic of Ireland, Germany, Finland, the United Arab Emirates (U.A.E.), Oman, Bahrain, and Spain.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Its vehicle sellers consist primarily of insurance companies, but also include banks, finance companies, charities, fleet operators, dealers and from individuals. It sells the vehicles to licensed vehicle dismantlers, rebuilders, repair licensees, used vehicle dealers, exporters, and in some jurisdictions, to the general public.</v>
    <v>8600</v>
    <v>Nasdaq Stock Market</v>
    <v>XNAS</v>
    <v>XNAS</v>
    <v>14185 Dallas Pkwy Ste 300, DALLAS, TX, 75254-1327 US</v>
    <v>113.06</v>
    <v>Specialty Retailers</v>
    <v>Stock</v>
    <v>44701.994863726562</v>
    <v>88</v>
    <v>109.01</v>
    <v>26625820000</v>
    <v>COPART, INC.</v>
    <v>COPART, INC.</v>
    <v>113</v>
    <v>24.6892</v>
    <v>110.9</v>
    <v>112.11</v>
    <v>113.46</v>
    <v>237497300</v>
    <v>CPRT</v>
    <v>COPART, INC. (XNAS:CPRT)</v>
    <v>1567029</v>
    <v>1169763</v>
    <v>2012</v>
  </rv>
  <rv s="2">
    <v>89</v>
  </rv>
  <rv s="0">
    <v>https://www.bing.com/financeapi/forcetrigger?t=bq8rqh&amp;q=XNAS%3aCRWD&amp;form=skydnc</v>
    <v>Learn more on Bing</v>
  </rv>
  <rv s="7">
    <v>12</v>
    <v>CROWDSTRIKE HOLDINGS, INC. (XNAS:CRWD)</v>
    <v>2</v>
    <v>13</v>
    <v>Finance</v>
    <v>4</v>
    <v>en-US</v>
    <v>bq8rqh</v>
    <v>268435456</v>
    <v>268435457</v>
    <v>1</v>
    <v>Powered by Refinitiv</v>
    <v>298.48</v>
    <v>130</v>
    <v>6.1</v>
    <v>4.2765000000000004E-2</v>
    <v>0.26</v>
    <v>1.7480000000000002E-3</v>
    <v>USD</v>
    <v>CrowdStrike Holdings, Inc. provides cloud-delivered solutions for endpoint and cloud workload protection via a software-as-a-service (SaaS) subscription-based model. The Company offers Falcon platform in a SaaS subscription-based model, which delivers integrated, technologies that deliver protection and performance, while reducing customer complexity.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It also offers approximately 22 cloud modules on its Falcon platform, which include Falcon Prevent, Falcon Insight, Falcon Device Control, Falcon Firewall Management, Falcon XDR, Falcon Discover, Falcon Spotlight and others.</v>
    <v>4965</v>
    <v>Nasdaq Stock Market</v>
    <v>XNAS</v>
    <v>XNAS</v>
    <v>206 E. 9TH STREET, SUITE 1400, AUSTIN, TX, 78701 US</v>
    <v>156.70519999999999</v>
    <v>Software &amp; IT Services</v>
    <v>Stock</v>
    <v>44701.999589860934</v>
    <v>91</v>
    <v>142.05000000000001</v>
    <v>34510450000</v>
    <v>CROWDSTRIKE HOLDINGS, INC.</v>
    <v>CROWDSTRIKE HOLDINGS, INC.</v>
    <v>151.78</v>
    <v>142.63999999999999</v>
    <v>148.74</v>
    <v>149</v>
    <v>232018700</v>
    <v>CRWD</v>
    <v>CROWDSTRIKE HOLDINGS, INC. (XNAS:CRWD)</v>
    <v>8197524</v>
    <v>4598188</v>
    <v>2011</v>
  </rv>
  <rv s="2">
    <v>92</v>
  </rv>
  <rv s="0">
    <v>https://www.bing.com/financeapi/forcetrigger?t=a1qe5r&amp;q=XNAS%3aCSCO&amp;form=skydnc</v>
    <v>Learn more on Bing</v>
  </rv>
  <rv s="1">
    <v>0</v>
    <v>CISCO SYSTEMS, INC. (XNAS:CSCO)</v>
    <v>2</v>
    <v>3</v>
    <v>Finance</v>
    <v>4</v>
    <v>en-US</v>
    <v>a1qe5r</v>
    <v>268435456</v>
    <v>268435457</v>
    <v>1</v>
    <v>Powered by Refinitiv</v>
    <v>64.284999999999997</v>
    <v>41.02</v>
    <v>1.0086999999999999</v>
    <v>1.22</v>
    <v>2.9243000000000002E-2</v>
    <v>-0.17</v>
    <v>-3.9589999999999998E-3</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43</v>
    <v>Communications &amp; Networking</v>
    <v>Stock</v>
    <v>44701.999661064059</v>
    <v>94</v>
    <v>41.52</v>
    <v>178380000000</v>
    <v>CISCO SYSTEMS, INC.</v>
    <v>CISCO SYSTEMS, INC.</v>
    <v>41.86</v>
    <v>14.637700000000001</v>
    <v>41.72</v>
    <v>42.94</v>
    <v>42.77</v>
    <v>4154168000</v>
    <v>CSCO</v>
    <v>CISCO SYSTEMS, INC. (XNAS:CSCO)</v>
    <v>46148684</v>
    <v>24523653</v>
    <v>2021</v>
  </rv>
  <rv s="2">
    <v>95</v>
  </rv>
  <rv s="0">
    <v>https://www.bing.com/financeapi/forcetrigger?t=a1qga2&amp;q=XNAS%3aCSX&amp;form=skydnc</v>
    <v>Learn more on Bing</v>
  </rv>
  <rv s="1">
    <v>0</v>
    <v>CSX Corporation (XNAS:CSX)</v>
    <v>2</v>
    <v>3</v>
    <v>Finance</v>
    <v>4</v>
    <v>en-US</v>
    <v>a1qga2</v>
    <v>268435456</v>
    <v>268435457</v>
    <v>1</v>
    <v>Powered by Refinitiv</v>
    <v>38.630000000000003</v>
    <v>29.484999999999999</v>
    <v>1.2275</v>
    <v>0</v>
    <v>0</v>
    <v>0.18</v>
    <v>5.8180000000000003E-3</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It categorizes its products into primary lines of business such as merchandise, intermodal and coal. Its intermodal business links customers to railroads through trucks and terminals. Its merchandise business consists of shipments in markets, such as agricultural and food products, automotive, minerals, forest products, metals and equipment, and fertilizers. It transports domestic coal, coke and iron ore to electricity-generating power plants, steel manufacturers and industrial plants, as well as export coal to deep-water port facilities. Its principal operating subsidiary, CSX Transportation, Inc., provides an important link to the transportation supply chain through its route-mile rail.</v>
    <v>21000</v>
    <v>Nasdaq Stock Market</v>
    <v>XNAS</v>
    <v>XNAS</v>
    <v>500 Water St Fl 15, JACKSONVILLE, FL, 32202-4423 US</v>
    <v>31.28</v>
    <v>Freight &amp; Logistics Services</v>
    <v>Stock</v>
    <v>44701.989451353904</v>
    <v>97</v>
    <v>30.295000000000002</v>
    <v>67271604400</v>
    <v>CSX Corporation</v>
    <v>CSX Corporation</v>
    <v>31.11</v>
    <v>17.574200000000001</v>
    <v>30.94</v>
    <v>30.94</v>
    <v>31.12</v>
    <v>2174260000</v>
    <v>CSX</v>
    <v>CSX Corporation (XNAS:CSX)</v>
    <v>21816760</v>
    <v>16755255</v>
    <v>1978</v>
  </rv>
  <rv s="2">
    <v>98</v>
  </rv>
  <rv s="0">
    <v>https://www.bing.com/financeapi/forcetrigger?t=a1qgcw&amp;q=XNAS%3aCTAS&amp;form=skydnc</v>
    <v>Learn more on Bing</v>
  </rv>
  <rv s="1">
    <v>0</v>
    <v>CINTAS CORPORATION (XNAS:CTAS)</v>
    <v>2</v>
    <v>3</v>
    <v>Finance</v>
    <v>4</v>
    <v>en-US</v>
    <v>a1qgcw</v>
    <v>268435456</v>
    <v>268435457</v>
    <v>1</v>
    <v>Powered by Refinitiv</v>
    <v>461.44</v>
    <v>340.17</v>
    <v>1.4771000000000001</v>
    <v>4.82</v>
    <v>1.3434E-2</v>
    <v>0</v>
    <v>0</v>
    <v>USD</v>
    <v>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 services, which include rental and servicing of uniforms and other garments, including flame resistant clothing, mats, mops and shop towels, and other ancillary items. Its first aid and safety service segment offer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v>
    <v>40000</v>
    <v>Nasdaq Stock Market</v>
    <v>XNAS</v>
    <v>XNAS</v>
    <v>PO Box 625737, 6800 Cintas Blvd, CINCINNATI, OH, 45262-5737 US</v>
    <v>363.97500000000002</v>
    <v>Professional &amp; Commercial Services</v>
    <v>Stock</v>
    <v>44701.853264698439</v>
    <v>100</v>
    <v>355.36</v>
    <v>37207380000</v>
    <v>CINTAS CORPORATION</v>
    <v>CINTAS CORPORATION</v>
    <v>361.93</v>
    <v>31.7272</v>
    <v>358.8</v>
    <v>363.62</v>
    <v>363.62</v>
    <v>102324900</v>
    <v>CTAS</v>
    <v>CINTAS CORPORATION (XNAS:CTAS)</v>
    <v>455455</v>
    <v>491248</v>
    <v>1986</v>
  </rv>
  <rv s="2">
    <v>101</v>
  </rv>
  <rv s="0">
    <v>https://www.bing.com/financeapi/forcetrigger?t=a1qhz2&amp;q=XNAS%3aCTSH&amp;form=skydnc</v>
    <v>Learn more on Bing</v>
  </rv>
  <rv s="1">
    <v>0</v>
    <v>COGNIZANT TECHNOLOGY SOLUTIONS CORPORATION (XNAS:CTSH)</v>
    <v>2</v>
    <v>3</v>
    <v>Finance</v>
    <v>4</v>
    <v>en-US</v>
    <v>a1qhz2</v>
    <v>268435456</v>
    <v>268435457</v>
    <v>1</v>
    <v>Powered by Refinitiv</v>
    <v>93.468000000000004</v>
    <v>66.19</v>
    <v>1.1298999999999999</v>
    <v>0.51</v>
    <v>7.252999999999999E-3</v>
    <v>-0.33</v>
    <v>-4.6589999999999999E-3</v>
    <v>USD</v>
    <v>Cognizant Technology Solutions Corporation is a professional services company. Its services include digital services and solutions, consulting, application development, systems integration, application testing, application maintenance, infrastructure services and business process services. It is focused on areas, namely Internet of Things (IoT), digital engineering, data and cloud. The Company operates through four segments: Financial Services, Healthcare, Products and Resources, and Communications, Media and Technology. The Healthcare segment consists of healthcare providers and payers as well as life sciences companies, including pharmaceutical, biotech and medical device companies. The Products and Resources segment includes manufacturers, retailers, travel and hospitality companies, as well as companies providing logistics, energy and utility services. Its Communications, Media and Technology includes information, media and entertainment, communications and technology companies.</v>
    <v>340400</v>
    <v>Nasdaq Stock Market</v>
    <v>XNAS</v>
    <v>XNAS</v>
    <v>300 FRANK W. BURR BLVD., STE. 36, 6 FL., TEANECK, NJ, 07666 US</v>
    <v>71.459999999999994</v>
    <v>Software &amp; IT Services</v>
    <v>Stock</v>
    <v>44701.873634166404</v>
    <v>103</v>
    <v>69.349999999999994</v>
    <v>36914740000</v>
    <v>COGNIZANT TECHNOLOGY SOLUTIONS CORPORATION</v>
    <v>COGNIZANT TECHNOLOGY SOLUTIONS CORPORATION</v>
    <v>71.099999999999994</v>
    <v>16.874600000000001</v>
    <v>70.319999999999993</v>
    <v>70.83</v>
    <v>70.5</v>
    <v>521173800</v>
    <v>CTSH</v>
    <v>COGNIZANT TECHNOLOGY SOLUTIONS CORPORATION (XNAS:CTSH)</v>
    <v>2932605</v>
    <v>3479033</v>
    <v>1988</v>
  </rv>
  <rv s="2">
    <v>104</v>
  </rv>
  <rv s="0">
    <v>https://www.bing.com/financeapi/forcetrigger?t=brjvjc&amp;q=XNAS%3aDDOG&amp;form=skydnc</v>
    <v>Learn more on Bing</v>
  </rv>
  <rv s="3">
    <v>5</v>
    <v>DATADOG, INC. (XNAS:DDOG)</v>
    <v>2</v>
    <v>6</v>
    <v>Finance</v>
    <v>4</v>
    <v>en-US</v>
    <v>brjvjc</v>
    <v>268435456</v>
    <v>268435457</v>
    <v>1</v>
    <v>Powered by Refinitiv</v>
    <v>199.67500000000001</v>
    <v>84.284999999999997</v>
    <v>-1.7350000000000001</v>
    <v>-1.7975000000000001E-2</v>
    <v>0.06</v>
    <v>6.3299999999999999E-4</v>
    <v>USD</v>
    <v>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v>
    <v>3200</v>
    <v>Nasdaq Stock Market</v>
    <v>XNAS</v>
    <v>XNAS</v>
    <v>620 8th Ave Fl 45, NEW YORK, NY, 10018-1741 US</v>
    <v>100.9299</v>
    <v>Software &amp; IT Services</v>
    <v>Stock</v>
    <v>44701.997338171095</v>
    <v>106</v>
    <v>90.18</v>
    <v>29860500000</v>
    <v>DATADOG, INC.</v>
    <v>DATADOG, INC.</v>
    <v>98.52</v>
    <v>19618.900000000001</v>
    <v>96.525000000000006</v>
    <v>94.79</v>
    <v>94.85</v>
    <v>315017400</v>
    <v>DDOG</v>
    <v>DATADOG, INC. (XNAS:DDOG)</v>
    <v>6090938</v>
    <v>6004388</v>
    <v>2010</v>
  </rv>
  <rv s="2">
    <v>107</v>
  </rv>
  <rv s="0">
    <v>https://www.bing.com/financeapi/forcetrigger?t=a1r63m&amp;q=XNAS%3aDLTR&amp;form=skydnc</v>
    <v>Learn more on Bing</v>
  </rv>
  <rv s="1">
    <v>0</v>
    <v>DOLLAR TREE, INC. (XNAS:DLTR)</v>
    <v>2</v>
    <v>3</v>
    <v>Finance</v>
    <v>4</v>
    <v>en-US</v>
    <v>a1r63m</v>
    <v>268435456</v>
    <v>268435457</v>
    <v>1</v>
    <v>Powered by Refinitiv</v>
    <v>177.19</v>
    <v>84.26</v>
    <v>0.78839999999999999</v>
    <v>-7.69</v>
    <v>-5.6722999999999996E-2</v>
    <v>-0.02</v>
    <v>-1.5640000000000001E-4</v>
    <v>USD</v>
    <v>Dollar Tree, Inc. is an operator of discount variety stores. The Company’s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Family Dollar segment operates general merchandise retail discount stores providing customers with a selection of merchandise in convenient neighborhood stores. The Family Dollar segment consists of its store operations under the Family Dollar brand and 11 distribution centers. Family Dollar stores segment consists of consumable merchandise, hardware and automotive supplies, diapers, batteries, pet food and supplies, seasonal and electronics merchandise, and apparel and accessories merchandise. It also owns trademarks, including Family Dollar and Family Dollar Stores.</v>
    <v>61886</v>
    <v>Nasdaq Stock Market</v>
    <v>XNAS</v>
    <v>XNAS</v>
    <v>500 Volvo Pkwy, CHESAPEAKE, VA, 23320-1604 US</v>
    <v>136.19</v>
    <v>Diversified Retail</v>
    <v>Stock</v>
    <v>44701.999563796096</v>
    <v>109</v>
    <v>124.76009999999999</v>
    <v>28845690000</v>
    <v>DOLLAR TREE, INC.</v>
    <v>DOLLAR TREE, INC.</v>
    <v>135.43</v>
    <v>23.483499999999999</v>
    <v>135.57</v>
    <v>127.88</v>
    <v>127.86</v>
    <v>225568400</v>
    <v>DLTR</v>
    <v>DOLLAR TREE, INC. (XNAS:DLTR)</v>
    <v>4929480</v>
    <v>2501726</v>
    <v>2008</v>
  </rv>
  <rv s="2">
    <v>110</v>
  </rv>
  <rv s="0">
    <v>https://www.bing.com/financeapi/forcetrigger?t=azqpgh&amp;q=XNAS%3aDOCU&amp;form=skydnc</v>
    <v>Learn more on Bing</v>
  </rv>
  <rv s="8">
    <v>14</v>
    <v>DOCUSIGN, INC. (XNAS:DOCU)</v>
    <v>2</v>
    <v>15</v>
    <v>Finance</v>
    <v>4</v>
    <v>en-US</v>
    <v>azqpgh</v>
    <v>268435456</v>
    <v>268435457</v>
    <v>1</v>
    <v>Powered by Refinitiv</v>
    <v>314.76</v>
    <v>64.84</v>
    <v>1.0462</v>
    <v>-1.43</v>
    <v>-1.8290999999999998E-2</v>
    <v>0.17</v>
    <v>2.215E-3</v>
    <v>USD</v>
    <v>DocuSign, Inc. offers electronic signature product, enabling an agreement to be signed electronically on a variety of devices, from virtually anywhere in the world. The Company offers DocuSign Agreement Cloud, which is a cloud software platform that automates and connects the entire agreement process. It includes DocuSign eSignature, an electronic signature solution.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 Its offers DocuSign Insight, which uses AI to search and analyze agreements by legal concepts and clauses.</v>
    <v>7461</v>
    <v>Nasdaq Stock Market</v>
    <v>XNAS</v>
    <v>XNAS</v>
    <v>221 Main St Ste 1550, SAN FRANCISCO, CA, 94105-1947 US</v>
    <v>80.95</v>
    <v>Software &amp; IT Services</v>
    <v>Stock</v>
    <v>44701.996917916404</v>
    <v>112</v>
    <v>72.84</v>
    <v>15342580000</v>
    <v>DOCUSIGN, INC.</v>
    <v>DOCUSIGN, INC.</v>
    <v>79.64</v>
    <v>78.180000000000007</v>
    <v>76.75</v>
    <v>76.92</v>
    <v>199903300</v>
    <v>DOCU</v>
    <v>DOCUSIGN, INC. (XNAS:DOCU)</v>
    <v>4609767</v>
    <v>4298696</v>
    <v>2012</v>
  </rv>
  <rv s="2">
    <v>113</v>
  </rv>
  <rv s="0">
    <v>https://www.bing.com/financeapi/forcetrigger?t=a1rgxm&amp;q=XNAS%3aDXCM&amp;form=skydnc</v>
    <v>Learn more on Bing</v>
  </rv>
  <rv s="1">
    <v>0</v>
    <v>DEXCOM, INC. (XNAS:DXCM)</v>
    <v>2</v>
    <v>3</v>
    <v>Finance</v>
    <v>4</v>
    <v>en-US</v>
    <v>a1rgxm</v>
    <v>268435456</v>
    <v>268435457</v>
    <v>1</v>
    <v>Powered by Refinitiv</v>
    <v>659.45180000000005</v>
    <v>302.61</v>
    <v>1.1307</v>
    <v>5.1100000000000003</v>
    <v>1.6164999999999999E-2</v>
    <v>1.26</v>
    <v>3.9220000000000001E-3</v>
    <v>USD</v>
    <v>DexCom, Inc. is a medical device company. The Company is primarily focused on the design, development, and commercialization of continuous glucose monitoring (CGM), systems for use by people with diabetes and by healthcare providers. Its Dexcom G6 is a CGM system that can be used as part of an integrated system with other compatible medical devices and electronic interfaces, which may include automated insulin dosing systems, insulin pumps, blood glucose meters or other electronic devices used for diabetes management. Its Dexcom Share remote monitoring system, offered for use with its Dexcom system, uses an application on the patient's mobile device to wirelessly transmit glucose information to the cloud and then to applications on the mobile devices of up to five designated recipients. Its Dexcom Real-Time API enables invited third-party developers to integrate real-time CGM data into their digital health applications and devices. Its other products include Dexcom ONE and Dexcom G7.</v>
    <v>6300</v>
    <v>Nasdaq Stock Market</v>
    <v>XNAS</v>
    <v>XNAS</v>
    <v>6340 Sequence Dr, SAN DIEGO, CA, 92121-4356 US</v>
    <v>325.85500000000002</v>
    <v>Healthcare Equipment &amp; Supplies</v>
    <v>Stock</v>
    <v>44701.95384055547</v>
    <v>115</v>
    <v>309.23</v>
    <v>31520990000</v>
    <v>DEXCOM, INC.</v>
    <v>DEXCOM, INC.</v>
    <v>324.7</v>
    <v>154.60839999999999</v>
    <v>316.12</v>
    <v>321.23</v>
    <v>322.49</v>
    <v>98125930</v>
    <v>DXCM</v>
    <v>DEXCOM, INC. (XNAS:DXCM)</v>
    <v>825296</v>
    <v>819104</v>
    <v>1999</v>
  </rv>
  <rv s="2">
    <v>116</v>
  </rv>
  <rv s="0">
    <v>https://www.bing.com/financeapi/forcetrigger?t=a1rjec&amp;q=XNAS%3aEA&amp;form=skydnc</v>
    <v>Learn more on Bing</v>
  </rv>
  <rv s="1">
    <v>0</v>
    <v>ELECTRONIC ARTS INC. (XNAS:EA)</v>
    <v>2</v>
    <v>3</v>
    <v>Finance</v>
    <v>4</v>
    <v>en-US</v>
    <v>a1rjec</v>
    <v>268435456</v>
    <v>268435457</v>
    <v>1</v>
    <v>Powered by Refinitiv</v>
    <v>148.93</v>
    <v>109.24</v>
    <v>0.74580000000000002</v>
    <v>0.74</v>
    <v>5.6910000000000007E-3</v>
    <v>0.2</v>
    <v>1.5299999999999999E-3</v>
    <v>USD</v>
    <v>Electronic Arts Inc. is a digital interactive entertainment company. The Company develops, markets, publishes and deliver games, content and services that can be played by consumers on a range of platforms, which include game consoles, personal computers (PCs), mobile phones and tablets. The Company's games and services are based on a portfolio of intellectual property that includes brands, such as Battlefield, The Sims, Apex Legends, Need for Speed, Plants vs. Zombies, FIFA, Madden NFL and Star Wars.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such as Steam. Its mobile, tablet and PC free-to-download games and additional content are available through third-party application storefronts, such as the Apple Application Store and Google Play.</v>
    <v>11000</v>
    <v>Nasdaq Stock Market</v>
    <v>XNAS</v>
    <v>XNAS</v>
    <v>209 Redwood Shores Pkwy, REDWOOD CITY, CA, 94065-1175 US</v>
    <v>132.58000000000001</v>
    <v>Software &amp; IT Services</v>
    <v>Stock</v>
    <v>44701.999720890628</v>
    <v>118</v>
    <v>126.5201</v>
    <v>36772630000</v>
    <v>ELECTRONIC ARTS INC.</v>
    <v>ELECTRONIC ARTS INC.</v>
    <v>130.82</v>
    <v>47.108699999999999</v>
    <v>130.02000000000001</v>
    <v>130.76</v>
    <v>130.96</v>
    <v>281222300</v>
    <v>EA</v>
    <v>ELECTRONIC ARTS INC. (XNAS:EA)</v>
    <v>4727685</v>
    <v>3093133</v>
    <v>1991</v>
  </rv>
  <rv s="2">
    <v>119</v>
  </rv>
  <rv s="0">
    <v>https://www.bing.com/financeapi/forcetrigger?t=a1rk52&amp;q=XNAS%3aEBAY&amp;form=skydnc</v>
    <v>Learn more on Bing</v>
  </rv>
  <rv s="1">
    <v>0</v>
    <v>EBAY INC. (XNAS:EBAY)</v>
    <v>2</v>
    <v>3</v>
    <v>Finance</v>
    <v>4</v>
    <v>en-US</v>
    <v>a1rk52</v>
    <v>268435456</v>
    <v>268435457</v>
    <v>1</v>
    <v>Powered by Refinitiv</v>
    <v>81.19</v>
    <v>43.28</v>
    <v>1.1859999999999999</v>
    <v>-0.31</v>
    <v>-6.9479999999999993E-3</v>
    <v>0.02</v>
    <v>4.5140000000000002E-4</v>
    <v>USD</v>
    <v>eBay Inc. is a global commerce company, through its Marketplace platforms, which connects buyer and seller in more than 190 markets around the world. The Company's products include Promoted Listings Express, Promoted Listings Advanced, and External Promoted Listings. The Company has developed user interfaces, buyer, seller and developer tools and transaction processing, database and network applications that help enable its users to reliably and securely complete transactions on its sites. The Company's platforms include online marketplace located at www.ebay.com and its localized counterparts, including off-platform businesses in Japan and Turkey, as well as eBays suite of mobile apps. The platforms are accessible through an online experience (desktop and laptop computers), iOS and Android mobile devices (smartphones and tablets) and its application programming interfaces (APIs platform access for third party software developers).</v>
    <v>10800</v>
    <v>Nasdaq Stock Market</v>
    <v>XNAS</v>
    <v>XNAS</v>
    <v>2025 Hamilton Ave, SAN JOSE, CA, 95125-5904 US</v>
    <v>45.32</v>
    <v>Software &amp; IT Services</v>
    <v>Stock</v>
    <v>44701.999503251565</v>
    <v>121</v>
    <v>43.28</v>
    <v>24806610000</v>
    <v>EBAY INC.</v>
    <v>EBAY INC.</v>
    <v>44.96</v>
    <v>253.23410000000001</v>
    <v>44.62</v>
    <v>44.31</v>
    <v>44.33</v>
    <v>559842100</v>
    <v>EBAY</v>
    <v>EBAY INC. (XNAS:EBAY)</v>
    <v>7445787</v>
    <v>7224364</v>
    <v>1998</v>
  </rv>
  <rv s="2">
    <v>122</v>
  </rv>
  <rv s="0">
    <v>https://www.bing.com/financeapi/forcetrigger?t=a1shjc&amp;q=XNAS%3aEXC&amp;form=skydnc</v>
    <v>Learn more on Bing</v>
  </rv>
  <rv s="1">
    <v>0</v>
    <v>EXELON CORPORATION (XNAS:EXC)</v>
    <v>2</v>
    <v>3</v>
    <v>Finance</v>
    <v>4</v>
    <v>en-US</v>
    <v>a1shjc</v>
    <v>268435456</v>
    <v>268435457</v>
    <v>1</v>
    <v>Powered by Refinitiv</v>
    <v>50.71</v>
    <v>31.1967</v>
    <v>0.45600000000000002</v>
    <v>-0.2</v>
    <v>-4.2240000000000003E-3</v>
    <v>-0.78</v>
    <v>-1.6543000000000002E-2</v>
    <v>USD</v>
    <v>Exelon Corporation is a utility services holding company. The Company, through its subsidiary, Exelon Generation Company, LLC (Generation), is engaged in the generation, delivery, and marketing of energy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distribution and transmission business. It operates through 11 segments: Generation's five segments: Mid-Atlantic, Midwest, New York, ERCOT, Other Power Regions, ComEd, PECO and BGE, and PHI's three utility segments: Pepco, DPL and ACE. Generation's integrated business consists of the generation, physical delivery and marketing of power across geographical regions through its customer-facing business.</v>
    <v>31518</v>
    <v>Nasdaq Stock Market</v>
    <v>XNAS</v>
    <v>XNAS</v>
    <v>PO BOX 805398, CHICAGO, IL, 60680-5398 US</v>
    <v>47.62</v>
    <v>Electrical Utilities &amp; IPPs</v>
    <v>Stock</v>
    <v>44701.996649814064</v>
    <v>124</v>
    <v>46.344999999999999</v>
    <v>46216880000</v>
    <v>EXELON CORPORATION</v>
    <v>EXELON CORPORATION</v>
    <v>47.37</v>
    <v>18.758299999999998</v>
    <v>47.35</v>
    <v>47.15</v>
    <v>46.37</v>
    <v>980209600</v>
    <v>EXC</v>
    <v>EXELON CORPORATION (XNAS:EXC)</v>
    <v>6175858</v>
    <v>6759496</v>
    <v>1999</v>
  </rv>
  <rv s="2">
    <v>125</v>
  </rv>
  <rv s="0">
    <v>https://www.bing.com/financeapi/forcetrigger?t=a1sl52&amp;q=XNAS%3aFAST&amp;form=skydnc</v>
    <v>Learn more on Bing</v>
  </rv>
  <rv s="1">
    <v>0</v>
    <v>Fastenal Company (XNAS:FAST)</v>
    <v>2</v>
    <v>3</v>
    <v>Finance</v>
    <v>4</v>
    <v>en-US</v>
    <v>a1sl52</v>
    <v>268435456</v>
    <v>268435457</v>
    <v>1</v>
    <v>Powered by Refinitiv</v>
    <v>64.746499999999997</v>
    <v>48.84</v>
    <v>1.2756000000000001</v>
    <v>0.11</v>
    <v>2.1429999999999999E-3</v>
    <v>0.38</v>
    <v>7.3860000000000002E-3</v>
    <v>USD</v>
    <v>Fastenal Company is engaged in the wholesale distribution of industrial and construction supplies. The Company is a distributor of threaded fasteners, bolts, nuts, screws, studs, and related washers, as well as miscellaneous supplies and hardware. Its customers are in the manufacturing and non-residential construction markets. The manufacturing market includes sales of products for both original equipment manufacturing (OEM), where its products are consumed in the final products of its customers, and manufacturing, repair, and operations (MRO), where its products are consumed to support the facilities and ongoing operations of its customers. The non-residential construction market includes general, electrical, plumbing, sheet metal and road contractors. Other users of its products include farmers, truckers, railroads, oil exploration companies, oil production and refinement companies, mining companies, federal, state, and local governmental entities, schools, and certain retail trades.</v>
    <v>21167</v>
    <v>Nasdaq Stock Market</v>
    <v>XNAS</v>
    <v>XNAS</v>
    <v>2001 Theurer Blvd, WINONA, MN, 55987-1500 US</v>
    <v>51.88</v>
    <v>Machinery, Equipment &amp; Components</v>
    <v>Stock</v>
    <v>44701.967373066407</v>
    <v>127</v>
    <v>50.53</v>
    <v>29614930000</v>
    <v>Fastenal Company</v>
    <v>Fastenal Company</v>
    <v>51.704999999999998</v>
    <v>30.124700000000001</v>
    <v>51.34</v>
    <v>51.45</v>
    <v>51.83</v>
    <v>575606000</v>
    <v>FAST</v>
    <v>Fastenal Company (XNAS:FAST)</v>
    <v>3187279</v>
    <v>3743460</v>
    <v>1968</v>
  </rv>
  <rv s="2">
    <v>128</v>
  </rv>
  <rv s="0">
    <v>https://www.bing.com/financeapi/forcetrigger?t=a1slm7&amp;q=XNAS%3aFB&amp;form=skydnc</v>
    <v>Learn more on Bing</v>
  </rv>
  <rv s="1">
    <v>0</v>
    <v>Meta Platforms, Inc. (XNAS:FB)</v>
    <v>2</v>
    <v>3</v>
    <v>Finance</v>
    <v>4</v>
    <v>en-US</v>
    <v>a1slm7</v>
    <v>268435456</v>
    <v>268435457</v>
    <v>1</v>
    <v>Powered by Refinitiv</v>
    <v>384.33</v>
    <v>169</v>
    <v>1.3509</v>
    <v>2.25</v>
    <v>1.1762E-2</v>
    <v>0.27</v>
    <v>1.3950000000000002E-3</v>
    <v>USD</v>
    <v>Meta Platforms Inc., formerly Facebook, Inc., is a social technology company. The Company is engaged in the products that enable people to connect and share with friends and family through mobile devices, personal computers, virtual reality (VR) headsets, wearables, and in-home devices. The Company operates through two segments: Family of Apps (FoA) and Reality Labs (RL). FoA includes Facebook, Instagram, Messenger, WhatsApp, and other services. RL includes augmented and virtual reality-related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v>
    <v>77805</v>
    <v>Nasdaq Stock Market</v>
    <v>XNAS</v>
    <v>XNAS</v>
    <v>1601 Willow Rd, MENLO PARK, CA, 94025 US</v>
    <v>197.91</v>
    <v>Software &amp; IT Services</v>
    <v>Stock</v>
    <v>44701.999917082816</v>
    <v>130</v>
    <v>187.87</v>
    <v>523781800000</v>
    <v>Meta Platforms, Inc.</v>
    <v>Meta Platforms, Inc.</v>
    <v>194.97</v>
    <v>14.4777</v>
    <v>191.29</v>
    <v>193.54</v>
    <v>193.81</v>
    <v>2706323000</v>
    <v>FB</v>
    <v>Meta Platforms, Inc. (XNAS:FB)</v>
    <v>31465570</v>
    <v>37619201</v>
    <v>2004</v>
  </rv>
  <rv s="2">
    <v>131</v>
  </rv>
  <rv s="0">
    <v>https://www.bing.com/financeapi/forcetrigger?t=a1sx27&amp;q=XNAS%3aFISV&amp;form=skydnc</v>
    <v>Learn more on Bing</v>
  </rv>
  <rv s="1">
    <v>0</v>
    <v>FISERV, INC. (XNAS:FISV)</v>
    <v>2</v>
    <v>3</v>
    <v>Finance</v>
    <v>4</v>
    <v>en-US</v>
    <v>a1sx27</v>
    <v>268435456</v>
    <v>268435457</v>
    <v>1</v>
    <v>Powered by Refinitiv</v>
    <v>119.86</v>
    <v>89.91</v>
    <v>0.77890000000000004</v>
    <v>1.2</v>
    <v>1.2713E-2</v>
    <v>-0.33</v>
    <v>-3.4520000000000002E-3</v>
    <v>USD</v>
    <v>Fiserv, Inc. is a global provider of payments and financial services technology solutions. The Company provides account processing and digital banking solutions, card issuer processing and network services, payments, e-commerce, merchant acquiring and processing, and the Clover cloud-based point-of-sale solution. The Company’s segments include Merchant Acceptance (Acceptance), Financial Technology (Fintech) and Payments and Network (Payments). The Acceptance segment provides a range of commerce-enabling solutions and serves merchants of all sizes around the world. Acceptance solutions enable businesses to securely accept consumers’ electronic payment transactions online or in-person. The Fintech segment provides financial institutions around the world with the technology solutions they need to run their operations. The Payments segment provides financial institutions and corporate clients around the world with the products and services required to process digital payment transactions.</v>
    <v>44000</v>
    <v>Nasdaq Stock Market</v>
    <v>XNAS</v>
    <v>XNAS</v>
    <v>255 FISERV DR, PO BOX 979, BROOKFIELD, WI, 53045 US</v>
    <v>95.73</v>
    <v>Professional &amp; Commercial Services</v>
    <v>Stock</v>
    <v>44701.932933425778</v>
    <v>133</v>
    <v>93.37</v>
    <v>61788810000</v>
    <v>FISERV, INC.</v>
    <v>FISERV, INC.</v>
    <v>95.35</v>
    <v>36.8949</v>
    <v>94.39</v>
    <v>95.59</v>
    <v>95.26</v>
    <v>646394000</v>
    <v>FISV</v>
    <v>FISERV, INC. (XNAS:FISV)</v>
    <v>2859932</v>
    <v>3429783</v>
    <v>1992</v>
  </rv>
  <rv s="2">
    <v>134</v>
  </rv>
  <rv s="0">
    <v>https://www.bing.com/financeapi/forcetrigger?t=a1tg3m&amp;q=XNAS%3aFTNT&amp;form=skydnc</v>
    <v>Learn more on Bing</v>
  </rv>
  <rv s="1">
    <v>0</v>
    <v>FORTINET, INC. (XNAS:FTNT)</v>
    <v>2</v>
    <v>3</v>
    <v>Finance</v>
    <v>4</v>
    <v>en-US</v>
    <v>a1tg3m</v>
    <v>268435456</v>
    <v>268435457</v>
    <v>1</v>
    <v>Powered by Refinitiv</v>
    <v>371.77</v>
    <v>208.29</v>
    <v>1.1929000000000001</v>
    <v>10.119999999999999</v>
    <v>3.6778999999999999E-2</v>
    <v>0.62</v>
    <v>2.173E-3</v>
    <v>USD</v>
    <v>Fortinet, Inc. offers cybersecurity and networking solutions. The Company provides cyber security solutions to a variety of organizations, including enterprises, communication service providers, government organizations and small businesses. Its network security appliances are managed by its FortiOS network operating system. Its Cloud Security portfolio also includes securing applications, including email and Web. Its cloud security offerings are available for deployment in public and private cloud environments, including Amazon Web Services, Microsoft Azure, Google Cloud, Oracle Cloud, Alibaba Cloud, IBM Cloud and VMWare Cloud. It also offers managed intrusion prevention system and Web application firewall rules delivered by FortiGuard Labs as an overlay service to native security offerings offered by Amazon Web Services. Its public and private cloud security solutions, including virtual appliances and hosted solutions, cover the capabilities of the Fortinet Security Fabric platform.</v>
    <v>10860</v>
    <v>Nasdaq Stock Market</v>
    <v>XNAS</v>
    <v>XNAS</v>
    <v>899 Kifer Rd, SUNNYVALE, CA, 94086-5205 US</v>
    <v>288.995</v>
    <v>Software &amp; IT Services</v>
    <v>Stock</v>
    <v>44701.995124096873</v>
    <v>136</v>
    <v>271.23</v>
    <v>45795180000</v>
    <v>FORTINET, INC.</v>
    <v>FORTINET, INC.</v>
    <v>286.3</v>
    <v>71.821200000000005</v>
    <v>275.16000000000003</v>
    <v>285.27999999999997</v>
    <v>285.89999999999998</v>
    <v>160527100</v>
    <v>FTNT</v>
    <v>FORTINET, INC. (XNAS:FTNT)</v>
    <v>2293572</v>
    <v>1542678</v>
    <v>2000</v>
  </rv>
  <rv s="2">
    <v>137</v>
  </rv>
  <rv s="0">
    <v>https://www.bing.com/financeapi/forcetrigger?t=a1tvoc&amp;q=XNAS%3aGILD&amp;form=skydnc</v>
    <v>Learn more on Bing</v>
  </rv>
  <rv s="1">
    <v>0</v>
    <v>GILEAD SCIENCES, INC. (XNAS:GILD)</v>
    <v>2</v>
    <v>3</v>
    <v>Finance</v>
    <v>4</v>
    <v>en-US</v>
    <v>a1tvoc</v>
    <v>268435456</v>
    <v>268435457</v>
    <v>1</v>
    <v>Powered by Refinitiv</v>
    <v>74.12</v>
    <v>57.185000000000002</v>
    <v>0.3392</v>
    <v>0.56999999999999995</v>
    <v>9.0089999999999996E-3</v>
    <v>0.16</v>
    <v>2.506E-3</v>
    <v>USD</v>
    <v>Gilead Sciences, Inc. is a biopharmaceutical company. The Company is focused on the discovery, development and commercialization of medicine to prevent and treat diseases, including human immunodeficiency virus (HIV), viral hepatitis and cancer. The Company’s products for HIV/AIDS patients include Biktarvy, Genvoya, Descovy, Odefsey, Truvada, Complera/Eviplera, Stribild, and Atripla. Its COVID-19 product is Veklury. The products for liver diseases includes Epclusa, Harvoni, Vosevi, Vemlidy, and Viread. The products under hematology/oncology/cell therapy include Yescarta, Tecartus, Trodelvy, and Zydelig. The other products include Letairis (ambrisentan), Ranexa (ranolazine), Cayston, Jyseleca, and AmBisome (amphotericin B liposome for injection). The Company also sells and distributes generic versions of Epclusa and Harvoni in the United States. It sells and distributes its products in the United States through the wholesale channel. It operates in more than 35 countries worldwide.</v>
    <v>14400</v>
    <v>Nasdaq Stock Market</v>
    <v>XNAS</v>
    <v>XNAS</v>
    <v>333 LAKESIDE DR, FOSTER CITY, CA, 94404 US</v>
    <v>63.9</v>
    <v>Biotechnology &amp; Medical Research</v>
    <v>Stock</v>
    <v>44701.999752464842</v>
    <v>139</v>
    <v>62.725000000000001</v>
    <v>80075370000</v>
    <v>GILEAD SCIENCES, INC.</v>
    <v>GILEAD SCIENCES, INC.</v>
    <v>63.37</v>
    <v>17.6753</v>
    <v>63.27</v>
    <v>63.84</v>
    <v>64</v>
    <v>1254313000</v>
    <v>GILD</v>
    <v>GILEAD SCIENCES, INC. (XNAS:GILD)</v>
    <v>6814570</v>
    <v>8408933</v>
    <v>1987</v>
  </rv>
  <rv s="2">
    <v>140</v>
  </rv>
  <rv s="0">
    <v>http://en.wikipedia.org/wiki/Alphabet_Inc.</v>
    <v>Wikipedia</v>
  </rv>
  <rv s="4">
    <v>6</v>
    <v>142</v>
  </rv>
  <rv s="5">
    <v>11</v>
    <v>https://www.bing.com/th?id=AMMS_91f59ff6c9305ce24b1cf0389cd856f8&amp;qlt=95</v>
    <v>143</v>
    <v>0</v>
    <v>https://www.bing.com/images/search?form=xlimg&amp;q=alphabet+inc.</v>
    <v>Image of ALPHABET INC.</v>
    <v/>
  </rv>
  <rv s="0">
    <v>https://www.bing.com/financeapi/forcetrigger?t=a1u3p2&amp;q=XNAS%3aGOOG&amp;form=skydnc</v>
    <v>Learn more on Bing</v>
  </rv>
  <rv s="6">
    <v>7</v>
    <v>ALPHABET INC. (XNAS:GOOG)</v>
    <v>9</v>
    <v>10</v>
    <v>Finance</v>
    <v>4</v>
    <v>en-US</v>
    <v>a1u3p2</v>
    <v>268435456</v>
    <v>268435457</v>
    <v>1</v>
    <v>Powered by Refinitiv</v>
    <v>3042</v>
    <v>2127.46</v>
    <v>1.1262000000000001</v>
    <v>-28.65</v>
    <v>-1.2935E-2</v>
    <v>0.74</v>
    <v>3.3849999999999999E-4</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163906</v>
    <v>Nasdaq Stock Market</v>
    <v>XNAS</v>
    <v>XNAS</v>
    <v>1600 Amphitheatre Pkwy, MOUNTAIN VIEW, CA, 94043-1351 US</v>
    <v>2251</v>
    <v>144</v>
    <v>Software &amp; IT Services</v>
    <v>Stock</v>
    <v>44701.999988633594</v>
    <v>145</v>
    <v>2127.46</v>
    <v>1436857000000</v>
    <v>ALPHABET INC.</v>
    <v>ALPHABET INC.</v>
    <v>2241.71</v>
    <v>20.029800000000002</v>
    <v>2214.91</v>
    <v>2186.2600000000002</v>
    <v>2187</v>
    <v>658499900</v>
    <v>GOOG</v>
    <v>ALPHABET INC. (XNAS:GOOG)</v>
    <v>1879301</v>
    <v>1630950</v>
    <v>2015</v>
  </rv>
  <rv s="2">
    <v>146</v>
  </rv>
  <rv s="0">
    <v>https://www.bing.com/financeapi/forcetrigger?t=a1ut3m&amp;q=XNAS%3aHON&amp;form=skydnc</v>
    <v>Learn more on Bing</v>
  </rv>
  <rv s="1">
    <v>0</v>
    <v>HONEYWELL INTERNATIONAL INC. (XNAS:HON)</v>
    <v>2</v>
    <v>3</v>
    <v>Finance</v>
    <v>4</v>
    <v>en-US</v>
    <v>a1ut3m</v>
    <v>268435456</v>
    <v>268435457</v>
    <v>1</v>
    <v>Powered by Refinitiv</v>
    <v>236.86</v>
    <v>174.42</v>
    <v>1.0334000000000001</v>
    <v>-2.9</v>
    <v>-1.5053E-2</v>
    <v>-0.36</v>
    <v>-1.897E-3</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855 S. Mint Street, CHARLOTTE, NC, 28202 US</v>
    <v>194.20500000000001</v>
    <v>Consumer Goods Conglomerates</v>
    <v>Stock</v>
    <v>44701.99930133047</v>
    <v>148</v>
    <v>185.78</v>
    <v>129169100000</v>
    <v>HONEYWELL INTERNATIONAL INC.</v>
    <v>HONEYWELL INTERNATIONAL INC.</v>
    <v>193.53</v>
    <v>25.5931</v>
    <v>192.65</v>
    <v>189.75</v>
    <v>189.39</v>
    <v>680732900</v>
    <v>HON</v>
    <v>HONEYWELL INTERNATIONAL INC. (XNAS:HON)</v>
    <v>3884143</v>
    <v>3787290</v>
    <v>1999</v>
  </rv>
  <rv s="2">
    <v>149</v>
  </rv>
  <rv s="0">
    <v>https://www.bing.com/financeapi/forcetrigger?t=a1vb5r&amp;q=XNAS%3aIDXX&amp;form=skydnc</v>
    <v>Learn more on Bing</v>
  </rv>
  <rv s="1">
    <v>0</v>
    <v>IDEXX LABORATORIES, INC. (XNAS:IDXX)</v>
    <v>2</v>
    <v>3</v>
    <v>Finance</v>
    <v>4</v>
    <v>en-US</v>
    <v>a1vb5r</v>
    <v>268435456</v>
    <v>268435457</v>
    <v>1</v>
    <v>Powered by Refinitiv</v>
    <v>706.95</v>
    <v>330.66</v>
    <v>1.1456999999999999</v>
    <v>7.4</v>
    <v>2.0283000000000002E-2</v>
    <v>0.06</v>
    <v>1.6119999999999999E-4</v>
    <v>USD</v>
    <v>IDEXX Laboratories, Inc. develops, manufactures and distributes products and provides services for the companion animal veterinary, livestock and poultry, dairy and water testing markets. It also offers human medical point-of-care &amp; laboratory diagnostics. Its products include health monitoring, others. Its segments include Companion Animal Group (CAG), Water quality products (Water), and Livestock, Poultry and Dairy (LPD). The CAG segment CAG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that are used to manage the health status of livestock and poultry.</v>
    <v>10350</v>
    <v>Nasdaq Stock Market</v>
    <v>XNAS</v>
    <v>XNAS</v>
    <v>1 Idexx Dr, WESTBROOK, ME, 04092-2041 US</v>
    <v>375.13</v>
    <v>Healthcare Equipment &amp; Supplies</v>
    <v>Stock</v>
    <v>44701.890536689061</v>
    <v>151</v>
    <v>362.74</v>
    <v>31270010000</v>
    <v>IDEXX LABORATORIES, INC.</v>
    <v>IDEXX LABORATORIES, INC.</v>
    <v>370.61</v>
    <v>42.822099999999999</v>
    <v>364.83</v>
    <v>372.23</v>
    <v>372.29</v>
    <v>84007230</v>
    <v>IDXX</v>
    <v>IDEXX LABORATORIES, INC. (XNAS:IDXX)</v>
    <v>768216</v>
    <v>855268</v>
    <v>1983</v>
  </rv>
  <rv s="2">
    <v>152</v>
  </rv>
  <rv s="0">
    <v>https://www.bing.com/financeapi/forcetrigger?t=a1vh4c&amp;q=XNAS%3aILMN&amp;form=skydnc</v>
    <v>Learn more on Bing</v>
  </rv>
  <rv s="1">
    <v>0</v>
    <v>ILLUMINA, INC. (XNAS:ILMN)</v>
    <v>2</v>
    <v>3</v>
    <v>Finance</v>
    <v>4</v>
    <v>en-US</v>
    <v>a1vh4c</v>
    <v>268435456</v>
    <v>268435457</v>
    <v>1</v>
    <v>Powered by Refinitiv</v>
    <v>526</v>
    <v>208.35</v>
    <v>1.0481</v>
    <v>2.74</v>
    <v>1.1380999999999999E-2</v>
    <v>-0.02</v>
    <v>-8.214000000000001E-5</v>
    <v>USD</v>
    <v>Illumina, Inc. is a provider of sequencing- and array-based solutions for genetic and genomic analysis. The Company operates through two segments: Core Illumina and GRAIL. Core Illumina products and services serve customers in the research, clinical and applied markets, and enable the adoption of a variety of genomic solutions. GRAIL is a healthcare company focused on early detection of multiple cancers. Its portfolio of integrated sequencing and microarray systems, consumables, and analysis tools is designed for genetic analysis. Customers use its platforms to perform whole genome, de novo, exome and ribonucleic acid (RNA) sequencing, and targeted resequencing of specific gene regions and genes. The Company's BeadArray technology produces arrays that can perform many assays simultaneously. Customers use its array-based genotyping consumables for a range of analyses, including diverse species, disease-related mutations, and genetic characteristics associated with cancer.</v>
    <v>9800</v>
    <v>Nasdaq Stock Market</v>
    <v>XNAS</v>
    <v>XNAS</v>
    <v>5200 Illumina Way, SAN DIEGO, CA, 92122-4616 US</v>
    <v>246.03</v>
    <v>Healthcare Equipment &amp; Supplies</v>
    <v>Stock</v>
    <v>44701.953959548438</v>
    <v>154</v>
    <v>236.25</v>
    <v>38252280000</v>
    <v>ILLUMINA, INC.</v>
    <v>ILLUMINA, INC.</v>
    <v>244.83</v>
    <v>52.512099999999997</v>
    <v>240.75</v>
    <v>243.49</v>
    <v>243.47</v>
    <v>157100000</v>
    <v>ILMN</v>
    <v>ILLUMINA, INC. (XNAS:ILMN)</v>
    <v>974180</v>
    <v>1204844</v>
    <v>2000</v>
  </rv>
  <rv s="2">
    <v>155</v>
  </rv>
  <rv s="0">
    <v>https://www.bing.com/financeapi/forcetrigger?t=a1vmf2&amp;q=XNAS%3aINTC&amp;form=skydnc</v>
    <v>Learn more on Bing</v>
  </rv>
  <rv s="1">
    <v>0</v>
    <v>INTEL CORPORATION (XNAS:INTC)</v>
    <v>2</v>
    <v>3</v>
    <v>Finance</v>
    <v>4</v>
    <v>en-US</v>
    <v>a1vmf2</v>
    <v>268435456</v>
    <v>268435457</v>
    <v>1</v>
    <v>Powered by Refinitiv</v>
    <v>58.414999999999999</v>
    <v>40.31</v>
    <v>0.60880000000000001</v>
    <v>-0.36</v>
    <v>-8.5690000000000002E-3</v>
    <v>-0.02</v>
    <v>-4.8020000000000002E-4</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2200 Mission College Blvd, SANTA CLARA, CA, 95054-1537 US</v>
    <v>42.29</v>
    <v>Semiconductors &amp; Semiconductor Equipment</v>
    <v>Stock</v>
    <v>44701.999970416407</v>
    <v>157</v>
    <v>40.31</v>
    <v>170306800000</v>
    <v>INTEL CORPORATION</v>
    <v>INTEL CORPORATION</v>
    <v>42.244999999999997</v>
    <v>6.9870999999999999</v>
    <v>42.01</v>
    <v>41.65</v>
    <v>41.63</v>
    <v>4089000000</v>
    <v>INTC</v>
    <v>INTEL CORPORATION (XNAS:INTC)</v>
    <v>44802286</v>
    <v>37109778</v>
    <v>1989</v>
  </rv>
  <rv s="2">
    <v>158</v>
  </rv>
  <rv s="0">
    <v>https://www.bing.com/financeapi/forcetrigger?t=a1vmtc&amp;q=XNAS%3aINTU&amp;form=skydnc</v>
    <v>Learn more on Bing</v>
  </rv>
  <rv s="1">
    <v>0</v>
    <v>INTUIT INC. (XNAS:INTU)</v>
    <v>2</v>
    <v>3</v>
    <v>Finance</v>
    <v>4</v>
    <v>en-US</v>
    <v>a1vmtc</v>
    <v>268435456</v>
    <v>268435457</v>
    <v>1</v>
    <v>Powered by Refinitiv</v>
    <v>716.86</v>
    <v>339.36</v>
    <v>1.1801999999999999</v>
    <v>5.45</v>
    <v>1.5042E-2</v>
    <v>1.1000000000000001</v>
    <v>2.9909999999999997E-3</v>
    <v>USD</v>
    <v>Intuit Inc. is a global technology platform that helps consumers, small businesses, and the self-employed prosper by delivering financial management and compliance products and services. The Company operates through three segments: Small Business &amp; Self-Employed, Consumer and Strategic Partner. The Small Business segment serves small businesses and the self-employed around the world and includes QuickBooks financial and business management online services and desktop software, payroll solutions, merchant payment processing solutions, and financing for small businesses. The Consumer segment serves consumers and includes do-it-yourself and assisted TurboTax income tax preparation products and services, which enable individuals to prepare and file their own federal and state personal income tax returns. The Strategic Partner segment serves professional accountants in the United States and Canada. Its professional tax offerings include Lacerte, ProSeries, ProFile and ProConnect Tax Online.</v>
    <v>13500</v>
    <v>Nasdaq Stock Market</v>
    <v>XNAS</v>
    <v>XNAS</v>
    <v>2700 Coast Ave, MOUNTAIN VIEW, CA, 94043-1140 US</v>
    <v>371.79</v>
    <v>Financial Technology (Fintech) &amp; Infrastructure</v>
    <v>Stock</v>
    <v>44701.997657117972</v>
    <v>160</v>
    <v>356.27</v>
    <v>104012800000</v>
    <v>INTUIT INC.</v>
    <v>INTUIT INC.</v>
    <v>367.82</v>
    <v>46.228000000000002</v>
    <v>362.33</v>
    <v>367.78</v>
    <v>368.88</v>
    <v>282812500</v>
    <v>INTU</v>
    <v>INTUIT INC. (XNAS:INTU)</v>
    <v>1921565</v>
    <v>1894793</v>
    <v>1993</v>
  </rv>
  <rv s="2">
    <v>161</v>
  </rv>
  <rv s="0">
    <v>https://www.bing.com/financeapi/forcetrigger?t=a1vt77&amp;q=XNAS%3aISRG&amp;form=skydnc</v>
    <v>Learn more on Bing</v>
  </rv>
  <rv s="1">
    <v>0</v>
    <v>INTUITIVE SURGICAL, INC. (XNAS:ISRG)</v>
    <v>2</v>
    <v>3</v>
    <v>Finance</v>
    <v>4</v>
    <v>en-US</v>
    <v>a1vt77</v>
    <v>268435456</v>
    <v>268435457</v>
    <v>1</v>
    <v>Powered by Refinitiv</v>
    <v>369.69</v>
    <v>206.6</v>
    <v>1.2642</v>
    <v>0.93</v>
    <v>4.2630000000000003E-3</v>
    <v>-0.48</v>
    <v>-2.1909999999999998E-3</v>
    <v>USD</v>
    <v>Intuitive Surgical, Inc. develops, manufactures, and markets the da Vinci surgical system and the Ion endoluminal system. The Company's products and related services enable physicians and healthcare providers to access minimally invasive care. The systems consist of a surgeon console or consoles, a patient-side cart, a vision system, and proprietary instruments and accessories. Its da Vinci products consist of five categories, such as da Vinci surgical systems, da Vinci instruments and accessories, da Vinci Stapling, da Vinci Energy, and da Vinci Vision, including Firefly Fluorescence imaging systems and da Vinci Endoscopes. It also provides a suite of systems, learning, and services offerings. Its Ion endoluminal system extends its commercial offerings beyond surgery into diagnostic procedures, enabling minimally invasive biopsies in the lung. Its services include readiness support, maintenance support, OR consulting, customer hospital analytics, and market consulting optimization.</v>
    <v>9793</v>
    <v>Nasdaq Stock Market</v>
    <v>XNAS</v>
    <v>XNAS</v>
    <v>1020 Kifer Rd, SUNNYVALE, CA, 94086-5301 US</v>
    <v>223.27</v>
    <v>Healthcare Equipment &amp; Supplies</v>
    <v>Stock</v>
    <v>44701.984975404688</v>
    <v>163</v>
    <v>212.905</v>
    <v>78636600000</v>
    <v>INTUITIVE SURGICAL, INC.</v>
    <v>INTUITIVE SURGICAL, INC.</v>
    <v>222.31</v>
    <v>33.246099999999998</v>
    <v>218.14</v>
    <v>219.07</v>
    <v>218.59</v>
    <v>358956500</v>
    <v>ISRG</v>
    <v>INTUITIVE SURGICAL, INC. (XNAS:ISRG)</v>
    <v>1818012</v>
    <v>2577495</v>
    <v>1995</v>
  </rv>
  <rv s="2">
    <v>164</v>
  </rv>
  <rv s="0">
    <v>https://www.bing.com/financeapi/forcetrigger?t=a1w2u2&amp;q=XNAS%3aJD&amp;form=skydnc</v>
    <v>Learn more on Bing</v>
  </rv>
  <rv s="9">
    <v>16</v>
    <v>JD.COM, INC. (XNAS:JD)</v>
    <v>2</v>
    <v>17</v>
    <v>Finance</v>
    <v>4</v>
    <v>en-US</v>
    <v>a1w2u2</v>
    <v>268435456</v>
    <v>268435457</v>
    <v>1</v>
    <v>Powered by Refinitiv</v>
    <v>90.409000000000006</v>
    <v>40.537300000000002</v>
    <v>0.61619999999999997</v>
    <v>-0.61</v>
    <v>-1.1557E-2</v>
    <v>0.6</v>
    <v>1.1500999999999999E-2</v>
    <v>USD</v>
    <v>JD.com Inc is a holding company mainly engaged in e-commerce business. The Company operates two segments. JD Retail segment consists of online retail, online marketplace and marketing services in China. The Company offers electronics products, home appliances and other general merchandise categories. The Company has its own online platform, which third-party merchants offer products on it. The Company provides marketing and display advertising services to third-party merchants, suppliers and other business partners on its website channels. New Businesses segment includes logistics services provided to third parties, overseas business, technology initiatives, as well as asset management services to logistics property investors and sale of development properties. It offers comprehensive supply chain solutions to third parties through JD Logistics, including warehousing, transportation, delivery and after-sales service. The Company mainly conducts its businesses in the China market.</v>
    <v>385357</v>
    <v>Nasdaq Stock Market</v>
    <v>XNAS</v>
    <v>XNAS</v>
    <v>20Th Floor, Building A, No. 18 Kechuang, Yizhuang Bda, Daxing District, BEIJING, BEIJING, 101111 CN</v>
    <v>54.9</v>
    <v>Diversified Retail</v>
    <v>Stock</v>
    <v>44701.999802904691</v>
    <v>166</v>
    <v>50.99</v>
    <v>85188700000</v>
    <v>JD.COM, INC.</v>
    <v>JD.COM, INC.</v>
    <v>54.25</v>
    <v>24.939399999999999</v>
    <v>52.78</v>
    <v>52.17</v>
    <v>52.77</v>
    <v>1579654000</v>
    <v>JD</v>
    <v>JD.COM, INC. (XNAS:JD)</v>
    <v>12289433</v>
    <v>13161420</v>
  </rv>
  <rv s="2">
    <v>167</v>
  </rv>
  <rv s="0">
    <v>https://www.bing.com/financeapi/forcetrigger?t=a1r9cw&amp;q=XNAS%3aKDP&amp;form=skydnc</v>
    <v>Learn more on Bing</v>
  </rv>
  <rv s="1">
    <v>0</v>
    <v>KEURIG DR PEPPER INC. (XNAS:KDP)</v>
    <v>2</v>
    <v>3</v>
    <v>Finance</v>
    <v>4</v>
    <v>en-US</v>
    <v>a1r9cw</v>
    <v>268435456</v>
    <v>268435457</v>
    <v>1</v>
    <v>Powered by Refinitiv</v>
    <v>39.35</v>
    <v>32.44</v>
    <v>0.6915</v>
    <v>0.25</v>
    <v>7.2819999999999994E-3</v>
    <v>0</v>
    <v>0</v>
    <v>USD</v>
    <v>Keurig Dr Pepper Inc. is a beverage company in North America. The Company has a diverse portfolio of flavored (non-cola) carbonated soft drinks (CSDs), non-carbonated beverages (NCBs), including water, ready-to-drink tea and coffee, juice, juice drinks, mixers, and specialty coffee, and is a producer of single serve brewing systems. The Company's segments include Coffee Systems, Packaged Beverages, Beverage Concentrates and Latin America Beverages. The Coffee Systems segment is a producer of single serve brewers and specialty coffee. Packaged Beverages and Latin America Beverages segment is principally a brand ownership, manufacturing, and distribution business. The Company’s brand portfolio includes CSD brands, such as Dr Pepper, Canada Dry, Schweppes, Crush, Sunkist, A&amp;W, 7UP, SunDrop, Squirt, Big Red, Hawaiian Punch and RC Cola, and NCB brands, which include Snapple, Mott's, Bai, Clamato, Hawaiian Punch, Core, Yoo-Hoo, ReaLemon, evian, Vita Coco, and Mr and Mrs T mixers.</v>
    <v>27500</v>
    <v>Nasdaq Stock Market</v>
    <v>XNAS</v>
    <v>XNAS</v>
    <v>53 South Ave, BURLINGTON, MA, 01803-4903 US</v>
    <v>34.67</v>
    <v>Beverages</v>
    <v>Stock</v>
    <v>44701.99529746484</v>
    <v>169</v>
    <v>33.56</v>
    <v>49053350000</v>
    <v>KEURIG DR PEPPER INC.</v>
    <v>KEURIG DR PEPPER INC.</v>
    <v>34.619999999999997</v>
    <v>20.337900000000001</v>
    <v>34.33</v>
    <v>34.58</v>
    <v>34.58</v>
    <v>1418547000</v>
    <v>KDP</v>
    <v>KEURIG DR PEPPER INC. (XNAS:KDP)</v>
    <v>12284498</v>
    <v>9206419</v>
    <v>2007</v>
  </rv>
  <rv s="2">
    <v>170</v>
  </rv>
  <rv s="0">
    <v>https://www.bing.com/financeapi/forcetrigger?t=a1wi77&amp;q=XNAS%3aKHC&amp;form=skydnc</v>
    <v>Learn more on Bing</v>
  </rv>
  <rv s="1">
    <v>0</v>
    <v>THE KRAFT HEINZ COMPANY (XNAS:KHC)</v>
    <v>2</v>
    <v>3</v>
    <v>Finance</v>
    <v>4</v>
    <v>en-US</v>
    <v>a1wi77</v>
    <v>268435456</v>
    <v>268435457</v>
    <v>1</v>
    <v>Powered by Refinitiv</v>
    <v>44.95</v>
    <v>32.784999999999997</v>
    <v>0.86280000000000001</v>
    <v>-0.19</v>
    <v>-4.927E-3</v>
    <v>0.13</v>
    <v>3.388E-3</v>
    <v>USD</v>
    <v>The Kraft Heinz Company (KHC) is a global food and beverage company. The Company's segments geographic include United States, International, and Canada. KHC manufactures and markets food and beverage products, including dairy products, meat products, coffee beans, soybean and vegetable oils, sugar and other sweeteners, tomatoes, potatoes, corn products, wheat products, nuts, and cocoa products. The Company's products are sold through its own sales organizations and through independent brokers, agents, and distributors to chain, wholesale, cooperative and independent grocery accounts, convenience stores, drug stores, value stores, bakeries, pharmacies, mass merchants, club stores and institutions. KHC's products are also sold online through various e-commerce platforms and retailers. KHC offers its products under various brands, such as Kraft, Oscar Mayer, Heinz, Philadelphia, Lunchables, Velveeta, Maxwell House, Kool-Aid, Ore-Ida, Jell-O, Master, Quero, Golden Circle and Wattie's.</v>
    <v>36000</v>
    <v>Nasdaq Stock Market</v>
    <v>XNAS</v>
    <v>XNAS</v>
    <v>1 Ppg Pl, PITTSBURGH, PA, 15222-5415 US</v>
    <v>38.85</v>
    <v>Food &amp; Tobacco</v>
    <v>Stock</v>
    <v>44701.997131284377</v>
    <v>172</v>
    <v>37.75</v>
    <v>46963040000</v>
    <v>THE KRAFT HEINZ COMPANY</v>
    <v>THE KRAFT HEINZ COMPANY</v>
    <v>38.682000000000002</v>
    <v>48.328699999999998</v>
    <v>38.56</v>
    <v>38.369999999999997</v>
    <v>38.5</v>
    <v>1223952000</v>
    <v>KHC</v>
    <v>THE KRAFT HEINZ COMPANY (XNAS:KHC)</v>
    <v>10146090</v>
    <v>7400624</v>
    <v>2013</v>
  </rv>
  <rv s="2">
    <v>173</v>
  </rv>
  <rv s="0">
    <v>https://www.bing.com/financeapi/forcetrigger?t=a1wjkr&amp;q=XNAS%3aKLAC&amp;form=skydnc</v>
    <v>Learn more on Bing</v>
  </rv>
  <rv s="1">
    <v>0</v>
    <v>KLA Corporation (XNAS:KLAC)</v>
    <v>2</v>
    <v>3</v>
    <v>Finance</v>
    <v>4</v>
    <v>en-US</v>
    <v>a1wjkr</v>
    <v>268435456</v>
    <v>268435457</v>
    <v>1</v>
    <v>Powered by Refinitiv</v>
    <v>457.12</v>
    <v>287.44</v>
    <v>1.2269000000000001</v>
    <v>-3.04</v>
    <v>-8.9800000000000001E-3</v>
    <v>-0.27</v>
    <v>-8.0479999999999994E-4</v>
    <v>USD</v>
    <v>KLA Corporation (KLA) is a supplier of process control and yield management solutions and services for the semiconductor and related electronics industries. The Company offers portfolio of device manufacturing, inspection and metrology products and related service, software and other offerings support research and development (R&amp;D) and manufacturing of integrated circuits (IC), wafers and reticles. It also offers technologically advanced, yield-enhancing and process-enabling solutions to address various manufacturing stages of Printed Circuit Boards (PCB), Flat Panel Displays (FPD), Specialty Semiconductor Devices (SD) and other electronic components. Its segment includes Semiconductor Process Control; Specialty Semiconductor Process; PCB, Display and Component Inspection; and Other. The Company’s semiconductor customers operate in one or both of the semiconductor device manufacturing markets such as Memory and Foundry/Logic.</v>
    <v>11300</v>
    <v>Nasdaq Stock Market</v>
    <v>XNAS</v>
    <v>XNAS</v>
    <v>1 Technology Dr, MILPITAS, CA, 95035-7916 US</v>
    <v>346.74</v>
    <v>Semiconductors &amp; Semiconductor Equipment</v>
    <v>Stock</v>
    <v>44701.999970149998</v>
    <v>175</v>
    <v>318.02999999999997</v>
    <v>50065380000</v>
    <v>KLA Corporation</v>
    <v>KLA Corporation</v>
    <v>342.68</v>
    <v>16.427800000000001</v>
    <v>338.52</v>
    <v>335.48</v>
    <v>335.21</v>
    <v>149235000</v>
    <v>KLAC</v>
    <v>KLA Corporation (XNAS:KLAC)</v>
    <v>1996953</v>
    <v>1466309</v>
    <v>1975</v>
  </rv>
  <rv s="2">
    <v>176</v>
  </rv>
  <rv s="0">
    <v>https://www.bing.com/financeapi/forcetrigger?t=bvu46h&amp;q=XNAS%3aLCID&amp;form=skydnc</v>
    <v>Learn more on Bing</v>
  </rv>
  <rv s="3">
    <v>5</v>
    <v>Lucid Group, Inc (XNAS:LCID)</v>
    <v>2</v>
    <v>6</v>
    <v>Finance</v>
    <v>4</v>
    <v>en-US</v>
    <v>bvu46h</v>
    <v>268435456</v>
    <v>268435457</v>
    <v>1</v>
    <v>Powered by Refinitiv</v>
    <v>57.75</v>
    <v>13.25</v>
    <v>-0.88</v>
    <v>-4.5666999999999999E-2</v>
    <v>0.01</v>
    <v>5.4379999999999999E-4</v>
    <v>USD</v>
    <v>Lucid Group, Inc. is an automotive company, which is focused on designing, developing, manufacturing and selling of electric vehicle (EV), EV powertrains and battery systems in-house using its own equipment and factory. The Company offers at its own geographically distributed retail and service locations and through direct-to-consumer online and retail sales. It also boasts a product roadmap of future vehicle programs and technologies. The Company's focus on in-house technological innovation, vertical integration, and a clean-sheet approach to engineering and design has led to the development of its groundbreaking electric vehicle, the Lucid Air. The Lucid Air is a fully electric sedan that targets post-luxury consumers. The Lucid Air is manufactured at its greenfield electric vehicle manufacturing facility in Casa Grande, Arizona, Advanced Manufacturing Plant-1. It sells vehicles directly to consumers through its retail sales network and through direct online sales.</v>
    <v>3900</v>
    <v>Nasdaq Stock Market</v>
    <v>XNAS</v>
    <v>XNAS</v>
    <v>7373 Gateway Blvd., NEWARK, CA, 94560 US</v>
    <v>19.8</v>
    <v>Automobiles &amp; Auto Parts</v>
    <v>Stock</v>
    <v>44701.999922696094</v>
    <v>178</v>
    <v>17.344999999999999</v>
    <v>30671590000</v>
    <v>Lucid Group, Inc</v>
    <v>Lucid Group, Inc</v>
    <v>19.739999999999998</v>
    <v>0</v>
    <v>19.27</v>
    <v>18.39</v>
    <v>18.399999999999999</v>
    <v>1667841000</v>
    <v>LCID</v>
    <v>Lucid Group, Inc (XNAS:LCID)</v>
    <v>28540943</v>
    <v>26326503</v>
    <v>2020</v>
  </rv>
  <rv s="2">
    <v>179</v>
  </rv>
  <rv s="0">
    <v>https://www.bing.com/financeapi/forcetrigger?t=a1x4f2&amp;q=XNAS%3aLRCX&amp;form=skydnc</v>
    <v>Learn more on Bing</v>
  </rv>
  <rv s="1">
    <v>0</v>
    <v>LAM RESEARCH CORPORATION (XNAS:LRCX)</v>
    <v>2</v>
    <v>3</v>
    <v>Finance</v>
    <v>4</v>
    <v>en-US</v>
    <v>a1x4f2</v>
    <v>268435456</v>
    <v>268435457</v>
    <v>1</v>
    <v>Powered by Refinitiv</v>
    <v>731.8492</v>
    <v>442.53</v>
    <v>1.2392000000000001</v>
    <v>1.99</v>
    <v>4.215E-3</v>
    <v>0.88</v>
    <v>1.8559999999999998E-3</v>
    <v>USD</v>
    <v>Lam Research Corporation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v>
    <v>14100</v>
    <v>Nasdaq Stock Market</v>
    <v>XNAS</v>
    <v>XNAS</v>
    <v>4650 Cushing Pkwy, FREMONT, CA, 94538-6401 US</v>
    <v>484.15</v>
    <v>Semiconductors &amp; Semiconductor Equipment</v>
    <v>Stock</v>
    <v>44701.984039964846</v>
    <v>181</v>
    <v>450.46</v>
    <v>65767570000</v>
    <v>LAM RESEARCH CORPORATION</v>
    <v>LAM RESEARCH CORPORATION</v>
    <v>480.42</v>
    <v>14.760400000000001</v>
    <v>472.13</v>
    <v>474.12</v>
    <v>475</v>
    <v>138715000</v>
    <v>LRCX</v>
    <v>LAM RESEARCH CORPORATION (XNAS:LRCX)</v>
    <v>1715864</v>
    <v>1484608</v>
    <v>1989</v>
  </rv>
  <rv s="2">
    <v>182</v>
  </rv>
  <rv s="0">
    <v>https://www.bing.com/financeapi/forcetrigger?t=a1x6m7&amp;q=XNAS%3aLULU&amp;form=skydnc</v>
    <v>Learn more on Bing</v>
  </rv>
  <rv s="1">
    <v>0</v>
    <v>LULULEMON ATHLETICA INC. (XNAS:LULU)</v>
    <v>2</v>
    <v>3</v>
    <v>Finance</v>
    <v>4</v>
    <v>en-US</v>
    <v>a1x6m7</v>
    <v>268435456</v>
    <v>268435457</v>
    <v>1</v>
    <v>Powered by Refinitiv</v>
    <v>485.82499999999999</v>
    <v>263.2</v>
    <v>1.3728</v>
    <v>2.82</v>
    <v>1.0397E-2</v>
    <v>0.47</v>
    <v>1.7150000000000002E-3</v>
    <v>USD</v>
    <v>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Company-operated stores include approximately 574 stores in 17 countries. Its retail stores are located primarily on street locations, in lifestyle centers, and in malls. Its direct to consumer segment includes electronic commerce Website www.lululemon.com, other country and region-specific websites, and mobile applications, including mobile applications on in-store devices. The Company also conduct business through MIRROR, which offers in-home fitness through a workout platform; operate outlets and temporary locations.</v>
    <v>29000</v>
    <v>Nasdaq Stock Market</v>
    <v>XNAS</v>
    <v>XNAS</v>
    <v>1818 Cornwall Ave, VANCOUVER, BC, V6J 1C7 CA</v>
    <v>280.86</v>
    <v>Textiles &amp; Apparel</v>
    <v>Stock</v>
    <v>44701.997549698441</v>
    <v>184</v>
    <v>263.2</v>
    <v>33656530000</v>
    <v>LULULEMON ATHLETICA INC.</v>
    <v>LULULEMON ATHLETICA INC.</v>
    <v>279.89</v>
    <v>36.152999999999999</v>
    <v>271.22000000000003</v>
    <v>274.04000000000002</v>
    <v>274.51</v>
    <v>122816100</v>
    <v>LULU</v>
    <v>LULULEMON ATHLETICA INC. (XNAS:LULU)</v>
    <v>1846694</v>
    <v>1461181</v>
    <v>2005</v>
  </rv>
  <rv s="2">
    <v>185</v>
  </rv>
  <rv s="0">
    <v>https://www.bing.com/financeapi/forcetrigger?t=a1xaar&amp;q=XNAS%3aMAR&amp;form=skydnc</v>
    <v>Learn more on Bing</v>
  </rv>
  <rv s="1">
    <v>0</v>
    <v>MARRIOTT INTERNATIONAL, INC. (XNAS:MAR)</v>
    <v>2</v>
    <v>3</v>
    <v>Finance</v>
    <v>4</v>
    <v>en-US</v>
    <v>a1xaar</v>
    <v>268435456</v>
    <v>268435457</v>
    <v>1</v>
    <v>Powered by Refinitiv</v>
    <v>195.9</v>
    <v>127.23</v>
    <v>1.5864</v>
    <v>-1.71</v>
    <v>-1.0895999999999999E-2</v>
    <v>0.62</v>
    <v>3.9940000000000002E-3</v>
    <v>USD</v>
    <v>Marriott International, Inc. is an operator, franchisor, and licensor of hotel, residential, and timeshare properties. It operates in two business segments: United States and Canada (U.S. &amp; Canada) and International. Its Classic Luxury hotel brands include JW Marriott, The Ritz-Carlton, and St. Regis. Its Distinctive Luxury hotel brands include W Hotels, The Luxury Collection, EDITION, and Bulgari. Its Classic Premium hotel brands include Marriott Hotels, Sheraton, Delta Hotels, Marriott Executive Apartments, and Marriott Vacation Club. Its Distinctive Premium hotel brands include Westin, Renaissance, Le Meridien, Autograph Collection, Gaylord Hotels, Tribute Portfolio, and Design Hotels. Its Classic Select hotel brands include Courtyard, Residence Inn, Fairfield by Marriott, SpringHill Suites, Four Points, TownePlace Suites, and Protea Hotels. Its Distinctive Select hotel brands include Aloft, AC Hotels by Marriott, Element, and Moxy.</v>
    <v>120000</v>
    <v>Nasdaq Stock Market</v>
    <v>XNAS</v>
    <v>XNAS</v>
    <v>10400 Fernwood Rd, BETHESDA, MD, 20817-1102 US</v>
    <v>159.63</v>
    <v>Hotels &amp; Entertainment Services</v>
    <v>Stock</v>
    <v>44701.998276481252</v>
    <v>187</v>
    <v>151.43100000000001</v>
    <v>50806510000</v>
    <v>MARRIOTT INTERNATIONAL, INC.</v>
    <v>MARRIOTT INTERNATIONAL, INC.</v>
    <v>159.41999999999999</v>
    <v>34.787399999999998</v>
    <v>156.94</v>
    <v>155.22999999999999</v>
    <v>155.85</v>
    <v>327298300</v>
    <v>MAR</v>
    <v>MARRIOTT INTERNATIONAL, INC. (XNAS:MAR)</v>
    <v>2105866</v>
    <v>2858689</v>
    <v>1997</v>
  </rv>
  <rv s="2">
    <v>188</v>
  </rv>
  <rv s="0">
    <v>https://www.bing.com/financeapi/forcetrigger?t=a1xdvh&amp;q=XNAS%3aMCHP&amp;form=skydnc</v>
    <v>Learn more on Bing</v>
  </rv>
  <rv s="1">
    <v>0</v>
    <v>MICROCHIP TECHNOLOGY INCORPORATED (XNAS:MCHP)</v>
    <v>2</v>
    <v>3</v>
    <v>Finance</v>
    <v>4</v>
    <v>en-US</v>
    <v>a1xdvh</v>
    <v>268435456</v>
    <v>268435457</v>
    <v>1</v>
    <v>Powered by Refinitiv</v>
    <v>90</v>
    <v>63.34</v>
    <v>1.5065999999999999</v>
    <v>0.66</v>
    <v>9.9979999999999999E-3</v>
    <v>0</v>
    <v>0</v>
    <v>USD</v>
    <v>Microchip Technology Incorporated is engaged in developing, manufacturing and selling connected and secure embedded control solutions used by its customers for a variety of applications. The Company operates through two segments: semiconductor products and technology licensing. In the semiconductor products segment, the Company designs, develops, manufactures and markets microcontrollers, development tools and analog, interface, mixed signal and timing, wired and wireless connectivity devices, and memory products. Its functional activities include sales, marketing, manufacturing, information technology, human resources, legal and finance. It also offers specialized microcontrollers for automotive, industrial, computing, communications, lighting, power supplies, motor control, human machine interface, security, wired connectivity and wireless connectivity applications.</v>
    <v>19500</v>
    <v>Nasdaq Stock Market</v>
    <v>XNAS</v>
    <v>XNAS</v>
    <v>2355 W CHANDLER BLVD, CHANDLER, AZ, 85224-6199 US</v>
    <v>67.5</v>
    <v>Semiconductors &amp; Semiconductor Equipment</v>
    <v>Stock</v>
    <v>44701.978858750001</v>
    <v>190</v>
    <v>64.06</v>
    <v>37067900000</v>
    <v>MICROCHIP TECHNOLOGY INCORPORATED</v>
    <v>MICROCHIP TECHNOLOGY INCORPORATED</v>
    <v>67.44</v>
    <v>24.454000000000001</v>
    <v>66.010000000000005</v>
    <v>66.67</v>
    <v>66.67</v>
    <v>555990700</v>
    <v>MCHP</v>
    <v>MICROCHIP TECHNOLOGY INCORPORATED (XNAS:MCHP)</v>
    <v>6085636</v>
    <v>5302760</v>
    <v>1989</v>
  </rv>
  <rv s="2">
    <v>191</v>
  </rv>
  <rv s="0">
    <v>https://www.bing.com/financeapi/forcetrigger?t=a1xfoc&amp;q=XNAS%3aMDLZ&amp;form=skydnc</v>
    <v>Learn more on Bing</v>
  </rv>
  <rv s="1">
    <v>0</v>
    <v>Mondelez International, Inc. (XNAS:MDLZ)</v>
    <v>2</v>
    <v>3</v>
    <v>Finance</v>
    <v>4</v>
    <v>en-US</v>
    <v>a1xfoc</v>
    <v>268435456</v>
    <v>268435457</v>
    <v>1</v>
    <v>Powered by Refinitiv</v>
    <v>69.47</v>
    <v>57.625</v>
    <v>0.64980000000000004</v>
    <v>0.08</v>
    <v>1.3089999999999998E-3</v>
    <v>-0.2</v>
    <v>-3.2690000000000002E-3</v>
    <v>USD</v>
    <v>Mondelez International, Inc. is a snack company. The Company makes and sells primarily snacks, including biscuits, such as cookies, crackers and salted snacks, chocolate, gum and candy as well as various cheese and grocery and powdered beverage products. Its segments include Latin America, AMEA, Europe and North America. Its portfolio includes snack brands, such as Cadbury, Milka and Toblerone chocolate; Oreo, belVita and LU biscuits; Halls candy; Trident gum and Tang powdered beverages. The Company sells its products to supermarket chains, wholesalers, supercenters, club stores, mass merchandisers, distributors, convenience stores, gasoline stations, drug stores, value stores and other retail food outlets. It has operations in approximately 80 countries and sells its products in over 150 countries. The Company's subsidiaries include Mondelez Argentina S.A., Mondelez Oesterreich Production GmbH and Mondelez Australia Holdings Pty. Ltd., among others.</v>
    <v>79000</v>
    <v>Nasdaq Stock Market</v>
    <v>XNAS</v>
    <v>XNAS</v>
    <v>905 West Fulton Market, Suite 200, CHICAGO, IL, 60607 US</v>
    <v>61.46</v>
    <v>Food &amp; Tobacco</v>
    <v>Stock</v>
    <v>44701.965881654687</v>
    <v>193</v>
    <v>60.41</v>
    <v>84682290000</v>
    <v>Mondelez International, Inc.</v>
    <v>Mondelez International, Inc.</v>
    <v>61.22</v>
    <v>20.5121</v>
    <v>61.11</v>
    <v>61.19</v>
    <v>60.99</v>
    <v>1383924000</v>
    <v>MDLZ</v>
    <v>Mondelez International, Inc. (XNAS:MDLZ)</v>
    <v>14293215</v>
    <v>9090029</v>
    <v>2005</v>
  </rv>
  <rv s="2">
    <v>194</v>
  </rv>
  <rv s="0">
    <v>https://www.bing.com/financeapi/forcetrigger?t=a1xh8m&amp;q=XNAS%3aMELI&amp;form=skydnc</v>
    <v>Learn more on Bing</v>
  </rv>
  <rv s="1">
    <v>0</v>
    <v>MERCADOLIBRE INC (XNAS:MELI)</v>
    <v>2</v>
    <v>3</v>
    <v>Finance</v>
    <v>4</v>
    <v>en-US</v>
    <v>a1xh8m</v>
    <v>268435456</v>
    <v>268435457</v>
    <v>1</v>
    <v>Powered by Refinitiv</v>
    <v>1970.13</v>
    <v>640</v>
    <v>1.6184000000000001</v>
    <v>-25.92</v>
    <v>-3.2336999999999998E-2</v>
    <v>2.36</v>
    <v>3.0430000000000001E-3</v>
    <v>USD</v>
    <v>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v>
    <v>29957</v>
    <v>Nasdaq Stock Market</v>
    <v>XNAS</v>
    <v>XNAS</v>
    <v>Pasaje Posta 4789, 6Th Floor, BUENOS AIRES, BUENOS AIRES, 1430 AR</v>
    <v>832.95</v>
    <v>Software &amp; IT Services</v>
    <v>Stock</v>
    <v>44701.999369664059</v>
    <v>196</v>
    <v>732</v>
    <v>39075680000</v>
    <v>MERCADOLIBRE INC</v>
    <v>MERCADOLIBRE INC</v>
    <v>824.71</v>
    <v>219.32040000000001</v>
    <v>801.57</v>
    <v>775.65</v>
    <v>778.01</v>
    <v>50377980</v>
    <v>MELI</v>
    <v>MERCADOLIBRE INC (XNAS:MELI)</v>
    <v>1069857</v>
    <v>674258</v>
    <v>1999</v>
  </rv>
  <rv s="2">
    <v>197</v>
  </rv>
  <rv s="0">
    <v>https://www.bing.com/financeapi/forcetrigger?t=a1xth7&amp;q=XNAS%3aMNST&amp;form=skydnc</v>
    <v>Learn more on Bing</v>
  </rv>
  <rv s="1">
    <v>0</v>
    <v>MONSTER BEVERAGE CORPORATION (XNAS:MNST)</v>
    <v>2</v>
    <v>3</v>
    <v>Finance</v>
    <v>4</v>
    <v>en-US</v>
    <v>a1xth7</v>
    <v>268435456</v>
    <v>268435457</v>
    <v>1</v>
    <v>Powered by Refinitiv</v>
    <v>99.89</v>
    <v>71.775000000000006</v>
    <v>0.97399999999999998</v>
    <v>0.87</v>
    <v>1.0027999999999999E-2</v>
    <v>0.45</v>
    <v>5.1349999999999998E-3</v>
    <v>USD</v>
    <v>Monster Beverage Corporation is a holding company. The Company, through its subsidiaries, develops, markets, sells and distributes energy drink beverages and concentrates for energy drink beverages, under various brand names, including Monster Energy, Monster Energy Ultra, Monster Rehab, Monster MAXX, Java Monster, Muscle Monster, Espresso Monster, Punch Monster, Juice Monster, Monster Hydro, Monster HydroSport Super Fuel, Monster Super Fuel, Predator, Fury, Reign Total Body Fuel, Reign Inferno Thermogenic Fuel, Monster Dragon Tea, NOS, Full Throttle, Burn, Mother, Nalu, Ultra Energy, Play and Power Play, Relentless, BPM, BU, Gladiator, Samurai and Live+. Its segments include Monster Energy Drinks segment, which consists of its Monster Energy drinks and Reign Total Body Fuel performance energy drinks; Strategic Brands segment, which includes various energy drink brands, and Other segment, which includes products sold to the third-party customers.</v>
    <v>4092</v>
    <v>Nasdaq Stock Market</v>
    <v>XNAS</v>
    <v>XNAS</v>
    <v>1 Monster Way, CORONA, CA, 92879-7101 US</v>
    <v>87.98</v>
    <v>Beverages</v>
    <v>Stock</v>
    <v>44701.925173633594</v>
    <v>199</v>
    <v>85.905000000000001</v>
    <v>46415110000</v>
    <v>MONSTER BEVERAGE CORPORATION</v>
    <v>MONSTER BEVERAGE CORPORATION</v>
    <v>87.11</v>
    <v>34.264899999999997</v>
    <v>86.76</v>
    <v>87.63</v>
    <v>88.08</v>
    <v>529671400</v>
    <v>MNST</v>
    <v>MONSTER BEVERAGE CORPORATION (XNAS:MNST)</v>
    <v>3808853</v>
    <v>3509516</v>
    <v>2014</v>
  </rv>
  <rv s="2">
    <v>200</v>
  </rv>
  <rv s="0">
    <v>https://www.bing.com/financeapi/forcetrigger?t=bo5fpr&amp;q=XNAS%3aMRNA&amp;form=skydnc</v>
    <v>Learn more on Bing</v>
  </rv>
  <rv s="1">
    <v>0</v>
    <v>MODERNA, INC. (XNAS:MRNA)</v>
    <v>2</v>
    <v>3</v>
    <v>Finance</v>
    <v>4</v>
    <v>en-US</v>
    <v>bo5fpr</v>
    <v>268435456</v>
    <v>268435457</v>
    <v>1</v>
    <v>Powered by Refinitiv</v>
    <v>497.49</v>
    <v>119.01</v>
    <v>1.6698999999999999</v>
    <v>-7.13</v>
    <v>-4.9728000000000001E-2</v>
    <v>-0.35</v>
    <v>-2.5690000000000001E-3</v>
    <v>USD</v>
    <v>Moderna, Inc. is a biotechnology company that is focused on creating a transformative medicines based on messenger ribonucleic acid (mRNA), to improve the lives of patients. The Company’s mRNA medicines are designed to direct the body’s cells to produce intracellular, membrane, or secreted proteins that have a therapeutic or preventive benefit with the potential to address a range of spectrum of diseases. It is developing vaccines and therapeutics for infectious diseases, immuno-oncology, rare diseases, autoimmune and cardiovascular diseases, independently and with its strategic collaborators. The Company develops technologies that enable the development of mRNA medicines for diverse applications. It has created modalities, including prophylactic vaccines, systemic secreted and cell surface therapeutics, cancer vaccines, intratumoral immuno-oncology, and systemic intracellular therapeutics. The Company develops technologies that enable the development of mRNA medicines.</v>
    <v>2700</v>
    <v>Nasdaq Stock Market</v>
    <v>XNAS</v>
    <v>XNAS</v>
    <v>200 Technology Sq, Cambridge, MA, 02139-3578 US</v>
    <v>144.77000000000001</v>
    <v>Biotechnology &amp; Medical Research</v>
    <v>Stock</v>
    <v>44701.999947198441</v>
    <v>202</v>
    <v>131.35</v>
    <v>54194730000</v>
    <v>MODERNA, INC.</v>
    <v>MODERNA, INC.</v>
    <v>143.07</v>
    <v>4.2159000000000004</v>
    <v>143.38</v>
    <v>136.25</v>
    <v>135.9</v>
    <v>397759500</v>
    <v>MRNA</v>
    <v>MODERNA, INC. (XNAS:MRNA)</v>
    <v>5882504</v>
    <v>6348277</v>
    <v>2016</v>
  </rv>
  <rv s="2">
    <v>203</v>
  </rv>
  <rv s="0">
    <v>https://www.bing.com/financeapi/forcetrigger?t=a1xygh&amp;q=XNAS%3aMRVL&amp;form=skydnc</v>
    <v>Learn more on Bing</v>
  </rv>
  <rv s="1">
    <v>0</v>
    <v>MARVELL TECHNOLOGY, INC (XNAS:MRVL)</v>
    <v>2</v>
    <v>3</v>
    <v>Finance</v>
    <v>4</v>
    <v>en-US</v>
    <v>a1xygh</v>
    <v>268435456</v>
    <v>268435457</v>
    <v>1</v>
    <v>Powered by Refinitiv</v>
    <v>93.85</v>
    <v>44.75</v>
    <v>1.2715000000000001</v>
    <v>-0.21</v>
    <v>-3.869E-3</v>
    <v>-7.0000000000000007E-2</v>
    <v>-1.2950000000000001E-3</v>
    <v>USD</v>
    <v>Marvell Technology, Inc., through its subsidiaries, is a supplier of infrastructure semiconductor solutions. The Company is engaged in the design, development and sale of integrated circuits. Its product solutions serve five markets, such as data center, carrier infrastructure, enterprise networking, consumer, and automotive/industrial. Its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6729</v>
    <v>Nasdaq Stock Market</v>
    <v>XNAS</v>
    <v>XNAS</v>
    <v>1000 N. West Street, Suite 1200, WILMINGTON, DE, 19801 US</v>
    <v>55.91</v>
    <v>Semiconductors &amp; Semiconductor Equipment</v>
    <v>Stock</v>
    <v>44701.999811515627</v>
    <v>205</v>
    <v>51.05</v>
    <v>45996960000</v>
    <v>MARVELL TECHNOLOGY, INC</v>
    <v>MARVELL TECHNOLOGY, INC</v>
    <v>55.86</v>
    <v>22.982299999999999</v>
    <v>54.28</v>
    <v>54.07</v>
    <v>54</v>
    <v>850692800</v>
    <v>MRVL</v>
    <v>MARVELL TECHNOLOGY, INC (XNAS:MRVL)</v>
    <v>13790103</v>
    <v>9731483</v>
    <v>2020</v>
  </rv>
  <rv s="2">
    <v>206</v>
  </rv>
  <rv s="0">
    <v>https://en.wikipedia.org/wiki/Microsoft</v>
    <v>Wikipedia</v>
  </rv>
  <rv s="4">
    <v>6</v>
    <v>208</v>
  </rv>
  <rv s="5">
    <v>11</v>
    <v>https://www.bing.com/th?id=AMMS_e6e837c7bf3a77408619758b7447855a&amp;qlt=95</v>
    <v>209</v>
    <v>0</v>
    <v>https://www.bing.com/images/search?form=xlimg&amp;q=microsoft</v>
    <v>Image of MICROSOFT CORPORATION</v>
    <v/>
  </rv>
  <rv s="0">
    <v>https://www.bing.com/financeapi/forcetrigger?t=a1xzim&amp;q=XNAS%3aMSFT&amp;form=skydnc</v>
    <v>Learn more on Bing</v>
  </rv>
  <rv s="6">
    <v>7</v>
    <v>MICROSOFT CORPORATION (XNAS:MSFT)</v>
    <v>9</v>
    <v>10</v>
    <v>Finance</v>
    <v>4</v>
    <v>en-US</v>
    <v>a1xzim</v>
    <v>268435456</v>
    <v>268435457</v>
    <v>1</v>
    <v>Powered by Refinitiv</v>
    <v>349.67</v>
    <v>243</v>
    <v>0.96140000000000003</v>
    <v>-0.57999999999999996</v>
    <v>-2.2910000000000001E-3</v>
    <v>0.38</v>
    <v>1.505E-3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258.54000000000002</v>
    <v>210</v>
    <v>Software &amp; IT Services</v>
    <v>Stock</v>
    <v>44701.999918425783</v>
    <v>211</v>
    <v>246.44</v>
    <v>1888905000000</v>
    <v>MICROSOFT CORPORATION</v>
    <v>MICROSOFT CORPORATION</v>
    <v>257.24</v>
    <v>26.410399999999999</v>
    <v>253.14</v>
    <v>252.56</v>
    <v>252.94</v>
    <v>7479033000</v>
    <v>MSFT</v>
    <v>MICROSOFT CORPORATION (XNAS:MSFT)</v>
    <v>39199279</v>
    <v>35706191</v>
    <v>1993</v>
  </rv>
  <rv s="2">
    <v>212</v>
  </rv>
  <rv s="0">
    <v>https://www.bing.com/financeapi/forcetrigger?t=a1y2bh&amp;q=XNAS%3aMTCH&amp;form=skydnc</v>
    <v>Learn more on Bing</v>
  </rv>
  <rv s="1">
    <v>0</v>
    <v>MATCH GROUP, INC. (XNAS:MTCH)</v>
    <v>2</v>
    <v>3</v>
    <v>Finance</v>
    <v>4</v>
    <v>en-US</v>
    <v>a1y2bh</v>
    <v>268435456</v>
    <v>268435457</v>
    <v>1</v>
    <v>Powered by Refinitiv</v>
    <v>182</v>
    <v>67.869399999999999</v>
    <v>0.75409999999999999</v>
    <v>1.65</v>
    <v>2.1985000000000001E-2</v>
    <v>3.3</v>
    <v>4.3025000000000001E-2</v>
    <v>USD</v>
    <v>Match Group, Inc. provider of dating products through its portfolio companies which are available globally. The Company’s portfolio of brands includes Tinder, Match, Hinge, Meetic, OkCupid, Pairs, PlentyOfFish, OurTime, Azar and Hakuna Live, and other brands which are designed for users' to find a connection. The Company’s Tinder premium features include Tinder Gold, Tinder Platinum, Super Likes, Tinder Explore and the Swipe Night interactive series. Pairs is a dating platform is designed to address social barriers generally associated with the use of dating services in Eastern Asian countries, particularly Japan. Hakuna Live is an interactive, social app that allows for one-to-many live streaming experiences. OurTime is the community of singles over age 50 of any dating service. It offers this service in the United States, Canada, and various European markets. The Company’s products are available in over 40 languages to users all over the world.</v>
    <v>2500</v>
    <v>Nasdaq Stock Market</v>
    <v>XNAS</v>
    <v>XNAS</v>
    <v>8750 NORTH CENTRAL EXPRESSWAY, SUITE 1400, DALLAS, TX, 75231 US</v>
    <v>78.989999999999995</v>
    <v>Software &amp; IT Services</v>
    <v>Stock</v>
    <v>44701.997886724217</v>
    <v>214</v>
    <v>74.599999999999994</v>
    <v>21900280000</v>
    <v>MATCH GROUP, INC.</v>
    <v>MATCH GROUP, INC.</v>
    <v>78.06</v>
    <v>83.003399999999999</v>
    <v>75.05</v>
    <v>76.7</v>
    <v>80</v>
    <v>285531700</v>
    <v>MTCH</v>
    <v>MATCH GROUP, INC. (XNAS:MTCH)</v>
    <v>2893384</v>
    <v>4422896</v>
    <v>1986</v>
  </rv>
  <rv s="2">
    <v>215</v>
  </rv>
  <rv s="0">
    <v>https://www.bing.com/financeapi/forcetrigger?t=a1y4oc&amp;q=XNAS%3aMU&amp;form=skydnc</v>
    <v>Learn more on Bing</v>
  </rv>
  <rv s="1">
    <v>0</v>
    <v>MICRON TECHNOLOGY, INC. (XNAS:MU)</v>
    <v>2</v>
    <v>3</v>
    <v>Finance</v>
    <v>4</v>
    <v>en-US</v>
    <v>a1y4oc</v>
    <v>268435456</v>
    <v>268435457</v>
    <v>1</v>
    <v>Powered by Refinitiv</v>
    <v>98.45</v>
    <v>65.67</v>
    <v>1.1456</v>
    <v>-0.5</v>
    <v>-7.2050000000000005E-3</v>
    <v>-0.3</v>
    <v>-4.3540000000000002E-3</v>
    <v>USD</v>
    <v>Micron Technology, Inc. offers memory and storage solutions. The Company's portfolio of memory and storage technologies, including dynamic random-access memory (DRAM), negative-AND (NAND), three-dimensional (3D) XPoint memory, and NOR. Its brands include Micron and Crucial. Its business segments include Compute and Networking Business Unit (CNBU), which includes memory products sold into client, cloud server, enterprise, graphics, and networking markets; Mobile Business Unit (MBU), which includes memory products sold into smartphone and other mobile-device markets; Storage Business Unit (SBU), which includes solid state drives (SSDs) and solutions sold into enterprise, cloud, client, and consumer storage markets, other storage products sold in component and wafer form, and Embedded Business Unit (EBU), which includes memory and storage products sold into automotive, industrial, and consumer markets.</v>
    <v>43000</v>
    <v>Nasdaq Stock Market</v>
    <v>XNAS</v>
    <v>XNAS</v>
    <v>8000 S Federal Way, Po Box 6, BOISE, ID, 83716-9632 US</v>
    <v>70.69</v>
    <v>Semiconductors &amp; Semiconductor Equipment</v>
    <v>Stock</v>
    <v>44701.999985971874</v>
    <v>217</v>
    <v>66.11</v>
    <v>76938340000</v>
    <v>MICRON TECHNOLOGY, INC.</v>
    <v>MICRON TECHNOLOGY, INC.</v>
    <v>70.599999999999994</v>
    <v>8.7378</v>
    <v>69.400000000000006</v>
    <v>68.900000000000006</v>
    <v>68.599999999999994</v>
    <v>1116667000</v>
    <v>MU</v>
    <v>MICRON TECHNOLOGY, INC. (XNAS:MU)</v>
    <v>20313303</v>
    <v>18157121</v>
    <v>1984</v>
  </rv>
  <rv s="2">
    <v>218</v>
  </rv>
  <rv s="0">
    <v>https://www.bing.com/financeapi/forcetrigger?t=a1ygoc&amp;q=XNAS%3aNFLX&amp;form=skydnc</v>
    <v>Learn more on Bing</v>
  </rv>
  <rv s="1">
    <v>0</v>
    <v>NETFLIX, INC. (XNAS:NFLX)</v>
    <v>2</v>
    <v>3</v>
    <v>Finance</v>
    <v>4</v>
    <v>en-US</v>
    <v>a1ygoc</v>
    <v>268435456</v>
    <v>268435457</v>
    <v>1</v>
    <v>Powered by Refinitiv</v>
    <v>700.98940000000005</v>
    <v>162.71</v>
    <v>1.2537</v>
    <v>2.87</v>
    <v>1.5642E-2</v>
    <v>0.45</v>
    <v>2.415E-3</v>
    <v>USD</v>
    <v>Netflix, Inc. is an entertainment services company. The Company has paid streaming memberships in over 190 countries, and it allows members to watch a variety of television (TV) series, documentaries, feature films and mobile games across a variety of genres and languages. Its members can watch as much as they want, anytime, anywhere, on any Internet-connected screen. Members can play, pause and resume watching, without commercials. Additionally, the Company offers its digital versatile disk (DVD) -by-mail service in the United States. It offers a variety of streaming membership plans, the price of which varies by country and the features of the plan. The pricing of its plans ranges from U.S. dollar equivalent of approximately $2 to $27 per month. It members can watch streaming content through a host of Internet-connected devices, including TVs, digital video players, TV set-top boxes and mobile devices. It acquires, licenses and produces content, including original programming.</v>
    <v>11300</v>
    <v>Nasdaq Stock Market</v>
    <v>XNAS</v>
    <v>XNAS</v>
    <v>100 Winchester Cir, LOS GATOS, CA, 95032-1815 US</v>
    <v>190.19</v>
    <v>Software &amp; IT Services</v>
    <v>Stock</v>
    <v>44701.999950138284</v>
    <v>220</v>
    <v>179.77</v>
    <v>82790430000</v>
    <v>NETFLIX, INC.</v>
    <v>NETFLIX, INC.</v>
    <v>185.8665</v>
    <v>17.543900000000001</v>
    <v>183.48</v>
    <v>186.35</v>
    <v>186.8</v>
    <v>444273900</v>
    <v>NFLX</v>
    <v>NETFLIX, INC. (XNAS:NFLX)</v>
    <v>10429396</v>
    <v>22024208</v>
    <v>1997</v>
  </rv>
  <rv s="2">
    <v>221</v>
  </rv>
  <rv s="0">
    <v>https://www.bing.com/financeapi/forcetrigger?t=a1yrp2&amp;q=XNAS%3aNTES&amp;form=skydnc</v>
    <v>Learn more on Bing</v>
  </rv>
  <rv s="1">
    <v>0</v>
    <v>NETEASE, INC. (XNAS:NTES)</v>
    <v>2</v>
    <v>3</v>
    <v>Finance</v>
    <v>4</v>
    <v>en-US</v>
    <v>a1yrp2</v>
    <v>268435456</v>
    <v>268435457</v>
    <v>1</v>
    <v>Powered by Refinitiv</v>
    <v>120.84</v>
    <v>68.62</v>
    <v>0.39889999999999998</v>
    <v>1.52</v>
    <v>1.5941E-2</v>
    <v>0.12</v>
    <v>1.2389999999999999E-3</v>
    <v>USD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32064</v>
    <v>Nasdaq Stock Market</v>
    <v>XNAS</v>
    <v>XNAS</v>
    <v>NetEase Building, No. 599 Wangshang Road, Binjiang District, HANGZHOU, ZHEJIANG, 310052 CN</v>
    <v>99.61</v>
    <v>Software &amp; IT Services</v>
    <v>Stock</v>
    <v>44701.996298378908</v>
    <v>223</v>
    <v>94.91</v>
    <v>64997900000</v>
    <v>NETEASE, INC.</v>
    <v>NETEASE, INC.</v>
    <v>97.99</v>
    <v>24.1692</v>
    <v>95.35</v>
    <v>96.87</v>
    <v>96.99</v>
    <v>670980700</v>
    <v>NTES</v>
    <v>NETEASE, INC. (XNAS:NTES)</v>
    <v>2145513</v>
    <v>1939767</v>
    <v>1999</v>
  </rv>
  <rv s="2">
    <v>224</v>
  </rv>
  <rv s="0">
    <v>https://www.bing.com/financeapi/forcetrigger?t=a1yv52&amp;q=XNAS%3aNVDA&amp;form=skydnc</v>
    <v>Learn more on Bing</v>
  </rv>
  <rv s="1">
    <v>0</v>
    <v>NVIDIA CORPORATION (XNAS:NVDA)</v>
    <v>2</v>
    <v>3</v>
    <v>Finance</v>
    <v>4</v>
    <v>en-US</v>
    <v>a1yv52</v>
    <v>268435456</v>
    <v>268435457</v>
    <v>1</v>
    <v>Powered by Refinitiv</v>
    <v>346.47</v>
    <v>142.70500000000001</v>
    <v>1.6016999999999999</v>
    <v>-4.3</v>
    <v>-2.5110999999999998E-2</v>
    <v>0</v>
    <v>0</v>
    <v>USD</v>
    <v>NVIDIA Corporation is a personal computer (PC) gaming market. The Company’s segments include Graphics and Compute &amp; Networking. The Graphics segment includes GeForce graphics processing units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software for building three-dimensional (3D) designs and virtual worlds. The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cryptocurrency mining processors (CMP); Jetson for robotics, and NVIDIA AI Enterprise.</v>
    <v>22473</v>
    <v>Nasdaq Stock Market</v>
    <v>XNAS</v>
    <v>XNAS</v>
    <v>2788 San Tomas Expy, SANTA CLARA, CA, 95051-0952 US</v>
    <v>174.1</v>
    <v>Semiconductors &amp; Semiconductor Equipment</v>
    <v>Stock</v>
    <v>44701.999903008596</v>
    <v>226</v>
    <v>157.55000000000001</v>
    <v>418020200000</v>
    <v>NVIDIA CORPORATION</v>
    <v>NVIDIA CORPORATION</v>
    <v>173.32</v>
    <v>44.52</v>
    <v>171.24</v>
    <v>166.94</v>
    <v>166.94</v>
    <v>2504014000</v>
    <v>NVDA</v>
    <v>NVIDIA CORPORATION (XNAS:NVDA)</v>
    <v>73910526</v>
    <v>59630778</v>
    <v>1998</v>
  </rv>
  <rv s="2">
    <v>227</v>
  </rv>
  <rv s="0">
    <v>https://www.bing.com/financeapi/forcetrigger?t=a1yy2w&amp;q=XNAS%3aNXPI&amp;form=skydnc</v>
    <v>Learn more on Bing</v>
  </rv>
  <rv s="1">
    <v>0</v>
    <v>NXP Semiconductors NV (XNAS:NXPI)</v>
    <v>2</v>
    <v>3</v>
    <v>Finance</v>
    <v>4</v>
    <v>en-US</v>
    <v>a1yy2w</v>
    <v>268435456</v>
    <v>268435457</v>
    <v>1</v>
    <v>Powered by Refinitiv</v>
    <v>239.91</v>
    <v>164.75</v>
    <v>1.2959000000000001</v>
    <v>4.32</v>
    <v>2.4575E-2</v>
    <v>0.91</v>
    <v>5.0520000000000001E-3</v>
    <v>USD</v>
    <v>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v>
    <v>31000</v>
    <v>Nasdaq Stock Market</v>
    <v>XNAS</v>
    <v>XNAS</v>
    <v>High Tech Campus 60, EINDHOVEN, NOORD-BRABANT, 5656AG NL</v>
    <v>180.55</v>
    <v>Semiconductors &amp; Semiconductor Equipment</v>
    <v>Stock</v>
    <v>44701.982597291404</v>
    <v>229</v>
    <v>173.72499999999999</v>
    <v>47290540000</v>
    <v>NXP Semiconductors NV</v>
    <v>NXP Semiconductors NV</v>
    <v>178.75</v>
    <v>21.827400000000001</v>
    <v>175.79</v>
    <v>180.11</v>
    <v>181.02</v>
    <v>262564800</v>
    <v>NXPI</v>
    <v>NXP Semiconductors NV (XNAS:NXPI)</v>
    <v>2744256</v>
    <v>2863476</v>
    <v>2006</v>
  </rv>
  <rv s="2">
    <v>230</v>
  </rv>
  <rv s="0">
    <v>https://www.bing.com/financeapi/forcetrigger?t=a1z3h7&amp;q=XNAS%3aODFL&amp;form=skydnc</v>
    <v>Learn more on Bing</v>
  </rv>
  <rv s="1">
    <v>0</v>
    <v>OLD DOMINION FREIGHT LINE, INC. (XNAS:ODFL)</v>
    <v>2</v>
    <v>3</v>
    <v>Finance</v>
    <v>4</v>
    <v>en-US</v>
    <v>a1z3h7</v>
    <v>268435456</v>
    <v>268435457</v>
    <v>1</v>
    <v>Powered by Refinitiv</v>
    <v>373.58</v>
    <v>231.31</v>
    <v>1.0708</v>
    <v>4.71</v>
    <v>1.9751000000000001E-2</v>
    <v>0.82</v>
    <v>3.372E-3</v>
    <v>USD</v>
    <v>Old Dominion Freight Line, Inc. is a North American less-than-truckload (LTL) motor carriers. The Company provides regional, inter-regional and national LTL services through a single integrated, union-free organization. Its service offerings include expedited transportation, which is provided through a network of service centers located throughout the continental United States. It offers a range of value-added services including container drayage, truckload brokerage, and supply chain consulting. It operates approximately 251 service center locations, of which the Company owns 227 and leases 24. Its service centers are responsible for the pickup and delivery of freight within their local service area. Its system offers its customers access to information such as freight tracking, shipping documents, rate quotes, rate databases, and account activity. These centralized systems and its customer service department provide its customers with a single point of contact to access information.</v>
    <v>23663</v>
    <v>Nasdaq Stock Market</v>
    <v>XNAS</v>
    <v>XNAS</v>
    <v>500 Old Dominion Way, THOMASVILLE, NC, 27360-8923 US</v>
    <v>244.34</v>
    <v>Freight &amp; Logistics Services</v>
    <v>Stock</v>
    <v>44701.892068842186</v>
    <v>232</v>
    <v>233.92</v>
    <v>27565370000</v>
    <v>OLD DOMINION FREIGHT LINE, INC.</v>
    <v>OLD DOMINION FREIGHT LINE, INC.</v>
    <v>241.16</v>
    <v>24.3506</v>
    <v>238.47</v>
    <v>243.18</v>
    <v>244</v>
    <v>113353800</v>
    <v>ODFL</v>
    <v>OLD DOMINION FREIGHT LINE, INC. (XNAS:ODFL)</v>
    <v>1071221</v>
    <v>1128703</v>
    <v>1999</v>
  </rv>
  <rv s="2">
    <v>233</v>
  </rv>
  <rv s="0">
    <v>https://www.bing.com/financeapi/forcetrigger?t=a1z6qh&amp;q=XNAS%3aOKTA&amp;form=skydnc</v>
    <v>Learn more on Bing</v>
  </rv>
  <rv s="8">
    <v>14</v>
    <v>OKTA, INC. (XNAS:OKTA)</v>
    <v>2</v>
    <v>15</v>
    <v>Finance</v>
    <v>4</v>
    <v>en-US</v>
    <v>a1z6qh</v>
    <v>268435456</v>
    <v>268435457</v>
    <v>1</v>
    <v>Powered by Refinitiv</v>
    <v>276.3</v>
    <v>77.16</v>
    <v>1.2625999999999999</v>
    <v>1.19</v>
    <v>1.4332000000000001E-2</v>
    <v>0.48</v>
    <v>5.6989999999999992E-3</v>
    <v>USD</v>
    <v>Okta, Inc. is an independent identity provider. The Company's Okta Identity Cloud is an independent and neutral cloud-based identity solution that allows its customers to integrate with nearly any application, service or cloud that they choose through its secure platform and cloud infrastructure. Its Okta Identity Cloud is used as the central system for an organization’s connectivity, access, authentication and identity lifecycle management needs spanning all of its users, technology and applications. Its products can be used for both customer identity and workforce identity use cases. Its Okta products include Universal Directory, Single Sign-On, Adaptive Multi-Factor Authentication, Lifecycle Management, API Access Management, Access Gateway and Advanced Server Access. The Company, through Auth0, Inc., provides products, including Universal Login, Attack Protection, Adaptive Multi-Factor Authentication, Passwordless, Machine to Machine, Private Cloud and Organizations.</v>
    <v>5030</v>
    <v>Nasdaq Stock Market</v>
    <v>XNAS</v>
    <v>XNAS</v>
    <v>100 1st St Ste 600, SAN FRANCISCO, CA, 94105-4687 US</v>
    <v>87.31</v>
    <v>Software &amp; IT Services</v>
    <v>Stock</v>
    <v>44701.99957555547</v>
    <v>235</v>
    <v>80.305000000000007</v>
    <v>13283550000</v>
    <v>OKTA, INC.</v>
    <v>OKTA, INC.</v>
    <v>86.47</v>
    <v>83.03</v>
    <v>84.22</v>
    <v>84.7</v>
    <v>157724400</v>
    <v>OKTA</v>
    <v>OKTA, INC. (XNAS:OKTA)</v>
    <v>2779716</v>
    <v>2803131</v>
    <v>2010</v>
  </rv>
  <rv s="2">
    <v>236</v>
  </rv>
  <rv s="0">
    <v>https://www.bing.com/financeapi/forcetrigger?t=a1zbvh&amp;q=XNAS%3aORLY&amp;form=skydnc</v>
    <v>Learn more on Bing</v>
  </rv>
  <rv s="1">
    <v>0</v>
    <v>O'Reilly Automotive, Inc. (XNAS:ORLY)</v>
    <v>2</v>
    <v>3</v>
    <v>Finance</v>
    <v>4</v>
    <v>en-US</v>
    <v>a1zbvh</v>
    <v>268435456</v>
    <v>268435457</v>
    <v>1</v>
    <v>Powered by Refinitiv</v>
    <v>748.68</v>
    <v>519.32000000000005</v>
    <v>1.0462</v>
    <v>-28.96</v>
    <v>-4.8143999999999999E-2</v>
    <v>0.43</v>
    <v>7.5100000000000004E-4</v>
    <v>USD</v>
    <v>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v>
    <v>68679</v>
    <v>Nasdaq Stock Market</v>
    <v>XNAS</v>
    <v>XNAS</v>
    <v>233 S Patterson Ave, SPRINGFIELD, MO, 65802-2210 US</v>
    <v>602.61</v>
    <v>Specialty Retailers</v>
    <v>Stock</v>
    <v>44701.941981296091</v>
    <v>238</v>
    <v>562.9</v>
    <v>37632410000</v>
    <v>O'Reilly Automotive, Inc.</v>
    <v>O'Reilly Automotive, Inc.</v>
    <v>602.27</v>
    <v>19.271699999999999</v>
    <v>601.53</v>
    <v>572.57000000000005</v>
    <v>573</v>
    <v>65725430</v>
    <v>ORLY</v>
    <v>O'Reilly Automotive, Inc. (XNAS:ORLY)</v>
    <v>1513531</v>
    <v>721763</v>
    <v>2010</v>
  </rv>
  <rv s="2">
    <v>239</v>
  </rv>
  <rv s="0">
    <v>https://www.bing.com/financeapi/forcetrigger?t=a1zgm7&amp;q=XNAS%3aPANW&amp;form=skydnc</v>
    <v>Learn more on Bing</v>
  </rv>
  <rv s="1">
    <v>0</v>
    <v>PALO ALTO NETWORKS, INC. (XNAS:PANW)</v>
    <v>2</v>
    <v>3</v>
    <v>Finance</v>
    <v>4</v>
    <v>en-US</v>
    <v>a1zgm7</v>
    <v>268435456</v>
    <v>268435457</v>
    <v>1</v>
    <v>Powered by Refinitiv</v>
    <v>640.9</v>
    <v>337.13</v>
    <v>1.3233999999999999</v>
    <v>42.31</v>
    <v>9.6959000000000004E-2</v>
    <v>3.72</v>
    <v>7.7710000000000001E-3</v>
    <v>USD</v>
    <v>Palo Alto Networks, Inc. is a cyber security service provider. The Company offers security platform that allows enterprises, service providers and government entities to secure all users, applications, data, networks and devices with comprehensive visibility and context continuously across all locations. The Company delivers cybersecurity products covering a range of use cases, enabling its end-customers to secure their networks, remote workforce, access to the service edge, branch locations, public and private clouds, and to advance their Security Operations Centers (SOC). The Company delivers its solutions in three fundamental areas: Secure the Enterprise, Secure the Cloud and Secure the Future.</v>
    <v>11527</v>
    <v>Nasdaq Stock Market</v>
    <v>XNAS</v>
    <v>XNAS</v>
    <v>3000 Tannery Way, SANTA CLARA, CA, 95054-2832 US</v>
    <v>492.96940000000001</v>
    <v>Software &amp; IT Services</v>
    <v>Stock</v>
    <v>44701.999089525001</v>
    <v>241</v>
    <v>460.4418</v>
    <v>47142510000</v>
    <v>PALO ALTO NETWORKS, INC.</v>
    <v>PALO ALTO NETWORKS, INC.</v>
    <v>488.04</v>
    <v>0</v>
    <v>436.37</v>
    <v>478.68</v>
    <v>482.4</v>
    <v>98484390</v>
    <v>PANW</v>
    <v>PALO ALTO NETWORKS, INC. (XNAS:PANW)</v>
    <v>5900046</v>
    <v>1694970</v>
    <v>2005</v>
  </rv>
  <rv s="2">
    <v>242</v>
  </rv>
  <rv s="0">
    <v>https://www.bing.com/financeapi/forcetrigger?t=a1zhcw&amp;q=XNAS%3aPAYX&amp;form=skydnc</v>
    <v>Learn more on Bing</v>
  </rv>
  <rv s="1">
    <v>0</v>
    <v>PAYCHEX, INC. (XNAS:PAYX)</v>
    <v>2</v>
    <v>3</v>
    <v>Finance</v>
    <v>4</v>
    <v>en-US</v>
    <v>a1zhcw</v>
    <v>268435456</v>
    <v>268435457</v>
    <v>1</v>
    <v>Powered by Refinitiv</v>
    <v>141.91999999999999</v>
    <v>98.41</v>
    <v>0.98550000000000004</v>
    <v>1.49</v>
    <v>1.2862999999999999E-2</v>
    <v>-0.16</v>
    <v>-1.364E-3</v>
    <v>USD</v>
    <v>Paychex, Inc. is a provider of integrated human capital management (HCM) solutions for payroll, human resource (HR), retirement and insurance services for small- to medium-sized businesses in the United States. It combines its software-as-a-service (SaaS) technology and mobility platform with personal service and allows business owners to focus on the growth and management of their business. The Company, through its HCM software-as-a-service platform, Paychex Flex, provides an integrated product suite that covers the employee life cycle from recruiting and hiring to retirement. Its Paychex Flex uses a device-independent design throughout its HCM suite, which allows functionality of all application components, regardless of device or screen size.</v>
    <v>15000</v>
    <v>Nasdaq Stock Market</v>
    <v>XNAS</v>
    <v>XNAS</v>
    <v>911 Panorama Trl S, ROCHESTER, NY, 14625-0397 US</v>
    <v>117.89</v>
    <v>Professional &amp; Commercial Services</v>
    <v>Stock</v>
    <v>44701.999708981253</v>
    <v>244</v>
    <v>114.1</v>
    <v>42356130000</v>
    <v>PAYCHEX, INC.</v>
    <v>PAYCHEX, INC.</v>
    <v>117.37</v>
    <v>30.9315</v>
    <v>115.84</v>
    <v>117.33</v>
    <v>117.17</v>
    <v>361000000</v>
    <v>PAYX</v>
    <v>PAYCHEX, INC. (XNAS:PAYX)</v>
    <v>2266546</v>
    <v>1932827</v>
    <v>1979</v>
  </rv>
  <rv s="2">
    <v>245</v>
  </rv>
  <rv s="0">
    <v>https://www.bing.com/financeapi/forcetrigger?t=a1zk27&amp;q=XNAS%3aPCAR&amp;form=skydnc</v>
    <v>Learn more on Bing</v>
  </rv>
  <rv s="1">
    <v>0</v>
    <v>PACCAR INC (XNAS:PCAR)</v>
    <v>2</v>
    <v>3</v>
    <v>Finance</v>
    <v>4</v>
    <v>en-US</v>
    <v>a1zk27</v>
    <v>268435456</v>
    <v>268435457</v>
    <v>1</v>
    <v>Powered by Refinitiv</v>
    <v>97.56</v>
    <v>77.959999999999994</v>
    <v>0.88049999999999995</v>
    <v>-1.61</v>
    <v>-1.9774E-2</v>
    <v>0</v>
    <v>0</v>
    <v>USD</v>
    <v>PACCAR Inc (PACCAR) is a global technology company. The Company operates through three segments: Truck, Parts, and Financial Services. The Truck segment includes the design, manufacture, and distribution of light-, medium- and heavy-duty commercial trucks. PACCAR’s trucks are marketed under the Kenworth, Peterbilt, and DAF nameplates. The Company also designs and manufactures diesel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 operates in approximately 26 countries in North America, Europe, Australia, and South America. It also conducts full-service leasing operations in North America, Germany, and Australia under the PacLease trade name.</v>
    <v>28500</v>
    <v>Nasdaq Stock Market</v>
    <v>XNAS</v>
    <v>XNAS</v>
    <v>Paccar Building, 777 106Th Avenue Ne, BELLEVUE, WA, 98004 US</v>
    <v>81.84</v>
    <v>Machinery, Equipment &amp; Components</v>
    <v>Stock</v>
    <v>44701.894124467188</v>
    <v>247</v>
    <v>78.180000000000007</v>
    <v>27748600000</v>
    <v>PACCAR INC</v>
    <v>PACCAR INC</v>
    <v>81.430000000000007</v>
    <v>14.313800000000001</v>
    <v>81.42</v>
    <v>79.81</v>
    <v>79.81</v>
    <v>347683200</v>
    <v>PCAR</v>
    <v>PACCAR INC (XNAS:PCAR)</v>
    <v>1663284</v>
    <v>1874160</v>
    <v>1971</v>
  </rv>
  <rv s="2">
    <v>248</v>
  </rv>
  <rv s="0">
    <v>https://www.bing.com/financeapi/forcetrigger?t=bjojk2&amp;q=XNAS%3aPDD&amp;form=skydnc</v>
    <v>Learn more on Bing</v>
  </rv>
  <rv s="1">
    <v>0</v>
    <v>PINDUODUO INC. (XNAS:PDD)</v>
    <v>2</v>
    <v>3</v>
    <v>Finance</v>
    <v>4</v>
    <v>en-US</v>
    <v>bjojk2</v>
    <v>268435456</v>
    <v>268435457</v>
    <v>1</v>
    <v>Powered by Refinitiv</v>
    <v>143.11000000000001</v>
    <v>23.21</v>
    <v>1.1819</v>
    <v>-1.1499999999999999</v>
    <v>-2.7347999999999997E-2</v>
    <v>0.18</v>
    <v>4.4009999999999995E-3</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9762</v>
    <v>Nasdaq Stock Market</v>
    <v>XNAS</v>
    <v>XNAS</v>
    <v>28F, No. 533 Loushanguan Road, Changning District, SHANGHAI, SHANGHAI, 200051 CN</v>
    <v>44.05</v>
    <v>Software &amp; IT Services</v>
    <v>Stock</v>
    <v>44701.999961735935</v>
    <v>250</v>
    <v>39.335000000000001</v>
    <v>51713380000</v>
    <v>PINDUODUO INC.</v>
    <v>PINDUODUO INC.</v>
    <v>43.49</v>
    <v>51.904299999999999</v>
    <v>42.05</v>
    <v>40.9</v>
    <v>41.08</v>
    <v>1264386000</v>
    <v>PDD</v>
    <v>PINDUODUO INC. (XNAS:PDD)</v>
    <v>12005405</v>
    <v>12620403</v>
    <v>2015</v>
  </rv>
  <rv s="2">
    <v>251</v>
  </rv>
  <rv s="0">
    <v>https://www.bing.com/financeapi/forcetrigger?t=axyhnm&amp;q=XNAS%3aPEP&amp;form=skydnc</v>
    <v>Learn more on Bing</v>
  </rv>
  <rv s="1">
    <v>0</v>
    <v>PEPSICO, INC. (XNAS:PEP)</v>
    <v>2</v>
    <v>3</v>
    <v>Finance</v>
    <v>4</v>
    <v>en-US</v>
    <v>axyhnm</v>
    <v>268435456</v>
    <v>268435457</v>
    <v>1</v>
    <v>Powered by Refinitiv</v>
    <v>177.62</v>
    <v>144.61000000000001</v>
    <v>0.60319999999999996</v>
    <v>1.01</v>
    <v>6.2660000000000007E-3</v>
    <v>-0.09</v>
    <v>-5.5480000000000004E-4</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309000</v>
    <v>Nasdaq Stock Market</v>
    <v>XNAS</v>
    <v>XNAS</v>
    <v>700 ANDERSON HILL RD, PURCHASE, NY, 10577-1401 US</v>
    <v>163.06</v>
    <v>Beverages</v>
    <v>Stock</v>
    <v>44701.998672314061</v>
    <v>253</v>
    <v>159.62</v>
    <v>224285100000</v>
    <v>PEPSICO, INC.</v>
    <v>PEPSICO, INC.</v>
    <v>162.24</v>
    <v>21.640999999999998</v>
    <v>161.19999999999999</v>
    <v>162.21</v>
    <v>162.12</v>
    <v>1382684000</v>
    <v>PEP</v>
    <v>PEPSICO, INC. (XNAS:PEP)</v>
    <v>5768823</v>
    <v>5770036</v>
    <v>1986</v>
  </rv>
  <rv s="2">
    <v>254</v>
  </rv>
  <rv s="0">
    <v>https://www.bing.com/financeapi/forcetrigger?t=a21icw&amp;q=XNAS%3aPYPL&amp;form=skydnc</v>
    <v>Learn more on Bing</v>
  </rv>
  <rv s="1">
    <v>0</v>
    <v>PAYPAL HOLDINGS, INC. (XNAS:PYPL)</v>
    <v>2</v>
    <v>3</v>
    <v>Finance</v>
    <v>4</v>
    <v>en-US</v>
    <v>a21icw</v>
    <v>268435456</v>
    <v>268435457</v>
    <v>1</v>
    <v>Powered by Refinitiv</v>
    <v>310.16000000000003</v>
    <v>71.831199999999995</v>
    <v>1.3918999999999999</v>
    <v>-0.74</v>
    <v>-9.1039999999999992E-3</v>
    <v>-0.04</v>
    <v>-4.9660000000000004E-4</v>
    <v>USD</v>
    <v>PayPal Holdings, Inc. is a technology platform that enables digital payments and commerce experiences on behalf of merchants and consumers across the world. It operates a global, two-sided network at scale that connects merchants and consumers with 426 million active accounts across more than 200 markets. Its brands include PayPal, Braintree, Venmo, Xoom, Zettle, Hyperwallet, Honey, Happy Returns by PayPal, Chargehound, Paidy and Simility. The Company helps merchants and consumers connect, transact, and complete payments, whether they are online or in person. It enables consumers to exchange funds with merchants using a range of funding sources, which may include a bank account, a PayPal or Venmo account balance, PayPal and Venmo branded credit products, a credit card, a debit card, certain cryptocurrencies, or other stored value products, such as gift cards, and eligible credit card rewards. It also offers consumers person-to-person (P2P) payment solutions.</v>
    <v>30900</v>
    <v>Nasdaq Stock Market</v>
    <v>XNAS</v>
    <v>XNAS</v>
    <v>2211 N 1st St, SAN JOSE, CA, 95131 US</v>
    <v>83.77</v>
    <v>Software &amp; IT Services</v>
    <v>Stock</v>
    <v>44701.999626527344</v>
    <v>256</v>
    <v>77.56</v>
    <v>93268540000</v>
    <v>PAYPAL HOLDINGS, INC.</v>
    <v>PAYPAL HOLDINGS, INC.</v>
    <v>83.71</v>
    <v>26.865400000000001</v>
    <v>81.28</v>
    <v>80.540000000000006</v>
    <v>80.5</v>
    <v>1158040000</v>
    <v>PYPL</v>
    <v>PAYPAL HOLDINGS, INC. (XNAS:PYPL)</v>
    <v>16887352</v>
    <v>20553178</v>
    <v>2015</v>
  </rv>
  <rv s="2">
    <v>257</v>
  </rv>
  <rv s="0">
    <v>http://en.wikipedia.org/wiki/Qualcomm</v>
    <v>Wikipedia</v>
  </rv>
  <rv s="4">
    <v>6</v>
    <v>259</v>
  </rv>
  <rv s="5">
    <v>11</v>
    <v>https://www.bing.com/th?id=AMMS_2b1c176dae370ecc0d55a1517537f595&amp;qlt=95</v>
    <v>260</v>
    <v>0</v>
    <v>https://www.bing.com/images/search?form=xlimg&amp;q=qualcomm</v>
    <v>Image of QUALCOMM INCORPORATED</v>
    <v/>
  </rv>
  <rv s="0">
    <v>https://www.bing.com/financeapi/forcetrigger?t=a21k2w&amp;q=XNAS%3aQCOM&amp;form=skydnc</v>
    <v>Learn more on Bing</v>
  </rv>
  <rv s="6">
    <v>7</v>
    <v>QUALCOMM INCORPORATED (XNAS:QCOM)</v>
    <v>9</v>
    <v>10</v>
    <v>Finance</v>
    <v>4</v>
    <v>en-US</v>
    <v>a21k2w</v>
    <v>268435456</v>
    <v>268435457</v>
    <v>1</v>
    <v>Powered by Refinitiv</v>
    <v>193.58</v>
    <v>122.16500000000001</v>
    <v>1.2148000000000001</v>
    <v>1.03</v>
    <v>7.8879999999999992E-3</v>
    <v>0.15</v>
    <v>1.14E-3</v>
    <v>USD</v>
    <v>Qualcomm Incorporated is engaged in the development and commercialization of foundational technologies for the wireless industry. Its segments include Qualcomm CDMA Technologies (QCT), Qualcomm Technology Licensing (QTL) and Qualcomm Strategic Initiatives (QSI). QCT segment develops and supplies integrated circuits and system software based on third generation/fourth generation/fifth generation (3G/4G/5G) and other technologies for use in wireless voice and data communications, networking, computing, multimedia and global positioning system (GPS) products. QTL segment grants licenses or otherwise provides rights to use portions of its intellectual property portfolio, which, among other rights, includes certain patent rights essential to and/or useful in the manufacture, sale and/or use of certain wireless products, including, without limitation, products implementing CDMA2000, WCDMA, LTE and/or OFDMA-based 5G standards and their derivatives. QSI segment makes strategic investments.</v>
    <v>45000</v>
    <v>Nasdaq Stock Market</v>
    <v>XNAS</v>
    <v>XNAS</v>
    <v>5775 Morehouse Dr, SAN DIEGO, CA, 92121-1714 US</v>
    <v>133.29</v>
    <v>261</v>
    <v>Semiconductors &amp; Semiconductor Equipment</v>
    <v>Stock</v>
    <v>44701.999764675784</v>
    <v>262</v>
    <v>125.86</v>
    <v>147392000000</v>
    <v>QUALCOMM INCORPORATED</v>
    <v>QUALCOMM INCORPORATED</v>
    <v>132.88</v>
    <v>13.3667</v>
    <v>130.57</v>
    <v>131.6</v>
    <v>131.75</v>
    <v>1120000000</v>
    <v>QCOM</v>
    <v>QUALCOMM INCORPORATED (XNAS:QCOM)</v>
    <v>11370115</v>
    <v>10829405</v>
    <v>1991</v>
  </rv>
  <rv s="2">
    <v>263</v>
  </rv>
  <rv s="0">
    <v>https://www.bing.com/financeapi/forcetrigger?t=a21uim&amp;q=XNAS%3aREGN&amp;form=skydnc</v>
    <v>Learn more on Bing</v>
  </rv>
  <rv s="1">
    <v>0</v>
    <v>REGENERON PHARMACEUTICALS, INC. (XNAS:REGN)</v>
    <v>2</v>
    <v>3</v>
    <v>Finance</v>
    <v>4</v>
    <v>en-US</v>
    <v>a21uim</v>
    <v>268435456</v>
    <v>268435457</v>
    <v>1</v>
    <v>Powered by Refinitiv</v>
    <v>747.42139999999995</v>
    <v>492.13</v>
    <v>0.24049999999999999</v>
    <v>3.99</v>
    <v>6.0719999999999993E-3</v>
    <v>1.75</v>
    <v>2.647E-3</v>
    <v>USD</v>
    <v>Regeneron Pharmaceuticals, Inc. is an integrated biotechnology company that discovers, invents, develops, manufactures, and commercializes medicines for serious diseases. Its commercialized medicines and product candidates in development are designed to help patients with eye diseases, allergic and inflammatory diseases, cancer, cardiovascular and metabolic diseases, pain, hematologic conditions, infectious diseases, and rare diseases. The Company's marketed products include EYLEA (aflibercept) Injection, Dupixent (dupilumab) Injection, Libtayo (cemiplimab) Injection, Praluent (alirocumab) Injection, REGEN-COV, Kevzara (sarilumab) Solution for Subcutaneous Injection, Evkeeza (evinacumab) Injection, Inmazeb (atoltivimab, maftivimab, and odesivimab-ebgn) Injection, ARCALYST (rilonacept) Injection for Subcutaneous Use and ZALTRAP (ziv-aflibercept) Injection for Intravenous Infusion. Its product candidates in clinical development include REGN4018, REGN5668, and Fasinumab, among others.</v>
    <v>10368</v>
    <v>Nasdaq Stock Market</v>
    <v>XNAS</v>
    <v>XNAS</v>
    <v>777 Old Saw Mill River Rd, TARRYTOWN, NY, 10591-6717 US</v>
    <v>664.9</v>
    <v>Biotechnology &amp; Medical Research</v>
    <v>Stock</v>
    <v>44701.954554756252</v>
    <v>265</v>
    <v>647.54</v>
    <v>72623710000</v>
    <v>REGENERON PHARMACEUTICALS, INC.</v>
    <v>REGENERON PHARMACEUTICALS, INC.</v>
    <v>661.29</v>
    <v>9.3126999999999995</v>
    <v>657.15</v>
    <v>661.14</v>
    <v>662.89</v>
    <v>109846200</v>
    <v>REGN</v>
    <v>REGENERON PHARMACEUTICALS, INC. (XNAS:REGN)</v>
    <v>544265</v>
    <v>622013</v>
    <v>1988</v>
  </rv>
  <rv s="2">
    <v>266</v>
  </rv>
  <rv s="0">
    <v>https://www.bing.com/financeapi/forcetrigger?t=a227lh&amp;q=XNAS%3aROST&amp;form=skydnc</v>
    <v>Learn more on Bing</v>
  </rv>
  <rv s="1">
    <v>0</v>
    <v>ROSS STORES, INC. (XNAS:ROST)</v>
    <v>2</v>
    <v>3</v>
    <v>Finance</v>
    <v>4</v>
    <v>en-US</v>
    <v>a227lh</v>
    <v>268435456</v>
    <v>268435457</v>
    <v>1</v>
    <v>Powered by Refinitiv</v>
    <v>127.58</v>
    <v>69.75</v>
    <v>1.0302</v>
    <v>-20.83</v>
    <v>-0.22470300000000001</v>
    <v>0.47</v>
    <v>6.5400000000000007E-3</v>
    <v>USD</v>
    <v>Ross Stores, Inc. is engaged in operating two brands of off-price retail apparel and home fashion stores-Ross Dress for Less (Ross) and dd's DISCOUNTS. Ross is an off-price apparel and home fashion chain in the United States, the District of Columbia and Guam. Ross offers in-season, name brand and designer apparel, accessories, footwear, and home fashions for the entire family at savings of 20% to 60% off department and specialty store regular prices every day. The Company also operates dd's DISCOUNTS stores in 21 states, which offers name brand apparel, accessories, footwear, and home fashions for the entire family at savings of 20% to 70% off department and discount store regular prices every day. The Company operated a total of 1,923 stores comprised of 1,628 Ross stores and 295 dd’s DISCOUNTS stores. The Company owns and operates distribution processing facilities.</v>
    <v>100000</v>
    <v>Nasdaq Stock Market</v>
    <v>XNAS</v>
    <v>XNAS</v>
    <v>5130 Hacienda Dr, DUBLIN, CA, 94568-7579 US</v>
    <v>74.650000000000006</v>
    <v>Specialty Retailers</v>
    <v>Stock</v>
    <v>44701.99991145781</v>
    <v>268</v>
    <v>69.75</v>
    <v>25254570000</v>
    <v>ROSS STORES, INC.</v>
    <v>ROSS STORES, INC.</v>
    <v>70</v>
    <v>20.6144</v>
    <v>92.7</v>
    <v>71.87</v>
    <v>72.34</v>
    <v>351392300</v>
    <v>ROST</v>
    <v>ROSS STORES, INC. (XNAS:ROST)</v>
    <v>34575468</v>
    <v>3241643</v>
    <v>1989</v>
  </rv>
  <rv s="2">
    <v>269</v>
  </rv>
  <rv s="0">
    <v>https://www.bing.com/financeapi/forcetrigger?t=a22k9c&amp;q=XNAS%3aSBUX&amp;form=skydnc</v>
    <v>Learn more on Bing</v>
  </rv>
  <rv s="1">
    <v>0</v>
    <v>STARBUCKS CORPORATION (XNAS:SBUX)</v>
    <v>2</v>
    <v>3</v>
    <v>Finance</v>
    <v>4</v>
    <v>en-US</v>
    <v>a22k9c</v>
    <v>268435456</v>
    <v>268435457</v>
    <v>1</v>
    <v>Powered by Refinitiv</v>
    <v>126.32</v>
    <v>68.39</v>
    <v>0.94950000000000001</v>
    <v>1.46</v>
    <v>2.0297999999999997E-2</v>
    <v>-0.08</v>
    <v>-1.09E-3</v>
    <v>USD</v>
    <v>Starbucks Corp is a roaster, marketer and retailer of specialty coffee with operations in approximately 84 markets around the world. The Company has over 34,300 Company-operated and licensed stores. It operates through three segments: North America, which includes the United States and Canada; International, which includes China, Japan, Asia Pacific, Europe, Middle East, Africa, Latin America and the Caribbean; and Channel Development. North America and International operations sell coffee and other beverages, complementary food, packaged coffees, single-serve coffee products and a focused selection of merchandise through Company-operated stores and licensed stores. Channel Development segment is engaged in sale of packaged coffee, tea and ready-to-drink beverages to customers outside of its Company-operated and licensed stores. The Company also sells goods and services under various brands, including Teavana, Seattle’s Best Coffee, Evolution Fresh, Ethos, Starbucks Reserve and Princi.</v>
    <v>383000</v>
    <v>Nasdaq Stock Market</v>
    <v>XNAS</v>
    <v>XNAS</v>
    <v>2401 Utah Ave S, SEATTLE, WA, 98134-1436 US</v>
    <v>73.430000000000007</v>
    <v>Hotels &amp; Entertainment Services</v>
    <v>Stock</v>
    <v>44701.999960578127</v>
    <v>271</v>
    <v>71.459999999999994</v>
    <v>84170990000</v>
    <v>STARBUCKS CORPORATION</v>
    <v>STARBUCKS CORPORATION</v>
    <v>72.88</v>
    <v>19.244499999999999</v>
    <v>71.930000000000007</v>
    <v>73.39</v>
    <v>73.31</v>
    <v>1146900000</v>
    <v>SBUX</v>
    <v>STARBUCKS CORPORATION (XNAS:SBUX)</v>
    <v>15941807</v>
    <v>12205670</v>
    <v>1985</v>
  </rv>
  <rv s="2">
    <v>272</v>
  </rv>
  <rv s="0">
    <v>https://www.bing.com/financeapi/forcetrigger?t=a22u7w&amp;q=XNAS%3aSGEN&amp;form=skydnc</v>
    <v>Learn more on Bing</v>
  </rv>
  <rv s="1">
    <v>0</v>
    <v>SEAGEN INC. (XNAS:SGEN)</v>
    <v>2</v>
    <v>3</v>
    <v>Finance</v>
    <v>4</v>
    <v>en-US</v>
    <v>a22u7w</v>
    <v>268435456</v>
    <v>268435457</v>
    <v>1</v>
    <v>Powered by Refinitiv</v>
    <v>192.7867</v>
    <v>105.43</v>
    <v>0.79610000000000003</v>
    <v>-2.99</v>
    <v>-2.0962999999999999E-2</v>
    <v>-0.64</v>
    <v>-4.5830000000000003E-3</v>
    <v>USD</v>
    <v>Seagen Inc. is a biotechnology company that develops and commercializes targeted therapies to treat cancer. The Company is engaged in the development and sale of pharmaceutical products on its own, behalf or in collaboration with others. The Company is commercializing ADCETRIS, or brentuximab vedotin, for the treatment of certain CD30-expressing lymphomas; PADCEV or enfortumab vedotin-ejfv, for the treatment of certain metastatic urothelial cancers, and TUKYSA, or tucatinib, for treatment of certain metastatic HER2-positive breast cancers. The Company also develops a pipeline of therapies for solid tumors and blood-related cancers designed to address unmet medical needs. Its programs, including ADCETRIS and PADCEV, are based on its antibody-drug conjugate (ADC), technology that utilizes the targeting ability of monoclonal antibodies to deliver cell-killing agents directly to cancer cells. The Company's approved medicines include ADCETRIS, PADCEV and TUKYSA.</v>
    <v>2675</v>
    <v>Nasdaq Stock Market</v>
    <v>XNAS</v>
    <v>XNAS</v>
    <v>21823 30Th Drive Se, Suite, BOTHELL, WA, 98021 US</v>
    <v>144.46</v>
    <v>Biotechnology &amp; Medical Research</v>
    <v>Stock</v>
    <v>44701.875158298441</v>
    <v>274</v>
    <v>136.11000000000001</v>
    <v>25704320000</v>
    <v>SEAGEN INC.</v>
    <v>SEAGEN INC.</v>
    <v>144.19999999999999</v>
    <v>53.584000000000003</v>
    <v>142.63</v>
    <v>139.63999999999999</v>
    <v>139</v>
    <v>184075600</v>
    <v>SGEN</v>
    <v>SEAGEN INC. (XNAS:SGEN)</v>
    <v>1692560</v>
    <v>1174250</v>
    <v>1997</v>
  </rv>
  <rv s="2">
    <v>275</v>
  </rv>
  <rv s="0">
    <v>https://www.bing.com/financeapi/forcetrigger?t=a22zcw&amp;q=XNAS%3aSIRI&amp;form=skydnc</v>
    <v>Learn more on Bing</v>
  </rv>
  <rv s="1">
    <v>0</v>
    <v>SIRIUS XM HOLDINGS INC. (XNAS:SIRI)</v>
    <v>2</v>
    <v>3</v>
    <v>Finance</v>
    <v>4</v>
    <v>en-US</v>
    <v>a22zcw</v>
    <v>268435456</v>
    <v>268435457</v>
    <v>1</v>
    <v>Powered by Refinitiv</v>
    <v>7.0243000000000002</v>
    <v>5.5789999999999997</v>
    <v>0.91600000000000004</v>
    <v>7.0000000000000007E-2</v>
    <v>1.1493999999999999E-2</v>
    <v>-0.04</v>
    <v>-6.4939999999999998E-3</v>
    <v>USD</v>
    <v>Sirius XM Holdings Inc. is an audio entertainment company. The Company operates through two audio entertainment segments: Sirius XM and Pandora. Its Sirius XM business features music, sports, entertainment, comedy, talk, news, traffic and weather channels and other content, as well as podcasts and infotainment services, in the United States on a subscription fee basis. Its Sirius XM service is distributed through its two satellite radio systems and streamed via applications for mobile devices, home devices and other consumer electronic equipment. Its Pandora business operates a music, comedy and podcast streaming discovery platform, offering a personalized experience for each listener wherever and whenever they want to listen, whether through mobile devices, car speakers or connected devices. Pandora is available as an ad-supported radio service, a radio subscription service (Pandora Plus) and an on-demand subscription service (Pandora Premium).</v>
    <v>5590</v>
    <v>Nasdaq Stock Market</v>
    <v>XNAS</v>
    <v>XNAS</v>
    <v>1290 Avenue of the Americas Fl 11, NEW YORK, NY, 10104-0051 US</v>
    <v>6.17</v>
    <v>Media &amp; Publishing</v>
    <v>Stock</v>
    <v>44701.999714467187</v>
    <v>277</v>
    <v>6.08</v>
    <v>24246480000</v>
    <v>SIRIUS XM HOLDINGS INC.</v>
    <v>SIRIUS XM HOLDINGS INC.</v>
    <v>6.17</v>
    <v>17.674199999999999</v>
    <v>6.09</v>
    <v>6.16</v>
    <v>6.12</v>
    <v>3936116000</v>
    <v>SIRI</v>
    <v>SIRIUS XM HOLDINGS INC. (XNAS:SIRI)</v>
    <v>19319274</v>
    <v>21420512</v>
    <v>2013</v>
  </rv>
  <rv s="2">
    <v>278</v>
  </rv>
  <rv s="0">
    <v>https://www.bing.com/financeapi/forcetrigger?t=a239hw&amp;q=XNAS%3aSNPS&amp;form=skydnc</v>
    <v>Learn more on Bing</v>
  </rv>
  <rv s="1">
    <v>0</v>
    <v>SYNOPSYS, INC. (XNAS:SNPS)</v>
    <v>2</v>
    <v>3</v>
    <v>Finance</v>
    <v>4</v>
    <v>en-US</v>
    <v>a239hw</v>
    <v>268435456</v>
    <v>268435457</v>
    <v>1</v>
    <v>Powered by Refinitiv</v>
    <v>377.6</v>
    <v>238.5</v>
    <v>1.1473</v>
    <v>6.2</v>
    <v>2.0631E-2</v>
    <v>2.99</v>
    <v>9.7479999999999997E-3</v>
    <v>USD</v>
    <v>Synopsys, Inc. provides products and services across the silicon to software spectrum. The Company operates through two segments: Semiconductor &amp; System Design and Software Integrity. The Semiconductor &amp; System Design segment includes its advanced silicon design, verification products and services, and semiconductor intellectual property (IP) portfolio that encompasses products and services that serve companies primarily in the semiconductor and electronics industries. This segment also supplies the electronic design automation (EDA) software that engineers use to design and test integrated circuits (ICs), also known as chips. The Software Integrity segment includes a portfolio of products and services to intelligently address software risks across the customer portfolio and at all stages of the application lifecycle. This segment offers software tools and services that include security and quality testing products, managed services, programs and professional services, and training.</v>
    <v>16361</v>
    <v>Nasdaq Stock Market</v>
    <v>XNAS</v>
    <v>XNAS</v>
    <v>690 E Middlefield Rd, MOUNTAIN VIEW, CA, 94043-4010 US</v>
    <v>308.11</v>
    <v>Software &amp; IT Services</v>
    <v>Stock</v>
    <v>44701.998558853906</v>
    <v>280</v>
    <v>293.33</v>
    <v>46914360000</v>
    <v>SYNOPSYS, INC.</v>
    <v>SYNOPSYS, INC.</v>
    <v>303.86</v>
    <v>46.780500000000004</v>
    <v>300.52</v>
    <v>306.72000000000003</v>
    <v>309.70999999999998</v>
    <v>152955000</v>
    <v>SNPS</v>
    <v>SYNOPSYS, INC. (XNAS:SNPS)</v>
    <v>1833293</v>
    <v>997901</v>
    <v>1987</v>
  </rv>
  <rv s="2">
    <v>281</v>
  </rv>
  <rv s="0">
    <v>https://www.bing.com/financeapi/forcetrigger?t=a23eec&amp;q=XNAS%3aSPLK&amp;form=skydnc</v>
    <v>Learn more on Bing</v>
  </rv>
  <rv s="8">
    <v>14</v>
    <v>SPLUNK INC. (XNAS:SPLK)</v>
    <v>2</v>
    <v>15</v>
    <v>Finance</v>
    <v>4</v>
    <v>en-US</v>
    <v>a23eec</v>
    <v>268435456</v>
    <v>268435457</v>
    <v>1</v>
    <v>Powered by Refinitiv</v>
    <v>176.66</v>
    <v>84.63</v>
    <v>1.3749</v>
    <v>2.02</v>
    <v>2.0851000000000001E-2</v>
    <v>0.33</v>
    <v>3.3370000000000001E-3</v>
    <v>USD</v>
    <v>Splunk Inc. provides solutions that use data from digital systems to help organizations identify opportunities for optimization to keep their systems secure. The Company's portfolio consists of three categories of offerings: Splunk Platform, Splunk Solutions and Customer and Partner Solutions. The Splunk portfolio of offerings is delivered as a mix of cloud services offerings and on-premise licensed software offerings that customers and partners deploy in their own environments. The Splunk platform is a real-time data platform comprising collection, streaming, indexing, search, reporting, analysis, machine learning, alerting, monitoring and data management capabilities. Its Splunk Solutions include Splunk security solutions and Splunk observability solutions. Its Customer and Partner solutions include pre-built data inputs, workflows, searches, reports, alerts, custom dashboards, flexible user interface (UI) components, custom data visualizations, and integration actions and methods.</v>
    <v>7000</v>
    <v>Nasdaq Stock Market</v>
    <v>XNAS</v>
    <v>XNAS</v>
    <v>270 Brannan St, SAN FRANCISCO, CA, 94107-2007 US</v>
    <v>100.605</v>
    <v>Software &amp; IT Services</v>
    <v>Stock</v>
    <v>44701.990101875002</v>
    <v>283</v>
    <v>95.5</v>
    <v>15916630000</v>
    <v>SPLUNK INC.</v>
    <v>SPLUNK INC.</v>
    <v>99.77</v>
    <v>96.88</v>
    <v>98.9</v>
    <v>99.23</v>
    <v>160936600</v>
    <v>SPLK</v>
    <v>SPLUNK INC. (XNAS:SPLK)</v>
    <v>1784288</v>
    <v>2068431</v>
    <v>2006</v>
  </rv>
  <rv s="2">
    <v>284</v>
  </rv>
  <rv s="0">
    <v>https://www.bing.com/financeapi/forcetrigger?t=a23tz2&amp;q=XNAS%3aSWKS&amp;form=skydnc</v>
    <v>Learn more on Bing</v>
  </rv>
  <rv s="1">
    <v>0</v>
    <v>SKYWORKS SOLUTIONS, INC. (XNAS:SWKS)</v>
    <v>2</v>
    <v>3</v>
    <v>Finance</v>
    <v>4</v>
    <v>en-US</v>
    <v>a23tz2</v>
    <v>268435456</v>
    <v>268435457</v>
    <v>1</v>
    <v>Powered by Refinitiv</v>
    <v>197.62</v>
    <v>97.59</v>
    <v>1.1431</v>
    <v>1.75</v>
    <v>1.7284000000000001E-2</v>
    <v>-0.78</v>
    <v>-7.5729999999999999E-3</v>
    <v>USD</v>
    <v>Skyworks Solutions, Inc. is engaged in designing, manufacturing, and marketing, semiconductor products, including intellectual property. The Company’s analog semiconductors are connecting people, places, and things, across new applications within the aerospace, automotive, broadband, cellular infrastructure, connected home, entertainment, and gaming, industrial, medical, military, smartphone, tablet, and wearable markets. It operates engineering, manufacturing, sales, and service facilities throughout Asia, Europe, and North America. Its system solutions include Sky5, diversity receive (DRx) and multi-input multi-output (MIMO), SkyOne, antenna management, and integrated infrastructure. It offers a range of products, such as Amplifiers, Antenna Tuners, Attenuators, Automotive Tuners and Digital Radios, Circulators/Isolators, Demodulators, Detectors, Digital Power Isolators, Diodes, Directional Couplers, Diversity Receive Modules, Filters, Mixers, Modulators, Receivers, and Switches.</v>
    <v>11000</v>
    <v>Nasdaq Stock Market</v>
    <v>XNAS</v>
    <v>XNAS</v>
    <v>5260 CALIFORNIA AVENUE, IRVINE, CA, 92617 US</v>
    <v>103.505</v>
    <v>Semiconductors &amp; Semiconductor Equipment</v>
    <v>Stock</v>
    <v>44701.974107499998</v>
    <v>286</v>
    <v>98.88</v>
    <v>16575390000</v>
    <v>SKYWORKS SOLUTIONS, INC.</v>
    <v>SKYWORKS SOLUTIONS, INC.</v>
    <v>103.39</v>
    <v>12.292899999999999</v>
    <v>101.25</v>
    <v>103</v>
    <v>102.22</v>
    <v>160926100</v>
    <v>SWKS</v>
    <v>SKYWORKS SOLUTIONS, INC. (XNAS:SWKS)</v>
    <v>2667314</v>
    <v>2486938</v>
    <v>2002</v>
  </rv>
  <rv s="2">
    <v>287</v>
  </rv>
  <rv s="0">
    <v>https://www.bing.com/financeapi/forcetrigger?t=a243h7&amp;q=XNAS%3aTEAM&amp;form=skydnc</v>
    <v>Learn more on Bing</v>
  </rv>
  <rv s="8">
    <v>14</v>
    <v>ATLASSIAN CORPORATION PLC (XNAS:TEAM)</v>
    <v>2</v>
    <v>15</v>
    <v>Finance</v>
    <v>4</v>
    <v>en-US</v>
    <v>a243h7</v>
    <v>268435456</v>
    <v>268435457</v>
    <v>1</v>
    <v>Powered by Refinitiv</v>
    <v>483.13</v>
    <v>159.54</v>
    <v>1.1551</v>
    <v>2.65</v>
    <v>1.5165E-2</v>
    <v>0.13</v>
    <v>7.3280000000000003E-4</v>
    <v>USD</v>
    <v>Atlassian Corporation Plc is a holding company that designs, develops, licenses and maintains software and provisions software hosting services. The Company’s products include Jira Software, Jira Align, Jira Service Management, Confluence, Trello and Bitbucket. Jira Software and Jira Work Management provide a flexible workflow management system that helps plan, organize, track and manage work and projects. Confluence is a social and flexible content collaboration platform used to create, share, organize, and discuss projects. Trello is a collaboration and organization product. Jira Service Management is an intuitive and flexible service desk product for creating and managing services for information technology, legal, and human resources teams. Bitbucket is a code management and collaboration product for teams using distributed version control systems. It also offers additional products, including Atlassian cloud apps, Bamboo, Crowd, Crucible, Fisheye, Halp, Sourcetree, and Statuspage.</v>
    <v>6433</v>
    <v>Nasdaq Stock Market</v>
    <v>XNAS</v>
    <v>XNAS</v>
    <v>Level 6, 341 George Street, SYDNEY, NEW SOUTH WALES, 2000 AU</v>
    <v>182.01499999999999</v>
    <v>Software &amp; IT Services</v>
    <v>Stock</v>
    <v>44701.997234397655</v>
    <v>289</v>
    <v>169.17500000000001</v>
    <v>45098440000</v>
    <v>ATLASSIAN CORPORATION PLC</v>
    <v>ATLASSIAN CORPORATION PLC</v>
    <v>178.6</v>
    <v>174.75</v>
    <v>177.4</v>
    <v>177.53</v>
    <v>254218900</v>
    <v>TEAM</v>
    <v>ATLASSIAN CORPORATION PLC (XNAS:TEAM)</v>
    <v>2036975</v>
    <v>2484874</v>
    <v>2013</v>
  </rv>
  <rv s="2">
    <v>290</v>
  </rv>
  <rv s="0">
    <v>https://www.bing.com/financeapi/forcetrigger?t=a24c52&amp;q=XNAS%3aTMUS&amp;form=skydnc</v>
    <v>Learn more on Bing</v>
  </rv>
  <rv s="1">
    <v>0</v>
    <v>T-MOBILE US, INC. (XNAS:TMUS)</v>
    <v>2</v>
    <v>3</v>
    <v>Finance</v>
    <v>4</v>
    <v>en-US</v>
    <v>a24c52</v>
    <v>268435456</v>
    <v>268435457</v>
    <v>1</v>
    <v>Powered by Refinitiv</v>
    <v>150.19999999999999</v>
    <v>101.51</v>
    <v>0.48959999999999998</v>
    <v>0.16</v>
    <v>1.271E-3</v>
    <v>-0.19</v>
    <v>-1.5070000000000001E-3</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fourth generation (4G) long term evolution network and its fifth generation (5G) technology network. It also offers a selection of wireless devices, including handsets, tablets and other mobile communication devices, and accessories for sale, as well as financing through equipment installment plans and leasing through JUMP! On Demand. The Company’s primary service plan offers signature Magenta plan, which includes, among other benefits, unlimited talk, text and smartphone data on its network, 5G access at no extra cost. Customers can also choose additional features, such as unlimited premium data with its Ultra Capacity 5G service, for an additional cost on its Magenta Max plan.</v>
    <v>75000</v>
    <v>Nasdaq Stock Market</v>
    <v>XNAS</v>
    <v>XNAS</v>
    <v>12920 SE 38th St, BELLEVUE, WA, 98006-1350 US</v>
    <v>127.11</v>
    <v>Telecommunications Services</v>
    <v>Stock</v>
    <v>44701.986247580469</v>
    <v>292</v>
    <v>123.82</v>
    <v>158001800000</v>
    <v>T-MOBILE US, INC.</v>
    <v>T-MOBILE US, INC.</v>
    <v>127.02</v>
    <v>56.316099999999999</v>
    <v>125.88</v>
    <v>126.04</v>
    <v>125.85</v>
    <v>1253585000</v>
    <v>TMUS</v>
    <v>T-MOBILE US, INC. (XNAS:TMUS)</v>
    <v>4348790</v>
    <v>4946660</v>
    <v>2004</v>
  </rv>
  <rv s="2">
    <v>293</v>
  </rv>
  <rv s="0">
    <v>https://www.bing.com/financeapi/forcetrigger?t=a24kar&amp;q=XNAS%3aTSLA&amp;form=skydnc</v>
    <v>Learn more on Bing</v>
  </rv>
  <rv s="1">
    <v>0</v>
    <v>TESLA, INC. (XNAS:TSLA)</v>
    <v>2</v>
    <v>3</v>
    <v>Finance</v>
    <v>4</v>
    <v>en-US</v>
    <v>a24kar</v>
    <v>268435456</v>
    <v>268435457</v>
    <v>1</v>
    <v>Powered by Refinitiv</v>
    <v>1243.49</v>
    <v>571.07000000000005</v>
    <v>2.1941999999999999</v>
    <v>-45.52</v>
    <v>-6.4165E-2</v>
    <v>1.5</v>
    <v>2.2589999999999997E-3</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includes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99290</v>
    <v>Nasdaq Stock Market</v>
    <v>XNAS</v>
    <v>XNAS</v>
    <v>13101 Harold Green Road, AUSTIN, TX, 78725 US</v>
    <v>721.58199999999999</v>
    <v>Automobiles &amp; Auto Parts</v>
    <v>Stock</v>
    <v>44701.999992939061</v>
    <v>295</v>
    <v>633</v>
    <v>687807000000</v>
    <v>TESLA, INC.</v>
    <v>TESLA, INC.</v>
    <v>713.99</v>
    <v>95.887299999999996</v>
    <v>709.42</v>
    <v>663.9</v>
    <v>665.4</v>
    <v>1036010000</v>
    <v>TSLA</v>
    <v>TESLA, INC. (XNAS:TSLA)</v>
    <v>48324435</v>
    <v>28482968</v>
    <v>2003</v>
  </rv>
  <rv s="2">
    <v>296</v>
  </rv>
  <rv s="0">
    <v>https://www.bing.com/financeapi/forcetrigger?t=a24p1h&amp;q=XNAS%3aTXN&amp;form=skydnc</v>
    <v>Learn more on Bing</v>
  </rv>
  <rv s="1">
    <v>0</v>
    <v>TEXAS INSTRUMENTS INCORPORATED (XNAS:TXN)</v>
    <v>2</v>
    <v>3</v>
    <v>Finance</v>
    <v>4</v>
    <v>en-US</v>
    <v>a24p1h</v>
    <v>268435456</v>
    <v>268435457</v>
    <v>1</v>
    <v>Powered by Refinitiv</v>
    <v>202.26</v>
    <v>160.5</v>
    <v>0.91959999999999997</v>
    <v>2.19</v>
    <v>1.3065E-2</v>
    <v>0.28999999999999998</v>
    <v>1.7080000000000001E-3</v>
    <v>USD</v>
    <v>Texas Instruments Incorporated designs, makes and sells semiconductors to electronics designers and manufacturers across the world. The Company operates through two segments: Analog and Embedded Processing. The Company's Analog segment product lines include Power and Signal Chain. Power includes products that help customers manage power in electronic systems. Signal Chain includes products that sense, condition and measure signals to allow information to be transferred or converted for further processing and control. The Embedded Processing segment includes microcontrollers, digital signal processors (DSPs), and applications processors. Microcontrollers are self-contained systems with a processor core, memory and peripherals that are designed to control a set of specific tasks for electronic equipment. DSPs perform mathematical computations to process or improve digital data. Applications processors are designed for specific computing activities.</v>
    <v>31000</v>
    <v>Nasdaq Stock Market</v>
    <v>XNAS</v>
    <v>XNAS</v>
    <v>12500 T I Blvd, DALLAS, TX, 75243-0592 US</v>
    <v>170.29499999999999</v>
    <v>Semiconductors &amp; Semiconductor Equipment</v>
    <v>Stock</v>
    <v>44701.986253414063</v>
    <v>298</v>
    <v>164.21</v>
    <v>156587500000</v>
    <v>TEXAS INSTRUMENTS INCORPORATED</v>
    <v>TEXAS INSTRUMENTS INCORPORATED</v>
    <v>168.6</v>
    <v>19.166799999999999</v>
    <v>167.62</v>
    <v>169.81</v>
    <v>170.1</v>
    <v>922133900</v>
    <v>TXN</v>
    <v>TEXAS INSTRUMENTS INCORPORATED (XNAS:TXN)</v>
    <v>6278490</v>
    <v>6485090</v>
    <v>1938</v>
  </rv>
  <rv s="2">
    <v>299</v>
  </rv>
  <rv s="0">
    <v>https://www.bing.com/financeapi/forcetrigger?t=a25jnm&amp;q=XNAS%3aVRSK&amp;form=skydnc</v>
    <v>Learn more on Bing</v>
  </rv>
  <rv s="1">
    <v>0</v>
    <v>VERISK ANALYTICS, INC. (XNAS:VRSK)</v>
    <v>2</v>
    <v>3</v>
    <v>Finance</v>
    <v>4</v>
    <v>en-US</v>
    <v>a25jnm</v>
    <v>268435456</v>
    <v>268435457</v>
    <v>1</v>
    <v>Powered by Refinitiv</v>
    <v>231.57</v>
    <v>164.96</v>
    <v>0.92720000000000002</v>
    <v>0.67</v>
    <v>3.9829999999999996E-3</v>
    <v>0.17</v>
    <v>1.0070000000000001E-3</v>
    <v>USD</v>
    <v>Verisk Analytics, Inc. is a data analytics provider that serves customers in insurance, energy and specialized markets, and financial services. The Company offers predictive analytics and decision support solutions to customers in rating, underwriting, claims, catastrophe and weather risk, natural resources intelligence, economic forecasting, commercial banking and finance, and many other fields. Its Insurance segment primarily serves its property and casualty (P&amp;C) insurance customers and focuses on the prediction of loss, the selection and pricing of risk, and compliance with their reporting requirements. Its Energy and Specialized Markets segment offers data analytics across the natural resources value chain, including the global energy, chemicals, metals and mining, and power and renewables sectors. Its Financial Services segment maintains the bank account consortia to provide benchmarking, decisioning algorithms, business intelligence, and customized analytic services.</v>
    <v>9367</v>
    <v>Nasdaq Stock Market</v>
    <v>XNAS</v>
    <v>XNAS</v>
    <v>545 Washington Blvd, JERSEY CITY, NJ, 07310-1607 US</v>
    <v>170.48</v>
    <v>Software &amp; IT Services</v>
    <v>Stock</v>
    <v>44701.871425508594</v>
    <v>301</v>
    <v>165.1</v>
    <v>26668070000</v>
    <v>VERISK ANALYTICS, INC.</v>
    <v>VERISK ANALYTICS, INC.</v>
    <v>169.37</v>
    <v>27.2102</v>
    <v>168.22</v>
    <v>168.89</v>
    <v>169.06</v>
    <v>157902000</v>
    <v>VRSK</v>
    <v>VERISK ANALYTICS, INC. (XNAS:VRSK)</v>
    <v>1041086</v>
    <v>1236037</v>
    <v>2008</v>
  </rv>
  <rv s="2">
    <v>302</v>
  </rv>
  <rv s="0">
    <v>http://es.wikipedia.org/wiki/Verisign</v>
    <v>Wikipedia</v>
  </rv>
  <rv s="4">
    <v>6</v>
    <v>304</v>
  </rv>
  <rv s="5">
    <v>11</v>
    <v>https://www.bing.com/th?id=AMMS_6da2b6f737e6b9436cb871e1a324d36c&amp;qlt=95</v>
    <v>305</v>
    <v>0</v>
    <v>https://www.bing.com/images/search?form=xlimg&amp;q=verisign</v>
    <v>Image of VERISIGN, INC.</v>
    <v/>
  </rv>
  <rv s="0">
    <v>https://www.bing.com/financeapi/forcetrigger?t=a25jqh&amp;q=XNAS%3aVRSN&amp;form=skydnc</v>
    <v>Learn more on Bing</v>
  </rv>
  <rv s="6">
    <v>7</v>
    <v>VERISIGN, INC. (XNAS:VRSN)</v>
    <v>9</v>
    <v>10</v>
    <v>Finance</v>
    <v>4</v>
    <v>en-US</v>
    <v>a25jqh</v>
    <v>268435456</v>
    <v>268435457</v>
    <v>1</v>
    <v>Powered by Refinitiv</v>
    <v>257.02999999999997</v>
    <v>159.69</v>
    <v>1.0185</v>
    <v>2.11</v>
    <v>1.2908999999999999E-2</v>
    <v>-1.75</v>
    <v>-1.057E-2</v>
    <v>USD</v>
    <v>VeriSign, Inc. is a global provider of domain name registry services and Internet infrastructure. The Company enables the security, stability, and resiliency of Internet infrastructure and services, including providing root zone maintainer services, operating two global Internet root servers, and providing registration services and authoritative resolution for the .com and .net top-level domains (TLDs), which support the majority of global e-commerce. It operates the authoritative directory of and/or the back-end systems for all .com, .net, .cc, .gov, .edu and .name domain names, among others. Its services allow individuals and organizations to establish their online identities, while providing the secure, always-on access they need to communicate and transact reliably with large-scale online audiences. The Company also provides internationalized domain name (IDN) services that enable Internet users to access domain names in characters representing their local language.</v>
    <v>904</v>
    <v>Nasdaq Stock Market</v>
    <v>XNAS</v>
    <v>XNAS</v>
    <v>12061 Bluemont Way, RESTON, VA, 20190-5684 US</v>
    <v>166.42850000000001</v>
    <v>306</v>
    <v>Software &amp; IT Services</v>
    <v>Stock</v>
    <v>44701.917742094534</v>
    <v>307</v>
    <v>159.69</v>
    <v>18136240000</v>
    <v>VERISIGN, INC.</v>
    <v>VERISIGN, INC.</v>
    <v>165.59</v>
    <v>22.975899999999999</v>
    <v>163.44999999999999</v>
    <v>165.56</v>
    <v>163.81</v>
    <v>109544800</v>
    <v>VRSN</v>
    <v>VERISIGN, INC. (XNAS:VRSN)</v>
    <v>1649044</v>
    <v>978210</v>
    <v>1995</v>
  </rv>
  <rv s="2">
    <v>308</v>
  </rv>
  <rv s="0">
    <v>https://www.bing.com/financeapi/forcetrigger?t=a25k5r&amp;q=XNAS%3aVRTX&amp;form=skydnc</v>
    <v>Learn more on Bing</v>
  </rv>
  <rv s="1">
    <v>0</v>
    <v>VERTEX PHARMACEUTICALS INCORPORATED (XNAS:VRTX)</v>
    <v>2</v>
    <v>3</v>
    <v>Finance</v>
    <v>4</v>
    <v>en-US</v>
    <v>a25k5r</v>
    <v>268435456</v>
    <v>268435457</v>
    <v>1</v>
    <v>Powered by Refinitiv</v>
    <v>292.75</v>
    <v>176.36</v>
    <v>0.56269999999999998</v>
    <v>3.14</v>
    <v>1.2292000000000001E-2</v>
    <v>-0.77</v>
    <v>-2.9780000000000002E-3</v>
    <v>USD</v>
    <v>Vertex Pharmaceuticals Incorporated is a global biotechnology company. The Company is focused on developing medicines that treat the underlying cause of cystic fibrosis (CF) and it has several ongoing clinical and research programs to advance and extend treatment of CF. The Company's marketed medicines are TRIKAFTA/KAFTRIO (elexacaftor/tezacaftor/ivacaftor and ivacaftor), SYMDEKO/SYMKEVI (tezacaftor/ivacaftor and ivacaftor), ORKAMBI (lumacaftor/ivacaftor) and KALYDECO (ivacaftor). It has a pipeline of investigational therapies in other serious diseases where it is leveraging insight into causal human biology, including sickle cell disease, beta thalassemia, APOL1-mediated kidney disease, type 1 diabetes, pain, alpha-1 antitrypsin deficiency, and muscular dystrophies. It offers medicines for people with serious diseases with a focus on specialty markets. The Company's four medicines are being used to treat most of the people with CF in North America, Europe and Australia.</v>
    <v>3900</v>
    <v>Nasdaq Stock Market</v>
    <v>XNAS</v>
    <v>XNAS</v>
    <v>50 Northern Ave, BOSTON, MA, 02210-1862 US</v>
    <v>259.10000000000002</v>
    <v>Biotechnology &amp; Medical Research</v>
    <v>Stock</v>
    <v>44701.980404571092</v>
    <v>310</v>
    <v>252.51</v>
    <v>66135940000</v>
    <v>VERTEX PHARMACEUTICALS INCORPORATED</v>
    <v>VERTEX PHARMACEUTICALS INCORPORATED</v>
    <v>256.61</v>
    <v>26.921600000000002</v>
    <v>255.45</v>
    <v>258.58999999999997</v>
    <v>257.82</v>
    <v>255756000</v>
    <v>VRTX</v>
    <v>VERTEX PHARMACEUTICALS INCORPORATED (XNAS:VRTX)</v>
    <v>1552342</v>
    <v>1771169</v>
    <v>1989</v>
  </rv>
  <rv s="2">
    <v>311</v>
  </rv>
  <rv s="0">
    <v>https://www.bing.com/financeapi/forcetrigger?t=a25pm7&amp;q=XNAS%3aWBA&amp;form=skydnc</v>
    <v>Learn more on Bing</v>
  </rv>
  <rv s="1">
    <v>0</v>
    <v>WALGREENS BOOTS ALLIANCE, INC. (XNAS:WBA)</v>
    <v>2</v>
    <v>3</v>
    <v>Finance</v>
    <v>4</v>
    <v>en-US</v>
    <v>a25pm7</v>
    <v>268435456</v>
    <v>268435457</v>
    <v>1</v>
    <v>Powered by Refinitiv</v>
    <v>55.82</v>
    <v>39.715000000000003</v>
    <v>0.53890000000000005</v>
    <v>0.35</v>
    <v>8.6189999999999999E-3</v>
    <v>0.03</v>
    <v>7.3240000000000002E-4</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60015-5145 US</v>
    <v>41.045000000000002</v>
    <v>Food &amp; Drug Retailing</v>
    <v>Stock</v>
    <v>44701.99717631875</v>
    <v>313</v>
    <v>39.715000000000003</v>
    <v>35380160000</v>
    <v>WALGREENS BOOTS ALLIANCE, INC.</v>
    <v>WALGREENS BOOTS ALLIANCE, INC.</v>
    <v>40.85</v>
    <v>5.9420999999999999</v>
    <v>40.61</v>
    <v>40.96</v>
    <v>40.99</v>
    <v>863773400</v>
    <v>WBA</v>
    <v>WALGREENS BOOTS ALLIANCE, INC. (XNAS:WBA)</v>
    <v>7370382</v>
    <v>7354838</v>
    <v>2014</v>
  </rv>
  <rv s="2">
    <v>314</v>
  </rv>
  <rv s="0">
    <v>https://www.bing.com/financeapi/forcetrigger?t=a25rkr&amp;q=XNAS%3aWDAY&amp;form=skydnc</v>
    <v>Learn more on Bing</v>
  </rv>
  <rv s="1">
    <v>0</v>
    <v>WORKDAY, INC. (XNAS:WDAY)</v>
    <v>2</v>
    <v>3</v>
    <v>Finance</v>
    <v>4</v>
    <v>en-US</v>
    <v>a25rkr</v>
    <v>268435456</v>
    <v>268435457</v>
    <v>1</v>
    <v>Powered by Refinitiv</v>
    <v>307.81</v>
    <v>161.04</v>
    <v>1.4430000000000001</v>
    <v>1.47</v>
    <v>8.9350000000000002E-3</v>
    <v>1.51</v>
    <v>9.0969999999999992E-3</v>
    <v>USD</v>
    <v>Workday, Inc. is a provider of enterprise cloud applications for finance and human resources. The Company provides approximately 9,500 organizations with software-as-a-service solutions to help solve business challenges, including supporting and empowering their workforce, managing their finances and spend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delivers weekly product updates in addition to feature releases twice a year. The Company sells its solutions worldwide primarily through direct sales. The Company also offers professional services, both directly and through its Workday Services Partners, to help customers deploy its solutions and continually adopt new capabilities.</v>
    <v>15200</v>
    <v>Nasdaq Stock Market</v>
    <v>XNAS</v>
    <v>XNAS</v>
    <v>6110 Stoneridge Mall Rd, PLEASANTON, CA, 94588-3211 US</v>
    <v>170.4</v>
    <v>Software &amp; IT Services</v>
    <v>Stock</v>
    <v>44701.987416272656</v>
    <v>316</v>
    <v>161.04</v>
    <v>42106360000</v>
    <v>WORKDAY, INC.</v>
    <v>WORKDAY, INC.</v>
    <v>168.6</v>
    <v>1656.9639999999999</v>
    <v>164.52</v>
    <v>165.99</v>
    <v>167.5</v>
    <v>253668100</v>
    <v>WDAY</v>
    <v>WORKDAY, INC. (XNAS:WDAY)</v>
    <v>2793046</v>
    <v>2778492</v>
    <v>2012</v>
  </rv>
  <rv s="2">
    <v>317</v>
  </rv>
  <rv s="0">
    <v>https://www.bing.com/financeapi/forcetrigger?t=ay4lu2&amp;q=XNAS%3aXEL&amp;form=skydnc</v>
    <v>Learn more on Bing</v>
  </rv>
  <rv s="1">
    <v>0</v>
    <v>Xcel Energy Inc. (XNAS:XEL)</v>
    <v>2</v>
    <v>3</v>
    <v>Finance</v>
    <v>4</v>
    <v>en-US</v>
    <v>ay4lu2</v>
    <v>268435456</v>
    <v>268435457</v>
    <v>1</v>
    <v>Powered by Refinitiv</v>
    <v>76.05</v>
    <v>61.155000000000001</v>
    <v>0.32240000000000002</v>
    <v>-0.79</v>
    <v>-1.0532E-2</v>
    <v>0.39</v>
    <v>5.2549999999999993E-3</v>
    <v>USD</v>
    <v>Xcel Energy Inc. is an electric and natural gas delivery company. The Company provides a portfolio of energy-related products and services through its four utility subsidiaries. Its segments include Regulated Electric and Regulated Natural Gas. The Regulated Electric utility segment generates, transmits, and distributes electricity in Minnesota, Wisconsin, Michigan, North Dakota, South Dakota, Colorado, Texas and New Mexico. In addition, it also engaged in the sales for resale and provides wholesale transmission service to various entities in the United States. The Regulated Natural Gas segment transports, stores and distributes natural gas primarily in portions of Minnesota, Wisconsin, North Dakota, Michigan and Colorado. Its utility subsidiaries include NSP-Minnesota, NSP-Wisconsin, Public Service Company of Colorado, and Southwestern Public Service Co. (SPS). The Company also offers residential services, such as heating and cooling solutions and home services.</v>
    <v>11321</v>
    <v>Nasdaq Stock Market</v>
    <v>XNAS</v>
    <v>XNAS</v>
    <v>414 Nicollet Mall, MINNEAPOLIS, MN, 55401-1927 US</v>
    <v>75.147000000000006</v>
    <v>Electrical Utilities &amp; IPPs</v>
    <v>Stock</v>
    <v>44701.971911492969</v>
    <v>319</v>
    <v>73.62</v>
    <v>40424170000</v>
    <v>Xcel Energy Inc.</v>
    <v>Xcel Energy Inc.</v>
    <v>75.040000000000006</v>
    <v>25.1355</v>
    <v>75.010000000000005</v>
    <v>74.22</v>
    <v>74.61</v>
    <v>544653300</v>
    <v>XEL</v>
    <v>Xcel Energy Inc. (XNAS:XEL)</v>
    <v>4574043</v>
    <v>3510102</v>
    <v>1909</v>
  </rv>
  <rv s="2">
    <v>320</v>
  </rv>
  <rv s="0">
    <v>https://www.bing.com/financeapi/forcetrigger?t=bpoxyc&amp;q=XNAS%3aZM&amp;form=skydnc</v>
    <v>Learn more on Bing</v>
  </rv>
  <rv s="3">
    <v>5</v>
    <v>ZOOM VIDEO COMMUNICATIONS, INC. (XNAS:ZM)</v>
    <v>2</v>
    <v>6</v>
    <v>Finance</v>
    <v>4</v>
    <v>en-US</v>
    <v>bpoxyc</v>
    <v>268435456</v>
    <v>268435457</v>
    <v>1</v>
    <v>Powered by Refinitiv</v>
    <v>406.48</v>
    <v>79.03</v>
    <v>-1.2</v>
    <v>-1.3196000000000001E-2</v>
    <v>0.24</v>
    <v>2.6740000000000002E-3</v>
    <v>USD</v>
    <v>Zoom Video Communications, Inc. is a provider of video communication platform. The Company's platform connects people through video, phone, chat, and webinars, and enables experiences across disparate devices and locations. Its products include Zoom Meetings, Zoom Phone, Zoom Chat, Zoom Rooms, Zoom Hardware-as-a-Service, Zoom Conference Room Connector, Zoom Events, Zoom Webinar, Zoom Developer Platform, Zoom App Marketplace, and Zoom Contact Center. Its customer base spans a range of industry categories, including education, entertainment/media, enterprise infrastructure, finance, government, healthcare, manufacturing, nonprofit/not-for-profit and social impact, retail/consumer products, and software/Internet. The Company’s subsidiaries include Zoom Voice Communications, Inc., ZVC UK LTD, ZVC Australia PTY LTD, ZVC Netherlands B.V., ZVC Japan KK, Zoom Video Communications (Suzhou) Inc., Saasbee Inc. (Hefei) Ltd., ZVC India PVT LTD, Keybase LLC and SaasBee Software (Hangzhou) Co., Ltd.</v>
    <v>6787</v>
    <v>Nasdaq Stock Market</v>
    <v>XNAS</v>
    <v>XNAS</v>
    <v>55 Almaden Blvd Fl 6, San Jose, CA, 95113-1608 US</v>
    <v>94.85</v>
    <v>Software &amp; IT Services</v>
    <v>Stock</v>
    <v>44701.999941839844</v>
    <v>322</v>
    <v>85.55</v>
    <v>26847550000</v>
    <v>ZOOM VIDEO COMMUNICATIONS, INC.</v>
    <v>ZOOM VIDEO COMMUNICATIONS, INC.</v>
    <v>92.62</v>
    <v>20.1648</v>
    <v>90.94</v>
    <v>89.74</v>
    <v>89.98</v>
    <v>299170300</v>
    <v>ZM</v>
    <v>ZOOM VIDEO COMMUNICATIONS, INC. (XNAS:ZM)</v>
    <v>4741373</v>
    <v>4304713</v>
    <v>2011</v>
  </rv>
  <rv s="2">
    <v>323</v>
  </rv>
  <rv s="0">
    <v>https://www.bing.com/financeapi/forcetrigger?t=azbtyc&amp;q=XNAS%3aZS&amp;form=skydnc</v>
    <v>Learn more on Bing</v>
  </rv>
  <rv s="8">
    <v>14</v>
    <v>ZSCALER, INC. (XNAS:ZS)</v>
    <v>2</v>
    <v>15</v>
    <v>Finance</v>
    <v>4</v>
    <v>en-US</v>
    <v>azbtyc</v>
    <v>268435456</v>
    <v>268435457</v>
    <v>1</v>
    <v>Powered by Refinitiv</v>
    <v>376.11</v>
    <v>125.12</v>
    <v>1.2431000000000001</v>
    <v>4.59</v>
    <v>3.4693999999999996E-2</v>
    <v>1.1299999999999999</v>
    <v>8.2550000000000002E-3</v>
    <v>USD</v>
    <v>Zscaler, Inc.(Zscaler) is focused on providing a cloud security platform that is designed on a zero-trust architecture. The Company’s architecture is designed to allow users and devices to safely access authorized applications and services in the cloud using the Internet as the preferred connectivity medium. Zscaler’s security and user experience solutions are purpose-built on a multi-tenant, distributed cloud exchange that secures access for users and devices to applications and services, regardless of location. The Company delivers its solutions using a software-as-a-service (SaaS) business model and sells subscriptions to customers to access its cloud platform, together with related support services. The Company’s cloud services include Zscaler Internet Access (ZIA), Zscaler Private Access (ZPA), and Zscaler Digital Experience (ZDX).</v>
    <v>3153</v>
    <v>Nasdaq Stock Market</v>
    <v>XNAS</v>
    <v>XNAS</v>
    <v>120 Holger Way,, SAN JOSE, CA, 95134 US</v>
    <v>144.9</v>
    <v>Software &amp; IT Services</v>
    <v>Stock</v>
    <v>44701.9996760875</v>
    <v>325</v>
    <v>131.91</v>
    <v>19313170000</v>
    <v>ZSCALER, INC.</v>
    <v>ZSCALER, INC.</v>
    <v>139.43</v>
    <v>132.30000000000001</v>
    <v>136.88999999999999</v>
    <v>138.02000000000001</v>
    <v>141085300</v>
    <v>ZS</v>
    <v>ZSCALER, INC. (XNAS:ZS)</v>
    <v>3807048</v>
    <v>2366949</v>
    <v>2007</v>
  </rv>
  <rv s="2">
    <v>326</v>
  </rv>
</rvData>
</file>

<file path=xl/richData/rdrichvaluestructure.xml><?xml version="1.0" encoding="utf-8"?>
<rvStructures xmlns="http://schemas.microsoft.com/office/spreadsheetml/2017/richdata" count="10">
  <s t="_hyperlink">
    <k n="Address" t="s"/>
    <k n="Text"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rvStructures>
</file>

<file path=xl/richData/rdsupportingpropertybag.xml><?xml version="1.0" encoding="utf-8"?>
<supportingPropertyBags xmlns="http://schemas.microsoft.com/office/spreadsheetml/2017/richdata2">
  <spbArrays count="6">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4">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_Display</v>
    </a>
  </spbArrays>
  <spbData count="18">
    <spb s="0">
      <v>0</v>
    </spb>
    <spb s="1">
      <v>0</v>
      <v>0</v>
      <v>0</v>
    </spb>
    <spb s="2">
      <v>1</v>
      <v>1</v>
      <v>1</v>
    </spb>
    <spb s="3">
      <v>1</v>
      <v>2</v>
      <v>2</v>
      <v>1</v>
      <v>3</v>
      <v>1</v>
      <v>1</v>
      <v>1</v>
      <v>4</v>
      <v>4</v>
      <v>5</v>
      <v>6</v>
      <v>1</v>
      <v>1</v>
      <v>1</v>
      <v>4</v>
      <v>7</v>
      <v>8</v>
      <v>9</v>
      <v>10</v>
      <v>4</v>
      <v>10</v>
      <v>1</v>
      <v>1</v>
      <v>5</v>
    </spb>
    <spb s="4">
      <v>at close</v>
      <v>from previous close</v>
      <v>from previous close</v>
      <v>Source: Nasdaq</v>
      <v>GMT</v>
      <v>Delayed 15 minutes</v>
      <v>from close</v>
      <v>from close</v>
    </spb>
    <spb s="0">
      <v>1</v>
    </spb>
    <spb s="5">
      <v>1</v>
      <v>2</v>
      <v>1</v>
      <v>3</v>
      <v>1</v>
      <v>1</v>
      <v>1</v>
      <v>4</v>
      <v>4</v>
      <v>5</v>
      <v>6</v>
      <v>1</v>
      <v>1</v>
      <v>1</v>
      <v>4</v>
      <v>7</v>
      <v>8</v>
      <v>9</v>
      <v>10</v>
      <v>4</v>
      <v>10</v>
      <v>1</v>
      <v>1</v>
      <v>5</v>
    </spb>
    <spb s="0">
      <v>2</v>
    </spb>
    <spb s="6">
      <v>0</v>
      <v>0</v>
    </spb>
    <spb s="7">
      <v>8</v>
      <v>1</v>
      <v>1</v>
      <v>1</v>
    </spb>
    <spb s="8">
      <v>1</v>
      <v>2</v>
      <v>2</v>
      <v>1</v>
      <v>3</v>
      <v>1</v>
      <v>11</v>
      <v>1</v>
      <v>1</v>
      <v>4</v>
      <v>4</v>
      <v>5</v>
      <v>6</v>
      <v>1</v>
      <v>1</v>
      <v>1</v>
      <v>4</v>
      <v>7</v>
      <v>8</v>
      <v>9</v>
      <v>10</v>
      <v>4</v>
      <v>10</v>
      <v>1</v>
      <v>1</v>
      <v>5</v>
    </spb>
    <spb s="9">
      <v>Powered by Refinitiv</v>
    </spb>
    <spb s="0">
      <v>3</v>
    </spb>
    <spb s="10">
      <v>1</v>
      <v>1</v>
      <v>3</v>
      <v>1</v>
      <v>1</v>
      <v>1</v>
      <v>4</v>
      <v>4</v>
      <v>5</v>
      <v>6</v>
      <v>1</v>
      <v>1</v>
      <v>1</v>
      <v>4</v>
      <v>7</v>
      <v>8</v>
      <v>9</v>
      <v>10</v>
      <v>4</v>
      <v>10</v>
      <v>1</v>
      <v>1</v>
      <v>5</v>
    </spb>
    <spb s="0">
      <v>4</v>
    </spb>
    <spb s="11">
      <v>1</v>
      <v>2</v>
      <v>1</v>
      <v>3</v>
      <v>1</v>
      <v>1</v>
      <v>1</v>
      <v>4</v>
      <v>4</v>
      <v>5</v>
      <v>6</v>
      <v>1</v>
      <v>1</v>
      <v>1</v>
      <v>4</v>
      <v>7</v>
      <v>8</v>
      <v>9</v>
      <v>10</v>
      <v>4</v>
      <v>10</v>
      <v>1</v>
      <v>1</v>
      <v>5</v>
    </spb>
    <spb s="0">
      <v>5</v>
    </spb>
    <spb s="12">
      <v>1</v>
      <v>2</v>
      <v>2</v>
      <v>1</v>
      <v>3</v>
      <v>1</v>
      <v>1</v>
      <v>1</v>
      <v>4</v>
      <v>4</v>
      <v>5</v>
      <v>6</v>
      <v>1</v>
      <v>1</v>
      <v>1</v>
      <v>4</v>
      <v>7</v>
      <v>8</v>
      <v>10</v>
      <v>4</v>
      <v>10</v>
      <v>1</v>
      <v>1</v>
      <v>5</v>
    </spb>
  </spbData>
</supportingPropertyBags>
</file>

<file path=xl/richData/rdsupportingpropertybagstructure.xml><?xml version="1.0" encoding="utf-8"?>
<spbStructures xmlns="http://schemas.microsoft.com/office/spreadsheetml/2017/richdata2" count="13">
  <s>
    <k n="^Order" t="spba"/>
  </s>
  <s>
    <k n="ShowInCardView" t="b"/>
    <k n="ShowInDotNotation" t="b"/>
    <k n="ShowInAutoComplete" t="b"/>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ShouldShowInCell" t="b"/>
    <rPr n="IsHeroField" t="b"/>
  </richProperties>
  <richStyles>
    <rSty dxfid="0"/>
    <rSty dxfid="1"/>
    <rSty>
      <rpv i="0">1</rpv>
    </rSty>
    <rSty dxfid="2"/>
    <rSty dxfid="3"/>
    <rSty dxfid="4"/>
    <rSty dxfid="5"/>
    <rSty>
      <rpv i="1">1</rpv>
    </rSty>
    <rSty dxfid="6"/>
    <rSty dxfid="7"/>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B54EA10-0DED-564B-87B4-944296E91D31}">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A809-75DF-7341-AAD0-5061D4508EAB}">
  <dimension ref="A1:AB226"/>
  <sheetViews>
    <sheetView workbookViewId="0">
      <selection sqref="A1:XFD1048576"/>
    </sheetView>
  </sheetViews>
  <sheetFormatPr baseColWidth="10" defaultRowHeight="16" x14ac:dyDescent="0.2"/>
  <sheetData>
    <row r="1" spans="1:28"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21" x14ac:dyDescent="0.25">
      <c r="A2" s="13" t="s">
        <v>57</v>
      </c>
      <c r="B2" s="12"/>
      <c r="C2" s="12"/>
      <c r="D2" s="12"/>
      <c r="E2" s="12"/>
      <c r="F2" s="12"/>
      <c r="G2" s="12"/>
      <c r="H2" s="12"/>
      <c r="I2" s="12"/>
      <c r="J2" s="12"/>
      <c r="K2" s="12"/>
      <c r="L2" s="12"/>
      <c r="M2" s="12"/>
      <c r="N2" s="12"/>
      <c r="O2" s="12"/>
      <c r="P2" s="12"/>
      <c r="Q2" s="12"/>
      <c r="R2" s="12"/>
      <c r="S2" s="12"/>
      <c r="T2" s="12"/>
      <c r="U2" s="12"/>
      <c r="V2" s="12"/>
      <c r="W2" s="12"/>
      <c r="X2" s="12"/>
      <c r="Y2" s="12"/>
      <c r="Z2" s="12"/>
      <c r="AA2" s="12"/>
      <c r="AB2" s="12"/>
    </row>
    <row r="3" spans="1:28"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26" x14ac:dyDescent="0.3">
      <c r="A4" s="14" t="s">
        <v>58</v>
      </c>
      <c r="B4" s="12"/>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x14ac:dyDescent="0.2">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x14ac:dyDescent="0.2">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x14ac:dyDescent="0.2">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x14ac:dyDescent="0.2">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x14ac:dyDescent="0.2">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x14ac:dyDescent="0.2">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x14ac:dyDescent="0.2">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x14ac:dyDescent="0.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x14ac:dyDescent="0.2">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24" x14ac:dyDescent="0.3">
      <c r="A14" s="15" t="s">
        <v>59</v>
      </c>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x14ac:dyDescent="0.2">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x14ac:dyDescent="0.2">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x14ac:dyDescent="0.2">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x14ac:dyDescent="0.2">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x14ac:dyDescent="0.2">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x14ac:dyDescent="0.2">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x14ac:dyDescent="0.2">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x14ac:dyDescent="0.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x14ac:dyDescent="0.2">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x14ac:dyDescent="0.2">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24" x14ac:dyDescent="0.3">
      <c r="A25" s="15" t="s">
        <v>60</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x14ac:dyDescent="0.2">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2">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2">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2">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2">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2">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x14ac:dyDescent="0.2">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x14ac:dyDescent="0.2">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x14ac:dyDescent="0.2">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x14ac:dyDescent="0.2">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x14ac:dyDescent="0.2">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x14ac:dyDescent="0.2">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x14ac:dyDescent="0.2">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x14ac:dyDescent="0.2">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24" x14ac:dyDescent="0.3">
      <c r="A41" s="15" t="s">
        <v>61</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x14ac:dyDescent="0.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x14ac:dyDescent="0.2">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x14ac:dyDescent="0.2">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x14ac:dyDescent="0.2">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x14ac:dyDescent="0.2">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x14ac:dyDescent="0.2">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x14ac:dyDescent="0.2">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x14ac:dyDescent="0.2">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x14ac:dyDescent="0.2">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x14ac:dyDescent="0.2">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x14ac:dyDescent="0.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x14ac:dyDescent="0.2">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x14ac:dyDescent="0.2">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x14ac:dyDescent="0.2">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x14ac:dyDescent="0.2">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x14ac:dyDescent="0.2">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x14ac:dyDescent="0.2">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x14ac:dyDescent="0.2">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x14ac:dyDescent="0.2">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24" x14ac:dyDescent="0.3">
      <c r="A62" s="1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x14ac:dyDescent="0.2">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x14ac:dyDescent="0.2">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x14ac:dyDescent="0.2">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x14ac:dyDescent="0.2">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x14ac:dyDescent="0.2">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x14ac:dyDescent="0.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x14ac:dyDescent="0.2">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x14ac:dyDescent="0.2">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x14ac:dyDescent="0.2">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x14ac:dyDescent="0.2">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x14ac:dyDescent="0.2">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x14ac:dyDescent="0.2">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x14ac:dyDescent="0.2">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x14ac:dyDescent="0.2">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x14ac:dyDescent="0.2">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x14ac:dyDescent="0.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x14ac:dyDescent="0.2">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x14ac:dyDescent="0.2">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x14ac:dyDescent="0.2">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x14ac:dyDescent="0.2">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x14ac:dyDescent="0.2">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x14ac:dyDescent="0.2">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x14ac:dyDescent="0.2">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x14ac:dyDescent="0.2">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x14ac:dyDescent="0.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x14ac:dyDescent="0.2">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x14ac:dyDescent="0.2">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x14ac:dyDescent="0.2">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x14ac:dyDescent="0.2">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x14ac:dyDescent="0.2">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x14ac:dyDescent="0.2">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x14ac:dyDescent="0.2">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x14ac:dyDescent="0.2">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x14ac:dyDescent="0.2">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x14ac:dyDescent="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x14ac:dyDescent="0.2">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x14ac:dyDescent="0.2">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x14ac:dyDescent="0.2">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x14ac:dyDescent="0.2">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26" x14ac:dyDescent="0.3">
      <c r="A107" s="14"/>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x14ac:dyDescent="0.2">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x14ac:dyDescent="0.2">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x14ac:dyDescent="0.2">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x14ac:dyDescent="0.2">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x14ac:dyDescent="0.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x14ac:dyDescent="0.2">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x14ac:dyDescent="0.2">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x14ac:dyDescent="0.2">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x14ac:dyDescent="0.2">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x14ac:dyDescent="0.2">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x14ac:dyDescent="0.2">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x14ac:dyDescent="0.2">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x14ac:dyDescent="0.2">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x14ac:dyDescent="0.2">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24" x14ac:dyDescent="0.3">
      <c r="A146" s="1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A23D9-8D45-F746-B103-51BCD9790F95}">
  <dimension ref="A1:BI180"/>
  <sheetViews>
    <sheetView tabSelected="1" workbookViewId="0">
      <pane xSplit="4" ySplit="4" topLeftCell="E5" activePane="bottomRight" state="frozen"/>
      <selection pane="topRight" activeCell="D1" sqref="D1"/>
      <selection pane="bottomLeft" activeCell="A5" sqref="A5"/>
      <selection pane="bottomRight" activeCell="E5" sqref="E5:E105"/>
    </sheetView>
  </sheetViews>
  <sheetFormatPr baseColWidth="10" defaultRowHeight="16" x14ac:dyDescent="0.2"/>
  <cols>
    <col min="1" max="1" width="40.83203125" customWidth="1"/>
    <col min="2" max="2" width="11.33203125" customWidth="1"/>
    <col min="3" max="3" width="13.83203125" customWidth="1"/>
    <col min="4" max="15" width="15" customWidth="1"/>
    <col min="16" max="16" width="18.33203125" style="7" bestFit="1" customWidth="1"/>
    <col min="17" max="21" width="10.83203125" style="7" customWidth="1"/>
    <col min="22" max="25" width="10.83203125" customWidth="1"/>
    <col min="26" max="26" width="10.83203125" style="1" customWidth="1"/>
    <col min="27" max="29" width="10.83203125" customWidth="1"/>
    <col min="30" max="30" width="10.83203125" style="1" customWidth="1"/>
    <col min="31" max="33" width="10.83203125" customWidth="1"/>
    <col min="34" max="34" width="10.83203125" style="1" customWidth="1"/>
    <col min="35" max="37" width="10.83203125" customWidth="1"/>
    <col min="38" max="38" width="10.83203125" style="1" customWidth="1"/>
    <col min="39" max="41" width="10.83203125" customWidth="1"/>
    <col min="42" max="42" width="10.83203125" style="1" customWidth="1"/>
    <col min="43" max="61" width="10.83203125" customWidth="1"/>
  </cols>
  <sheetData>
    <row r="1" spans="1:61" x14ac:dyDescent="0.2">
      <c r="A1" s="5" t="s">
        <v>24</v>
      </c>
      <c r="B1" s="5"/>
      <c r="C1" s="5"/>
      <c r="D1" s="6"/>
      <c r="E1" s="6"/>
      <c r="F1" s="6"/>
      <c r="G1" s="6"/>
      <c r="H1" s="6"/>
      <c r="I1" s="6"/>
      <c r="J1" s="6"/>
      <c r="K1" s="6"/>
      <c r="L1" s="6"/>
      <c r="M1" s="6"/>
      <c r="N1" s="6"/>
      <c r="O1" s="6"/>
      <c r="P1" s="6"/>
      <c r="Q1" s="6"/>
      <c r="R1" s="6"/>
      <c r="S1" s="6"/>
      <c r="T1" s="6"/>
      <c r="U1" s="6"/>
    </row>
    <row r="2" spans="1:61" x14ac:dyDescent="0.2">
      <c r="A2" s="5" t="s">
        <v>25</v>
      </c>
      <c r="B2" s="5"/>
      <c r="C2" s="6"/>
      <c r="D2" s="6"/>
      <c r="E2" s="6"/>
      <c r="F2" s="6"/>
      <c r="G2" s="6"/>
      <c r="H2" s="6"/>
      <c r="I2" s="6"/>
      <c r="J2" s="6"/>
      <c r="K2" s="6"/>
      <c r="L2" s="6"/>
      <c r="M2" s="6"/>
      <c r="N2" s="6"/>
      <c r="O2" s="6"/>
    </row>
    <row r="3" spans="1:61" x14ac:dyDescent="0.2">
      <c r="A3" s="4"/>
      <c r="B3" s="4"/>
      <c r="C3" s="4"/>
      <c r="D3" s="8"/>
      <c r="E3" s="8"/>
      <c r="F3" s="8"/>
      <c r="G3" s="8"/>
      <c r="H3" s="8"/>
      <c r="I3" s="8"/>
      <c r="J3" s="8"/>
      <c r="K3" s="8"/>
      <c r="L3" s="8"/>
      <c r="M3" s="8"/>
      <c r="N3" s="8"/>
      <c r="O3" s="8"/>
      <c r="Q3" s="17">
        <v>44651</v>
      </c>
      <c r="R3" s="17">
        <v>44561</v>
      </c>
      <c r="S3" s="17">
        <v>44469</v>
      </c>
      <c r="T3" s="17">
        <v>44377</v>
      </c>
      <c r="U3" s="17">
        <v>44286</v>
      </c>
      <c r="V3" s="2">
        <v>44196</v>
      </c>
      <c r="W3" s="2">
        <v>44104</v>
      </c>
      <c r="X3" s="2">
        <v>44012</v>
      </c>
      <c r="Y3" s="2">
        <v>43921</v>
      </c>
      <c r="Z3" s="3">
        <v>43830</v>
      </c>
      <c r="AA3" s="2">
        <v>43738</v>
      </c>
      <c r="AB3" s="2">
        <v>43646</v>
      </c>
      <c r="AC3" s="2">
        <v>43555</v>
      </c>
      <c r="AD3" s="3">
        <v>43465</v>
      </c>
      <c r="AE3" s="2">
        <v>43373</v>
      </c>
      <c r="AF3" s="2">
        <v>43281</v>
      </c>
      <c r="AG3" s="2">
        <v>43190</v>
      </c>
      <c r="AH3" s="3">
        <v>43100</v>
      </c>
      <c r="AI3" s="2">
        <v>43008</v>
      </c>
      <c r="AJ3" s="2">
        <v>42916</v>
      </c>
      <c r="AK3" s="2">
        <v>42825</v>
      </c>
      <c r="AL3" s="3">
        <v>42735</v>
      </c>
      <c r="AM3" s="2">
        <v>42643</v>
      </c>
      <c r="AN3" s="2">
        <v>42551</v>
      </c>
      <c r="AO3" s="2">
        <v>42460</v>
      </c>
      <c r="AP3" s="3">
        <v>42369</v>
      </c>
      <c r="AQ3" s="2">
        <v>42277</v>
      </c>
      <c r="AR3" s="2">
        <v>42185</v>
      </c>
      <c r="AS3" s="2">
        <v>42094</v>
      </c>
      <c r="AT3" s="2">
        <v>42004</v>
      </c>
      <c r="AU3" s="2">
        <v>41912</v>
      </c>
      <c r="AV3" s="2">
        <v>41820</v>
      </c>
      <c r="AW3" s="2">
        <v>41729</v>
      </c>
      <c r="AX3" s="2">
        <v>41639</v>
      </c>
      <c r="AY3" s="2">
        <v>41547</v>
      </c>
      <c r="AZ3" s="2">
        <v>41455</v>
      </c>
      <c r="BA3" s="2">
        <v>41364</v>
      </c>
      <c r="BB3" s="2">
        <v>41274</v>
      </c>
      <c r="BC3" s="2">
        <v>41182</v>
      </c>
      <c r="BD3" s="2">
        <v>41090</v>
      </c>
      <c r="BE3" s="2">
        <v>40999</v>
      </c>
      <c r="BF3" s="2">
        <v>40908</v>
      </c>
      <c r="BG3" s="2">
        <v>40816</v>
      </c>
      <c r="BH3" s="2">
        <v>40724</v>
      </c>
      <c r="BI3" s="2">
        <v>40633</v>
      </c>
    </row>
    <row r="4" spans="1:61" ht="34" x14ac:dyDescent="0.2">
      <c r="A4" t="s">
        <v>62</v>
      </c>
      <c r="B4" t="s">
        <v>29</v>
      </c>
      <c r="C4" t="s">
        <v>27</v>
      </c>
      <c r="D4" s="10" t="s">
        <v>26</v>
      </c>
      <c r="E4" s="10" t="s">
        <v>65</v>
      </c>
      <c r="F4" s="11" t="s">
        <v>47</v>
      </c>
      <c r="G4" s="11" t="s">
        <v>48</v>
      </c>
      <c r="H4" s="11" t="s">
        <v>49</v>
      </c>
      <c r="I4" s="11" t="s">
        <v>50</v>
      </c>
      <c r="J4" s="11" t="s">
        <v>51</v>
      </c>
      <c r="K4" s="11" t="s">
        <v>52</v>
      </c>
      <c r="L4" s="11" t="s">
        <v>53</v>
      </c>
      <c r="M4" s="11" t="s">
        <v>54</v>
      </c>
      <c r="N4" s="11" t="s">
        <v>55</v>
      </c>
      <c r="O4" s="11" t="s">
        <v>56</v>
      </c>
      <c r="P4" s="9" t="s">
        <v>28</v>
      </c>
      <c r="Q4" s="18" t="s">
        <v>67</v>
      </c>
      <c r="R4" s="18" t="s">
        <v>66</v>
      </c>
      <c r="S4" s="18" t="s">
        <v>64</v>
      </c>
      <c r="T4" s="18" t="s">
        <v>63</v>
      </c>
      <c r="U4" s="18" t="s">
        <v>30</v>
      </c>
      <c r="V4" t="s">
        <v>23</v>
      </c>
      <c r="W4" t="s">
        <v>22</v>
      </c>
      <c r="X4" t="s">
        <v>21</v>
      </c>
      <c r="Y4" t="s">
        <v>20</v>
      </c>
      <c r="Z4" s="1" t="s">
        <v>19</v>
      </c>
      <c r="AA4" t="s">
        <v>18</v>
      </c>
      <c r="AB4" t="s">
        <v>17</v>
      </c>
      <c r="AC4" t="s">
        <v>16</v>
      </c>
      <c r="AD4" s="1" t="s">
        <v>15</v>
      </c>
      <c r="AE4" t="s">
        <v>14</v>
      </c>
      <c r="AF4" t="s">
        <v>13</v>
      </c>
      <c r="AG4" t="s">
        <v>12</v>
      </c>
      <c r="AH4" s="1" t="s">
        <v>11</v>
      </c>
      <c r="AI4" t="s">
        <v>10</v>
      </c>
      <c r="AJ4" t="s">
        <v>9</v>
      </c>
      <c r="AK4" t="s">
        <v>8</v>
      </c>
      <c r="AL4" s="1" t="s">
        <v>7</v>
      </c>
      <c r="AM4" t="s">
        <v>6</v>
      </c>
      <c r="AN4" t="s">
        <v>5</v>
      </c>
      <c r="AO4" t="s">
        <v>4</v>
      </c>
      <c r="AP4" s="1" t="s">
        <v>3</v>
      </c>
      <c r="AQ4" t="s">
        <v>2</v>
      </c>
      <c r="AR4" t="s">
        <v>1</v>
      </c>
      <c r="AS4" t="s">
        <v>0</v>
      </c>
      <c r="AT4" t="s">
        <v>31</v>
      </c>
      <c r="AU4" t="s">
        <v>32</v>
      </c>
      <c r="AV4" t="s">
        <v>33</v>
      </c>
      <c r="AW4" t="s">
        <v>34</v>
      </c>
      <c r="AX4" t="s">
        <v>35</v>
      </c>
      <c r="AY4" t="s">
        <v>36</v>
      </c>
      <c r="AZ4" t="s">
        <v>37</v>
      </c>
      <c r="BA4" t="s">
        <v>38</v>
      </c>
      <c r="BB4" t="s">
        <v>39</v>
      </c>
      <c r="BC4" t="s">
        <v>40</v>
      </c>
      <c r="BD4" t="s">
        <v>41</v>
      </c>
      <c r="BE4" t="s">
        <v>42</v>
      </c>
      <c r="BF4" t="s">
        <v>43</v>
      </c>
      <c r="BG4" t="s">
        <v>44</v>
      </c>
      <c r="BH4" t="s">
        <v>45</v>
      </c>
      <c r="BI4" t="s">
        <v>46</v>
      </c>
    </row>
    <row r="5" spans="1:61" x14ac:dyDescent="0.2">
      <c r="A5" t="e" vm="1">
        <v>#VALUE!</v>
      </c>
      <c r="B5" t="str" cm="1">
        <f t="array" ref="B5">_FV(A5,"Ticker symbol",TRUE)</f>
        <v>AAPL</v>
      </c>
      <c r="C5" s="19" cm="1">
        <f t="array" ref="C5">_FV(A5,"Price")</f>
        <v>137.59</v>
      </c>
      <c r="D5" s="20" cm="1">
        <f t="array" ref="D5">_FV(A5,"market cap",TRUE)/1000000</f>
        <v>2226919</v>
      </c>
      <c r="E5" s="22">
        <f t="shared" ref="E5:E68" si="0">IF(COUNT(Q5:BD5)=40,IF(SUM(AS5:BD5)&lt;=0,"n/a",IF(SUM(Q5:AB5)&gt;0,(SUM(Q5:AB5)-SUM(AS5:BD5))/SUM(AS5:BD5),"n/a")),"n/a")</f>
        <v>0.88087421217858086</v>
      </c>
      <c r="F5" s="21">
        <f>IF(COUNT(Q5:T5)=4,IFERROR(IF($D5/IF($Q5=0,SUM($R5:U5),SUM($Q5:T5))&lt;0,"n/a",$D5/IF($Q5=0,SUM($R5:U5),SUM($Q5:T5))),"n/a"),"n/a")</f>
        <v>21.846460980036298</v>
      </c>
      <c r="G5" s="21">
        <f>IF(COUNT(Q5:X5)=8,IFERROR(IF(($D5/IF($Q5=0,SUM($R5:Z5),SUM($Q5:Y5))*2)&lt;0,"n/a",($D5/IF($Q5=0,SUM($R5:Z5),SUM($Q5:Y5))*2)),"n/a"),"n/a")</f>
        <v>23.503723053378717</v>
      </c>
      <c r="H5" s="21">
        <f>IF(COUNT(Q5:AB5)=12,IFERROR(IF(($D5/IF($Q5=0,SUM($R5:AD5),SUM($Q5:AC5))*3)&lt;0,"n/a",($D5/IF($Q5=0,SUM($R5:AD5),SUM($Q5:AC5))*3)),"n/a"),"n/a")</f>
        <v>27.04519030693622</v>
      </c>
      <c r="I5" s="21">
        <f>IF(COUNT(Q5:AF5)=16,IFERROR(IF(($D5/IF($Q5=0,SUM($R5:AH5),SUM($Q5:AG5))*4)&lt;0,"n/a",($D5/IF($Q5=0,SUM($R5:AH5),SUM($Q5:AG5))*4)),"n/a"),"n/a")</f>
        <v>29.067021696638637</v>
      </c>
      <c r="J5" s="21">
        <f>IF(COUNT(Q5:AJ5)=20,IFERROR(IF(($D5/IF($Q5=0,SUM($R5:AL5),SUM($Q5:AK5))*5)&lt;0,"n/a",($D5/IF($Q5=0,SUM($R5:AL5),SUM($Q5:AK5))*5)),"n/a"),"n/a")</f>
        <v>31.191263887410429</v>
      </c>
      <c r="K5" s="21">
        <f>IF(COUNT(Q5:AN5)=24,IFERROR(IF(($D5/IF($Q5=0,SUM($R5:AP5),SUM($Q5:AO5))*6)&lt;0,"n/a",($D5/IF($Q5=0,SUM($R5:AP5),SUM($Q5:AO5))*6)),"n/a"),"n/a")</f>
        <v>33.221482116883607</v>
      </c>
      <c r="L5" s="21">
        <f>IF(COUNT(Q5:AR5)=28,IFERROR(IF(($D5/IF($Q5=0,SUM($R5:AT5),SUM($Q5:AS5))*7)&lt;0,"n/a",($D5/IF($Q5=0,SUM($R5:AT5),SUM($Q5:AS5))*7)),"n/a"),"n/a")</f>
        <v>34.190708579901127</v>
      </c>
      <c r="M5" s="21">
        <f>IF(COUNT(Q5:AV5)=32,IFERROR(IF(($D5/IF($Q5=0,SUM($R5:AX5),SUM($Q5:AW5))*8)&lt;0,"n/a",($D5/IF($Q5=0,SUM($R5:AX5),SUM($Q5:AW5))*8)),"n/a"),"n/a")</f>
        <v>35.603076013013904</v>
      </c>
      <c r="N5" s="21">
        <f>IF(COUNT(Q5:AZ5)=36,IFERROR(IF(($D5/IF($Q5=0,SUM($R5:BB5),SUM($Q5:BA5))*9)&lt;0,"n/a",($D5/IF($Q5=0,SUM($R5:BB5),SUM($Q5:BA5))*9)),"n/a"),"n/a")</f>
        <v>37.293566100193701</v>
      </c>
      <c r="O5" s="21">
        <f>IF(COUNT(Q5:BD5)=40,IFERROR(IF(($D5/IF($Q5=0,SUM($R5:BF5),SUM($Q5:BE5))*10)&lt;0,"n/a",($D5/IF($Q5=0,SUM($R5:BF5),SUM($Q5:BE5))*10)),"n/a"),"n/a")</f>
        <v>38.450444259504181</v>
      </c>
      <c r="P5" s="23">
        <f t="shared" ref="P5:P36" si="1">IF(Q5=0,SUM(R5:U5),SUM(Q5:T5))</f>
        <v>101935</v>
      </c>
      <c r="Q5" s="26">
        <v>25010</v>
      </c>
      <c r="R5" s="26">
        <v>34630</v>
      </c>
      <c r="S5" s="26">
        <v>20551</v>
      </c>
      <c r="T5" s="28">
        <v>21744</v>
      </c>
      <c r="U5" s="28">
        <v>23630</v>
      </c>
      <c r="V5" s="29">
        <v>28755</v>
      </c>
      <c r="W5" s="29">
        <v>12673</v>
      </c>
      <c r="X5" s="29">
        <v>11253</v>
      </c>
      <c r="Y5" s="29">
        <v>11249</v>
      </c>
      <c r="Z5" s="30">
        <v>22236</v>
      </c>
      <c r="AA5" s="29">
        <v>13686</v>
      </c>
      <c r="AB5" s="29">
        <v>10044</v>
      </c>
      <c r="AC5" s="29">
        <v>11561</v>
      </c>
      <c r="AD5" s="30">
        <v>19965</v>
      </c>
      <c r="AE5" s="29">
        <v>14125</v>
      </c>
      <c r="AF5" s="29">
        <v>11519</v>
      </c>
      <c r="AG5" s="29">
        <v>13822</v>
      </c>
      <c r="AH5" s="30">
        <v>20065</v>
      </c>
      <c r="AI5" s="29">
        <v>10714</v>
      </c>
      <c r="AJ5" s="29">
        <v>8717</v>
      </c>
      <c r="AK5" s="29">
        <v>11029</v>
      </c>
      <c r="AL5" s="30">
        <v>17891</v>
      </c>
      <c r="AM5" s="29">
        <v>9014</v>
      </c>
      <c r="AN5" s="29">
        <v>7796</v>
      </c>
      <c r="AO5" s="29">
        <v>10516</v>
      </c>
      <c r="AP5" s="30">
        <v>18361</v>
      </c>
      <c r="AQ5" s="29">
        <v>11124</v>
      </c>
      <c r="AR5" s="29">
        <v>10677</v>
      </c>
      <c r="AS5" s="29">
        <v>13569</v>
      </c>
      <c r="AT5" s="29">
        <v>18024</v>
      </c>
      <c r="AU5" s="29">
        <v>8467</v>
      </c>
      <c r="AV5" s="29">
        <v>7748</v>
      </c>
      <c r="AW5" s="29">
        <v>10223</v>
      </c>
      <c r="AX5" s="29">
        <v>13072</v>
      </c>
      <c r="AY5" s="29">
        <v>7512</v>
      </c>
      <c r="AZ5" s="29">
        <v>6900</v>
      </c>
      <c r="BA5" s="29">
        <v>9547</v>
      </c>
      <c r="BB5" s="29">
        <v>13078</v>
      </c>
      <c r="BC5" s="29">
        <v>8223</v>
      </c>
      <c r="BD5" s="29">
        <v>8824</v>
      </c>
      <c r="BE5" s="29">
        <v>11622</v>
      </c>
      <c r="BF5" s="29">
        <v>13064</v>
      </c>
      <c r="BG5" s="29">
        <v>6623</v>
      </c>
      <c r="BH5" s="29">
        <v>7308</v>
      </c>
      <c r="BI5" s="29">
        <v>5987</v>
      </c>
    </row>
    <row r="6" spans="1:61" x14ac:dyDescent="0.2">
      <c r="A6" t="e" vm="2">
        <v>#VALUE!</v>
      </c>
      <c r="B6" t="str" cm="1">
        <f t="array" ref="B6">_FV(A6,"Ticker symbol",TRUE)</f>
        <v>ABNB</v>
      </c>
      <c r="C6" s="19" cm="1">
        <f t="array" ref="C6">_FV(A6,"Price")</f>
        <v>112.55</v>
      </c>
      <c r="D6" s="20" cm="1">
        <f t="array" ref="D6">_FV(A6,"market cap",TRUE)/1000000</f>
        <v>71633.929999999993</v>
      </c>
      <c r="E6" s="22" t="str">
        <f t="shared" si="0"/>
        <v>n/a</v>
      </c>
      <c r="F6" s="21">
        <f>IF(COUNT(Q6:T6)=4,IFERROR(IF($D6/IF($Q6=0,SUM($R6:U6),SUM($Q6:T6))&lt;0,"n/a",$D6/IF($Q6=0,SUM($R6:U6),SUM($Q6:T6))),"n/a"),"n/a")</f>
        <v>89.319114713216948</v>
      </c>
      <c r="G6" s="21" t="str">
        <f>IF(COUNT(Q6:X6)=8,IFERROR(IF(($D6/IF($Q6=0,SUM($R6:Z6),SUM($Q6:Y6))*2)&lt;0,"n/a",($D6/IF($Q6=0,SUM($R6:Z6),SUM($Q6:Y6))*2)),"n/a"),"n/a")</f>
        <v>n/a</v>
      </c>
      <c r="H6" s="21" t="str">
        <f>IF(COUNT(Q6:AB6)=12,IFERROR(IF(($D6/IF($Q6=0,SUM($R6:AD6),SUM($Q6:AC6))*3)&lt;0,"n/a",($D6/IF($Q6=0,SUM($R6:AD6),SUM($Q6:AC6))*3)),"n/a"),"n/a")</f>
        <v>n/a</v>
      </c>
      <c r="I6" s="21" t="str">
        <f>IF(COUNT(Q6:AF6)=16,IFERROR(IF(($D6/IF($Q6=0,SUM($R6:AH6),SUM($Q6:AG6))*4)&lt;0,"n/a",($D6/IF($Q6=0,SUM($R6:AH6),SUM($Q6:AG6))*4)),"n/a"),"n/a")</f>
        <v>n/a</v>
      </c>
      <c r="J6" s="21" t="str">
        <f>IF(COUNT(Q6:AJ6)=20,IFERROR(IF(($D6/IF($Q6=0,SUM($R6:AL6),SUM($Q6:AK6))*5)&lt;0,"n/a",($D6/IF($Q6=0,SUM($R6:AL6),SUM($Q6:AK6))*5)),"n/a"),"n/a")</f>
        <v>n/a</v>
      </c>
      <c r="K6" s="21" t="str">
        <f>IF(COUNT(Q6:AN6)=24,IFERROR(IF(($D6/IF($Q6=0,SUM($R6:AP6),SUM($Q6:AO6))*6)&lt;0,"n/a",($D6/IF($Q6=0,SUM($R6:AP6),SUM($Q6:AO6))*6)),"n/a"),"n/a")</f>
        <v>n/a</v>
      </c>
      <c r="L6" s="21" t="str">
        <f>IF(COUNT(Q6:AR6)=28,IFERROR(IF(($D6/IF($Q6=0,SUM($R6:AT6),SUM($Q6:AS6))*7)&lt;0,"n/a",($D6/IF($Q6=0,SUM($R6:AT6),SUM($Q6:AS6))*7)),"n/a"),"n/a")</f>
        <v>n/a</v>
      </c>
      <c r="M6" s="21" t="str">
        <f>IF(COUNT(Q6:AV6)=32,IFERROR(IF(($D6/IF($Q6=0,SUM($R6:AX6),SUM($Q6:AW6))*8)&lt;0,"n/a",($D6/IF($Q6=0,SUM($R6:AX6),SUM($Q6:AW6))*8)),"n/a"),"n/a")</f>
        <v>n/a</v>
      </c>
      <c r="N6" s="21" t="str">
        <f>IF(COUNT(Q6:AZ6)=36,IFERROR(IF(($D6/IF($Q6=0,SUM($R6:BB6),SUM($Q6:BA6))*9)&lt;0,"n/a",($D6/IF($Q6=0,SUM($R6:BB6),SUM($Q6:BA6))*9)),"n/a"),"n/a")</f>
        <v>n/a</v>
      </c>
      <c r="O6" s="21" t="str">
        <f>IF(COUNT(Q6:BD6)=40,IFERROR(IF(($D6/IF($Q6=0,SUM($R6:BF6),SUM($Q6:BE6))*10)&lt;0,"n/a",($D6/IF($Q6=0,SUM($R6:BF6),SUM($Q6:BE6))*10)),"n/a"),"n/a")</f>
        <v>n/a</v>
      </c>
      <c r="P6" s="23">
        <f t="shared" si="1"/>
        <v>802</v>
      </c>
      <c r="Q6" s="26">
        <v>-19</v>
      </c>
      <c r="R6" s="26">
        <v>55</v>
      </c>
      <c r="S6" s="26">
        <v>834</v>
      </c>
      <c r="T6" s="28">
        <v>-68</v>
      </c>
      <c r="U6" s="28">
        <v>-1172</v>
      </c>
      <c r="V6" s="29">
        <v>-3887.8510000000001</v>
      </c>
      <c r="W6" s="29">
        <v>219.328</v>
      </c>
      <c r="X6" s="29">
        <v>-575.58799999999997</v>
      </c>
      <c r="Y6" s="29">
        <v>-340.60500000000002</v>
      </c>
      <c r="Z6" s="30">
        <v>-351.53800000000001</v>
      </c>
      <c r="AA6" s="29">
        <v>266.64999999999998</v>
      </c>
      <c r="AB6" s="29">
        <v>-297.42399999999998</v>
      </c>
      <c r="AC6" s="29">
        <v>-292.02699999999999</v>
      </c>
      <c r="AD6" s="31"/>
      <c r="AE6" s="32"/>
      <c r="AF6" s="32"/>
      <c r="AG6" s="32"/>
      <c r="AH6" s="31"/>
      <c r="AI6" s="32"/>
      <c r="AJ6" s="32"/>
      <c r="AK6" s="32"/>
      <c r="AL6" s="31"/>
      <c r="AM6" s="32"/>
      <c r="AN6" s="32"/>
      <c r="AO6" s="32"/>
      <c r="AP6" s="31"/>
      <c r="AQ6" s="32"/>
      <c r="AR6" s="32"/>
      <c r="AS6" s="32"/>
      <c r="AT6" s="32"/>
      <c r="AU6" s="32"/>
      <c r="AV6" s="32"/>
      <c r="AW6" s="32"/>
      <c r="AX6" s="32"/>
      <c r="AY6" s="32"/>
      <c r="AZ6" s="32"/>
      <c r="BA6" s="32"/>
      <c r="BB6" s="32"/>
      <c r="BC6" s="32"/>
      <c r="BD6" s="32"/>
      <c r="BE6" s="32"/>
      <c r="BF6" s="32"/>
      <c r="BG6" s="32"/>
      <c r="BH6" s="32"/>
      <c r="BI6" s="32"/>
    </row>
    <row r="7" spans="1:61" x14ac:dyDescent="0.2">
      <c r="A7" t="e" vm="3">
        <v>#VALUE!</v>
      </c>
      <c r="B7" t="str" cm="1">
        <f t="array" ref="B7">_FV(A7,"Ticker symbol",TRUE)</f>
        <v>ADBE</v>
      </c>
      <c r="C7" s="19" cm="1">
        <f t="array" ref="C7">_FV(A7,"Price")</f>
        <v>399.09</v>
      </c>
      <c r="D7" s="20" cm="1">
        <f t="array" ref="D7">_FV(A7,"market cap",TRUE)/1000000</f>
        <v>188570</v>
      </c>
      <c r="E7" s="22">
        <f t="shared" si="0"/>
        <v>9.553834237025562</v>
      </c>
      <c r="F7" s="21">
        <f>IF(COUNT(Q7:T7)=4,IFERROR(IF($D7/IF($Q7=0,SUM($R7:U7),SUM($Q7:T7))&lt;0,"n/a",$D7/IF($Q7=0,SUM($R7:U7),SUM($Q7:T7))),"n/a"),"n/a")</f>
        <v>39.065672260203023</v>
      </c>
      <c r="G7" s="21">
        <f>IF(COUNT(Q7:X7)=8,IFERROR(IF(($D7/IF($Q7=0,SUM($R7:Z7),SUM($Q7:Y7))*2)&lt;0,"n/a",($D7/IF($Q7=0,SUM($R7:Z7),SUM($Q7:Y7))*2)),"n/a"),"n/a")</f>
        <v>33.234050052872753</v>
      </c>
      <c r="H7" s="21">
        <f>IF(COUNT(Q7:AB7)=12,IFERROR(IF(($D7/IF($Q7=0,SUM($R7:AD7),SUM($Q7:AC7))*3)&lt;0,"n/a",($D7/IF($Q7=0,SUM($R7:AD7),SUM($Q7:AC7))*3)),"n/a"),"n/a")</f>
        <v>39.562906496957829</v>
      </c>
      <c r="I7" s="21">
        <f>IF(COUNT(Q7:AF7)=16,IFERROR(IF(($D7/IF($Q7=0,SUM($R7:AH7),SUM($Q7:AG7))*4)&lt;0,"n/a",($D7/IF($Q7=0,SUM($R7:AH7),SUM($Q7:AG7))*4)),"n/a"),"n/a")</f>
        <v>44.661021966960746</v>
      </c>
      <c r="J7" s="21">
        <f>IF(COUNT(Q7:AJ7)=20,IFERROR(IF(($D7/IF($Q7=0,SUM($R7:AL7),SUM($Q7:AK7))*5)&lt;0,"n/a",($D7/IF($Q7=0,SUM($R7:AL7),SUM($Q7:AK7))*5)),"n/a"),"n/a")</f>
        <v>50.737232954851208</v>
      </c>
      <c r="K7" s="21">
        <f>IF(COUNT(Q7:AN7)=24,IFERROR(IF(($D7/IF($Q7=0,SUM($R7:AP7),SUM($Q7:AO7))*6)&lt;0,"n/a",($D7/IF($Q7=0,SUM($R7:AP7),SUM($Q7:AO7))*6)),"n/a"),"n/a")</f>
        <v>57.281287970838399</v>
      </c>
      <c r="L7" s="21">
        <f>IF(COUNT(Q7:AR7)=28,IFERROR(IF(($D7/IF($Q7=0,SUM($R7:AT7),SUM($Q7:AS7))*7)&lt;0,"n/a",($D7/IF($Q7=0,SUM($R7:AT7),SUM($Q7:AS7))*7)),"n/a"),"n/a")</f>
        <v>64.76571316422158</v>
      </c>
      <c r="M7" s="21">
        <f>IF(COUNT(Q7:AV7)=32,IFERROR(IF(($D7/IF($Q7=0,SUM($R7:AX7),SUM($Q7:AW7))*8)&lt;0,"n/a",($D7/IF($Q7=0,SUM($R7:AX7),SUM($Q7:AW7))*8)),"n/a"),"n/a")</f>
        <v>73.053753026634382</v>
      </c>
      <c r="N7" s="21">
        <f>IF(COUNT(Q7:AZ7)=36,IFERROR(IF(($D7/IF($Q7=0,SUM($R7:BB7),SUM($Q7:BA7))*9)&lt;0,"n/a",($D7/IF($Q7=0,SUM($R7:BB7),SUM($Q7:BA7))*9)),"n/a"),"n/a")</f>
        <v>81.047277936962743</v>
      </c>
      <c r="O7" s="21">
        <f>IF(COUNT(Q7:BD7)=40,IFERROR(IF(($D7/IF($Q7=0,SUM($R7:BF7),SUM($Q7:BE7))*10)&lt;0,"n/a",($D7/IF($Q7=0,SUM($R7:BF7),SUM($Q7:BE7))*10)),"n/a"),"n/a")</f>
        <v>86.611243799375345</v>
      </c>
      <c r="P7" s="23">
        <f t="shared" si="1"/>
        <v>4827</v>
      </c>
      <c r="Q7" s="26">
        <v>1266</v>
      </c>
      <c r="R7" s="26">
        <v>1233</v>
      </c>
      <c r="S7" s="26">
        <v>1212</v>
      </c>
      <c r="T7" s="28">
        <v>1116</v>
      </c>
      <c r="U7" s="28">
        <v>1261</v>
      </c>
      <c r="V7" s="29">
        <v>2250</v>
      </c>
      <c r="W7" s="29">
        <v>955</v>
      </c>
      <c r="X7" s="29">
        <v>1100</v>
      </c>
      <c r="Y7" s="29">
        <v>955</v>
      </c>
      <c r="Z7" s="30">
        <v>851</v>
      </c>
      <c r="AA7" s="29">
        <v>793</v>
      </c>
      <c r="AB7" s="29">
        <v>633</v>
      </c>
      <c r="AC7" s="29">
        <v>674</v>
      </c>
      <c r="AD7" s="30">
        <v>678</v>
      </c>
      <c r="AE7" s="29">
        <v>666</v>
      </c>
      <c r="AF7" s="29">
        <v>663</v>
      </c>
      <c r="AG7" s="29">
        <v>583</v>
      </c>
      <c r="AH7" s="30">
        <v>502</v>
      </c>
      <c r="AI7" s="29">
        <v>420</v>
      </c>
      <c r="AJ7" s="29">
        <v>374</v>
      </c>
      <c r="AK7" s="29">
        <v>398</v>
      </c>
      <c r="AL7" s="30">
        <v>400</v>
      </c>
      <c r="AM7" s="29">
        <v>271</v>
      </c>
      <c r="AN7" s="29">
        <v>244</v>
      </c>
      <c r="AO7" s="29">
        <v>254</v>
      </c>
      <c r="AP7" s="30">
        <v>223</v>
      </c>
      <c r="AQ7" s="29">
        <v>174</v>
      </c>
      <c r="AR7" s="29">
        <v>147</v>
      </c>
      <c r="AS7" s="29">
        <v>85</v>
      </c>
      <c r="AT7" s="29">
        <v>88</v>
      </c>
      <c r="AU7" s="29">
        <v>45</v>
      </c>
      <c r="AV7" s="29">
        <v>89</v>
      </c>
      <c r="AW7" s="29">
        <v>47</v>
      </c>
      <c r="AX7" s="29">
        <v>65</v>
      </c>
      <c r="AY7" s="29">
        <v>83</v>
      </c>
      <c r="AZ7" s="29">
        <v>77</v>
      </c>
      <c r="BA7" s="29">
        <v>65</v>
      </c>
      <c r="BB7" s="29">
        <v>222</v>
      </c>
      <c r="BC7" s="29">
        <v>201</v>
      </c>
      <c r="BD7" s="29">
        <v>224</v>
      </c>
      <c r="BE7" s="29">
        <v>185</v>
      </c>
      <c r="BF7" s="29">
        <v>174</v>
      </c>
      <c r="BG7" s="29">
        <v>195</v>
      </c>
      <c r="BH7" s="29">
        <v>229</v>
      </c>
      <c r="BI7" s="29">
        <v>235</v>
      </c>
    </row>
    <row r="8" spans="1:61" x14ac:dyDescent="0.2">
      <c r="A8" t="e" vm="4">
        <v>#VALUE!</v>
      </c>
      <c r="B8" t="str" cm="1">
        <f t="array" ref="B8">_FV(A8,"Ticker symbol",TRUE)</f>
        <v>ADI</v>
      </c>
      <c r="C8" s="19" cm="1">
        <f t="array" ref="C8">_FV(A8,"Price")</f>
        <v>162.44</v>
      </c>
      <c r="D8" s="20" cm="1">
        <f t="array" ref="D8">_FV(A8,"market cap",TRUE)/1000000</f>
        <v>84437.29</v>
      </c>
      <c r="E8" s="22">
        <f t="shared" si="0"/>
        <v>0.95436308926780344</v>
      </c>
      <c r="F8" s="21">
        <f>IF(COUNT(Q8:T8)=4,IFERROR(IF($D8/IF($Q8=0,SUM($R8:U8),SUM($Q8:T8))&lt;0,"n/a",$D8/IF($Q8=0,SUM($R8:U8),SUM($Q8:T8))),"n/a"),"n/a")</f>
        <v>65.863720748829948</v>
      </c>
      <c r="G8" s="21">
        <f>IF(COUNT(Q8:X8)=8,IFERROR(IF(($D8/IF($Q8=0,SUM($R8:Z8),SUM($Q8:Y8))*2)&lt;0,"n/a",($D8/IF($Q8=0,SUM($R8:Z8),SUM($Q8:Y8))*2)),"n/a"),"n/a")</f>
        <v>58.373515381956445</v>
      </c>
      <c r="H8" s="21">
        <f>IF(COUNT(Q8:AB8)=12,IFERROR(IF(($D8/IF($Q8=0,SUM($R8:AD8),SUM($Q8:AC8))*3)&lt;0,"n/a",($D8/IF($Q8=0,SUM($R8:AD8),SUM($Q8:AC8))*3)),"n/a"),"n/a")</f>
        <v>59.574757761053618</v>
      </c>
      <c r="I8" s="21">
        <f>IF(COUNT(Q8:AF8)=16,IFERROR(IF(($D8/IF($Q8=0,SUM($R8:AH8),SUM($Q8:AG8))*4)&lt;0,"n/a",($D8/IF($Q8=0,SUM($R8:AH8),SUM($Q8:AG8))*4)),"n/a"),"n/a")</f>
        <v>58.708353902311835</v>
      </c>
      <c r="J8" s="21">
        <f>IF(COUNT(Q8:AJ8)=20,IFERROR(IF(($D8/IF($Q8=0,SUM($R8:AL8),SUM($Q8:AK8))*5)&lt;0,"n/a",($D8/IF($Q8=0,SUM($R8:AL8),SUM($Q8:AK8))*5)),"n/a"),"n/a")</f>
        <v>64.367502668089642</v>
      </c>
      <c r="K8" s="21">
        <f>IF(COUNT(Q8:AN8)=24,IFERROR(IF(($D8/IF($Q8=0,SUM($R8:AP8),SUM($Q8:AO8))*6)&lt;0,"n/a",($D8/IF($Q8=0,SUM($R8:AP8),SUM($Q8:AO8))*6)),"n/a"),"n/a")</f>
        <v>68.268931410861072</v>
      </c>
      <c r="L8" s="21">
        <f>IF(COUNT(Q8:AR8)=28,IFERROR(IF(($D8/IF($Q8=0,SUM($R8:AT8),SUM($Q8:AS8))*7)&lt;0,"n/a",($D8/IF($Q8=0,SUM($R8:AT8),SUM($Q8:AS8))*7)),"n/a"),"n/a")</f>
        <v>72.817670321547354</v>
      </c>
      <c r="M8" s="21">
        <f>IF(COUNT(Q8:AV8)=32,IFERROR(IF(($D8/IF($Q8=0,SUM($R8:AX8),SUM($Q8:AW8))*8)&lt;0,"n/a",($D8/IF($Q8=0,SUM($R8:AX8),SUM($Q8:AW8))*8)),"n/a"),"n/a")</f>
        <v>77.226285583628666</v>
      </c>
      <c r="N8" s="21">
        <f>IF(COUNT(Q8:AZ8)=36,IFERROR(IF(($D8/IF($Q8=0,SUM($R8:BB8),SUM($Q8:BA8))*9)&lt;0,"n/a",($D8/IF($Q8=0,SUM($R8:BB8),SUM($Q8:BA8))*9)),"n/a"),"n/a")</f>
        <v>80.672570063694252</v>
      </c>
      <c r="O8" s="21">
        <f>IF(COUNT(Q8:BD8)=40,IFERROR(IF(($D8/IF($Q8=0,SUM($R8:BF8),SUM($Q8:BE8))*10)&lt;0,"n/a",($D8/IF($Q8=0,SUM($R8:BF8),SUM($Q8:BE8))*10)),"n/a"),"n/a")</f>
        <v>83.842011716810632</v>
      </c>
      <c r="P8" s="23">
        <f t="shared" si="1"/>
        <v>1282</v>
      </c>
      <c r="Q8" s="26">
        <v>280</v>
      </c>
      <c r="R8" s="26">
        <v>76</v>
      </c>
      <c r="S8" s="26">
        <v>503</v>
      </c>
      <c r="T8" s="28">
        <v>423</v>
      </c>
      <c r="U8" s="28">
        <v>389</v>
      </c>
      <c r="V8" s="29">
        <v>387</v>
      </c>
      <c r="W8" s="29">
        <v>363</v>
      </c>
      <c r="X8" s="29">
        <v>268</v>
      </c>
      <c r="Y8" s="29">
        <v>204</v>
      </c>
      <c r="Z8" s="30">
        <v>274</v>
      </c>
      <c r="AA8" s="29">
        <v>362</v>
      </c>
      <c r="AB8" s="29">
        <v>368</v>
      </c>
      <c r="AC8" s="29">
        <v>355</v>
      </c>
      <c r="AD8" s="30">
        <v>399</v>
      </c>
      <c r="AE8" s="29">
        <v>409</v>
      </c>
      <c r="AF8" s="29">
        <v>400</v>
      </c>
      <c r="AG8" s="29">
        <v>293</v>
      </c>
      <c r="AH8" s="30">
        <v>426</v>
      </c>
      <c r="AI8" s="29">
        <v>69</v>
      </c>
      <c r="AJ8" s="29">
        <v>94</v>
      </c>
      <c r="AK8" s="29">
        <v>217</v>
      </c>
      <c r="AL8" s="30">
        <v>296</v>
      </c>
      <c r="AM8" s="29">
        <v>230</v>
      </c>
      <c r="AN8" s="29">
        <v>171</v>
      </c>
      <c r="AO8" s="29">
        <v>165</v>
      </c>
      <c r="AP8" s="30">
        <v>96</v>
      </c>
      <c r="AQ8" s="29">
        <v>216</v>
      </c>
      <c r="AR8" s="29">
        <v>205</v>
      </c>
      <c r="AS8" s="29">
        <v>179</v>
      </c>
      <c r="AT8" s="29">
        <v>109</v>
      </c>
      <c r="AU8" s="29">
        <v>181</v>
      </c>
      <c r="AV8" s="29">
        <v>187</v>
      </c>
      <c r="AW8" s="29">
        <v>153</v>
      </c>
      <c r="AX8" s="29">
        <v>202</v>
      </c>
      <c r="AY8" s="29">
        <v>176</v>
      </c>
      <c r="AZ8" s="29">
        <v>164</v>
      </c>
      <c r="BA8" s="29">
        <v>131</v>
      </c>
      <c r="BB8" s="29">
        <v>179</v>
      </c>
      <c r="BC8" s="29">
        <v>170</v>
      </c>
      <c r="BD8" s="29">
        <v>163</v>
      </c>
      <c r="BE8" s="29">
        <v>139</v>
      </c>
      <c r="BF8" s="29">
        <v>184</v>
      </c>
      <c r="BG8" s="29">
        <v>220</v>
      </c>
      <c r="BH8" s="29">
        <v>242</v>
      </c>
      <c r="BI8" s="29">
        <v>222</v>
      </c>
    </row>
    <row r="9" spans="1:61" x14ac:dyDescent="0.2">
      <c r="A9" t="e" vm="5">
        <v>#VALUE!</v>
      </c>
      <c r="B9" t="str" cm="1">
        <f t="array" ref="B9">_FV(A9,"Ticker symbol",TRUE)</f>
        <v>ADP</v>
      </c>
      <c r="C9" s="19" cm="1">
        <f t="array" ref="C9">_FV(A9,"Price")</f>
        <v>208.64</v>
      </c>
      <c r="D9" s="20" cm="1">
        <f t="array" ref="D9">_FV(A9,"market cap",TRUE)/1000000</f>
        <v>87158.77</v>
      </c>
      <c r="E9" s="22">
        <f t="shared" si="0"/>
        <v>0.83015355979525363</v>
      </c>
      <c r="F9" s="21">
        <f>IF(COUNT(Q9:T9)=4,IFERROR(IF($D9/IF($Q9=0,SUM($R9:U9),SUM($Q9:T9))&lt;0,"n/a",$D9/IF($Q9=0,SUM($R9:U9),SUM($Q9:T9))),"n/a"),"n/a")</f>
        <v>30.453798043326348</v>
      </c>
      <c r="G9" s="21">
        <f>IF(COUNT(Q9:X9)=8,IFERROR(IF(($D9/IF($Q9=0,SUM($R9:Z9),SUM($Q9:Y9))*2)&lt;0,"n/a",($D9/IF($Q9=0,SUM($R9:Z9),SUM($Q9:Y9))*2)),"n/a"),"n/a")</f>
        <v>28.316689408706953</v>
      </c>
      <c r="H9" s="21">
        <f>IF(COUNT(Q9:AB9)=12,IFERROR(IF(($D9/IF($Q9=0,SUM($R9:AD9),SUM($Q9:AC9))*3)&lt;0,"n/a",($D9/IF($Q9=0,SUM($R9:AD9),SUM($Q9:AC9))*3)),"n/a"),"n/a")</f>
        <v>30.333678654292342</v>
      </c>
      <c r="I9" s="21">
        <f>IF(COUNT(Q9:AF9)=16,IFERROR(IF(($D9/IF($Q9=0,SUM($R9:AH9),SUM($Q9:AG9))*4)&lt;0,"n/a",($D9/IF($Q9=0,SUM($R9:AH9),SUM($Q9:AG9))*4)),"n/a"),"n/a")</f>
        <v>33.250842155460184</v>
      </c>
      <c r="J9" s="21">
        <f>IF(COUNT(Q9:AJ9)=20,IFERROR(IF(($D9/IF($Q9=0,SUM($R9:AL9),SUM($Q9:AK9))*5)&lt;0,"n/a",($D9/IF($Q9=0,SUM($R9:AL9),SUM($Q9:AK9))*5)),"n/a"),"n/a")</f>
        <v>34.930574703430594</v>
      </c>
      <c r="K9" s="21">
        <f>IF(COUNT(Q9:AN9)=24,IFERROR(IF(($D9/IF($Q9=0,SUM($R9:AP9),SUM($Q9:AO9))*6)&lt;0,"n/a",($D9/IF($Q9=0,SUM($R9:AP9),SUM($Q9:AO9))*6)),"n/a"),"n/a")</f>
        <v>36.903014607296598</v>
      </c>
      <c r="L9" s="21">
        <f>IF(COUNT(Q9:AR9)=28,IFERROR(IF(($D9/IF($Q9=0,SUM($R9:AT9),SUM($Q9:AS9))*7)&lt;0,"n/a",($D9/IF($Q9=0,SUM($R9:AT9),SUM($Q9:AS9))*7)),"n/a"),"n/a")</f>
        <v>38.922576714513553</v>
      </c>
      <c r="M9" s="21">
        <f>IF(COUNT(Q9:AV9)=32,IFERROR(IF(($D9/IF($Q9=0,SUM($R9:AX9),SUM($Q9:AW9))*8)&lt;0,"n/a",($D9/IF($Q9=0,SUM($R9:AX9),SUM($Q9:AW9))*8)),"n/a"),"n/a")</f>
        <v>40.745056974230117</v>
      </c>
      <c r="N9" s="21">
        <f>IF(COUNT(Q9:AZ9)=36,IFERROR(IF(($D9/IF($Q9=0,SUM($R9:BB9),SUM($Q9:BA9))*9)&lt;0,"n/a",($D9/IF($Q9=0,SUM($R9:BB9),SUM($Q9:BA9))*9)),"n/a"),"n/a")</f>
        <v>42.335200496518972</v>
      </c>
      <c r="O9" s="21">
        <f>IF(COUNT(Q9:BD9)=40,IFERROR(IF(($D9/IF($Q9=0,SUM($R9:BF9),SUM($Q9:BE9))*10)&lt;0,"n/a",($D9/IF($Q9=0,SUM($R9:BF9),SUM($Q9:BE9))*10)),"n/a"),"n/a")</f>
        <v>43.72147980938049</v>
      </c>
      <c r="P9" s="23">
        <f t="shared" si="1"/>
        <v>2862</v>
      </c>
      <c r="Q9" s="26">
        <v>929</v>
      </c>
      <c r="R9" s="26">
        <v>694</v>
      </c>
      <c r="S9" s="26">
        <v>701</v>
      </c>
      <c r="T9" s="28">
        <v>538</v>
      </c>
      <c r="U9" s="28">
        <v>811</v>
      </c>
      <c r="V9" s="29">
        <v>648</v>
      </c>
      <c r="W9" s="29">
        <v>602</v>
      </c>
      <c r="X9" s="29">
        <v>412</v>
      </c>
      <c r="Y9" s="29">
        <v>821</v>
      </c>
      <c r="Z9" s="30">
        <v>652</v>
      </c>
      <c r="AA9" s="29">
        <v>582</v>
      </c>
      <c r="AB9" s="29">
        <v>476</v>
      </c>
      <c r="AC9" s="29">
        <v>754</v>
      </c>
      <c r="AD9" s="30">
        <v>558</v>
      </c>
      <c r="AE9" s="29">
        <v>505</v>
      </c>
      <c r="AF9" s="29">
        <v>141</v>
      </c>
      <c r="AG9" s="29">
        <v>661</v>
      </c>
      <c r="AH9" s="30">
        <v>670</v>
      </c>
      <c r="AI9" s="29">
        <v>413</v>
      </c>
      <c r="AJ9" s="29">
        <v>320</v>
      </c>
      <c r="AK9" s="29">
        <v>588</v>
      </c>
      <c r="AL9" s="30">
        <v>511</v>
      </c>
      <c r="AM9" s="29">
        <v>369</v>
      </c>
      <c r="AN9" s="29">
        <v>282</v>
      </c>
      <c r="AO9" s="29">
        <v>533</v>
      </c>
      <c r="AP9" s="30">
        <v>341</v>
      </c>
      <c r="AQ9" s="29">
        <v>337</v>
      </c>
      <c r="AR9" s="29">
        <v>336</v>
      </c>
      <c r="AS9" s="29">
        <v>490</v>
      </c>
      <c r="AT9" s="29">
        <v>332</v>
      </c>
      <c r="AU9" s="29">
        <v>295</v>
      </c>
      <c r="AV9" s="29">
        <v>289</v>
      </c>
      <c r="AW9" s="29">
        <v>522</v>
      </c>
      <c r="AX9" s="29">
        <v>377</v>
      </c>
      <c r="AY9" s="29">
        <v>329</v>
      </c>
      <c r="AZ9" s="29">
        <v>227</v>
      </c>
      <c r="BA9" s="29">
        <v>483</v>
      </c>
      <c r="BB9" s="29">
        <v>391</v>
      </c>
      <c r="BC9" s="29">
        <v>305</v>
      </c>
      <c r="BD9" s="29">
        <v>258</v>
      </c>
      <c r="BE9" s="29">
        <v>452</v>
      </c>
      <c r="BF9" s="29">
        <v>375</v>
      </c>
      <c r="BG9" s="29">
        <v>303</v>
      </c>
      <c r="BH9" s="29">
        <v>242</v>
      </c>
      <c r="BI9" s="29">
        <v>424</v>
      </c>
    </row>
    <row r="10" spans="1:61" x14ac:dyDescent="0.2">
      <c r="A10" t="e" vm="6">
        <v>#VALUE!</v>
      </c>
      <c r="B10" t="str" cm="1">
        <f t="array" ref="B10">_FV(A10,"Ticker symbol",TRUE)</f>
        <v>ADSK</v>
      </c>
      <c r="C10" s="19" cm="1">
        <f t="array" ref="C10">_FV(A10,"Price")</f>
        <v>191.41</v>
      </c>
      <c r="D10" s="20" cm="1">
        <f t="array" ref="D10">_FV(A10,"market cap",TRUE)/1000000</f>
        <v>41636.870000000003</v>
      </c>
      <c r="E10" s="22">
        <f t="shared" si="0"/>
        <v>2.4303571428571429</v>
      </c>
      <c r="F10" s="21">
        <f>IF(COUNT(Q10:T10)=4,IFERROR(IF($D10/IF($Q10=0,SUM($R10:U10),SUM($Q10:T10))&lt;0,"n/a",$D10/IF($Q10=0,SUM($R10:U10),SUM($Q10:T10))),"n/a"),"n/a")</f>
        <v>83.608172690763055</v>
      </c>
      <c r="G10" s="21">
        <f>IF(COUNT(Q10:X10)=8,IFERROR(IF(($D10/IF($Q10=0,SUM($R10:Z10),SUM($Q10:Y10))*2)&lt;0,"n/a",($D10/IF($Q10=0,SUM($R10:Z10),SUM($Q10:Y10))*2)),"n/a"),"n/a")</f>
        <v>45.306713819368881</v>
      </c>
      <c r="H10" s="21">
        <f>IF(COUNT(Q10:AB10)=12,IFERROR(IF(($D10/IF($Q10=0,SUM($R10:AD10),SUM($Q10:AC10))*3)&lt;0,"n/a",($D10/IF($Q10=0,SUM($R10:AD10),SUM($Q10:AC10))*3)),"n/a"),"n/a")</f>
        <v>62.895574018126894</v>
      </c>
      <c r="I10" s="21">
        <f>IF(COUNT(Q10:AF10)=16,IFERROR(IF(($D10/IF($Q10=0,SUM($R10:AH10),SUM($Q10:AG10))*4)&lt;0,"n/a",($D10/IF($Q10=0,SUM($R10:AH10),SUM($Q10:AG10))*4)),"n/a"),"n/a")</f>
        <v>99.908506298740264</v>
      </c>
      <c r="J10" s="21">
        <f>IF(COUNT(Q10:AJ10)=20,IFERROR(IF(($D10/IF($Q10=0,SUM($R10:AL10),SUM($Q10:AK10))*5)&lt;0,"n/a",($D10/IF($Q10=0,SUM($R10:AL10),SUM($Q10:AK10))*5)),"n/a"),"n/a")</f>
        <v>189.2585</v>
      </c>
      <c r="K10" s="21">
        <f>IF(COUNT(Q10:AN10)=24,IFERROR(IF(($D10/IF($Q10=0,SUM($R10:AP10),SUM($Q10:AO10))*6)&lt;0,"n/a",($D10/IF($Q10=0,SUM($R10:AP10),SUM($Q10:AO10))*6)),"n/a"),"n/a")</f>
        <v>381.98963302752298</v>
      </c>
      <c r="L10" s="21">
        <f>IF(COUNT(Q10:AR10)=28,IFERROR(IF(($D10/IF($Q10=0,SUM($R10:AT10),SUM($Q10:AS10))*7)&lt;0,"n/a",($D10/IF($Q10=0,SUM($R10:AT10),SUM($Q10:AS10))*7)),"n/a"),"n/a")</f>
        <v>783.48948924731189</v>
      </c>
      <c r="M10" s="21">
        <f>IF(COUNT(Q10:AV10)=32,IFERROR(IF(($D10/IF($Q10=0,SUM($R10:AX10),SUM($Q10:AW10))*8)&lt;0,"n/a",($D10/IF($Q10=0,SUM($R10:AX10),SUM($Q10:AW10))*8)),"n/a"),"n/a")</f>
        <v>671.56241935483877</v>
      </c>
      <c r="N10" s="21">
        <f>IF(COUNT(Q10:AZ10)=36,IFERROR(IF(($D10/IF($Q10=0,SUM($R10:BB10),SUM($Q10:BA10))*9)&lt;0,"n/a",($D10/IF($Q10=0,SUM($R10:BB10),SUM($Q10:BA10))*9)),"n/a"),"n/a")</f>
        <v>501.6490361445783</v>
      </c>
      <c r="O10" s="21">
        <f>IF(COUNT(Q10:BD10)=40,IFERROR(IF(($D10/IF($Q10=0,SUM($R10:BF10),SUM($Q10:BE10))*10)&lt;0,"n/a",($D10/IF($Q10=0,SUM($R10:BF10),SUM($Q10:BE10))*10)),"n/a"),"n/a")</f>
        <v>419.72651209677423</v>
      </c>
      <c r="P10" s="23">
        <f t="shared" si="1"/>
        <v>498</v>
      </c>
      <c r="Q10" s="26">
        <v>89</v>
      </c>
      <c r="R10" s="26">
        <v>137</v>
      </c>
      <c r="S10" s="26">
        <v>116</v>
      </c>
      <c r="T10" s="28">
        <v>156</v>
      </c>
      <c r="U10" s="28">
        <v>911</v>
      </c>
      <c r="V10" s="29">
        <v>132</v>
      </c>
      <c r="W10" s="29">
        <v>98</v>
      </c>
      <c r="X10" s="29">
        <v>67</v>
      </c>
      <c r="Y10" s="29">
        <v>132</v>
      </c>
      <c r="Z10" s="30">
        <v>67</v>
      </c>
      <c r="AA10" s="29">
        <v>40</v>
      </c>
      <c r="AB10" s="29">
        <v>-24</v>
      </c>
      <c r="AC10" s="29">
        <v>65</v>
      </c>
      <c r="AD10" s="30">
        <v>-24</v>
      </c>
      <c r="AE10" s="29">
        <v>-39</v>
      </c>
      <c r="AF10" s="29">
        <v>-82</v>
      </c>
      <c r="AG10" s="29">
        <v>-174</v>
      </c>
      <c r="AH10" s="30">
        <v>-120</v>
      </c>
      <c r="AI10" s="29">
        <v>-144</v>
      </c>
      <c r="AJ10" s="29">
        <v>-130</v>
      </c>
      <c r="AK10" s="29">
        <v>-173</v>
      </c>
      <c r="AL10" s="30">
        <v>-143</v>
      </c>
      <c r="AM10" s="29">
        <v>-98</v>
      </c>
      <c r="AN10" s="29">
        <v>-168</v>
      </c>
      <c r="AO10" s="29">
        <v>-37</v>
      </c>
      <c r="AP10" s="30">
        <v>-44</v>
      </c>
      <c r="AQ10" s="29">
        <v>-269</v>
      </c>
      <c r="AR10" s="29">
        <v>19</v>
      </c>
      <c r="AS10" s="29">
        <v>12</v>
      </c>
      <c r="AT10" s="29">
        <v>11</v>
      </c>
      <c r="AU10" s="29">
        <v>31</v>
      </c>
      <c r="AV10" s="29">
        <v>28</v>
      </c>
      <c r="AW10" s="29">
        <v>54</v>
      </c>
      <c r="AX10" s="29">
        <v>58</v>
      </c>
      <c r="AY10" s="29">
        <v>62</v>
      </c>
      <c r="AZ10" s="29">
        <v>56</v>
      </c>
      <c r="BA10" s="29">
        <v>75</v>
      </c>
      <c r="BB10" s="29">
        <v>29</v>
      </c>
      <c r="BC10" s="29">
        <v>65</v>
      </c>
      <c r="BD10" s="29">
        <v>79</v>
      </c>
      <c r="BE10" s="29">
        <v>72</v>
      </c>
      <c r="BF10" s="29">
        <v>73</v>
      </c>
      <c r="BG10" s="29">
        <v>71</v>
      </c>
      <c r="BH10" s="29">
        <v>69</v>
      </c>
      <c r="BI10" s="29">
        <v>62</v>
      </c>
    </row>
    <row r="11" spans="1:61" x14ac:dyDescent="0.2">
      <c r="A11" t="e" vm="7">
        <v>#VALUE!</v>
      </c>
      <c r="B11" t="str" cm="1">
        <f t="array" ref="B11">_FV(A11,"Ticker symbol",TRUE)</f>
        <v>AEP</v>
      </c>
      <c r="C11" s="19" cm="1">
        <f t="array" ref="C11">_FV(A11,"Price")</f>
        <v>99.7</v>
      </c>
      <c r="D11" s="20" cm="1">
        <f t="array" ref="D11">_FV(A11,"market cap",TRUE)/1000000</f>
        <v>51200.36</v>
      </c>
      <c r="E11" s="22">
        <f t="shared" si="0"/>
        <v>0.46358907672301691</v>
      </c>
      <c r="F11" s="21">
        <f>IF(COUNT(Q11:T11)=4,IFERROR(IF($D11/IF($Q11=0,SUM($R11:U11),SUM($Q11:T11))&lt;0,"n/a",$D11/IF($Q11=0,SUM($R11:U11),SUM($Q11:T11))),"n/a"),"n/a")</f>
        <v>19.482633181126332</v>
      </c>
      <c r="G11" s="21">
        <f>IF(COUNT(Q11:X11)=8,IFERROR(IF(($D11/IF($Q11=0,SUM($R11:Z11),SUM($Q11:Y11))*2)&lt;0,"n/a",($D11/IF($Q11=0,SUM($R11:Z11),SUM($Q11:Y11))*2)),"n/a"),"n/a")</f>
        <v>18.949059955588453</v>
      </c>
      <c r="H11" s="21">
        <f>IF(COUNT(Q11:AB11)=12,IFERROR(IF(($D11/IF($Q11=0,SUM($R11:AD11),SUM($Q11:AC11))*3)&lt;0,"n/a",($D11/IF($Q11=0,SUM($R11:AD11),SUM($Q11:AC11))*3)),"n/a"),"n/a")</f>
        <v>20.966568386568387</v>
      </c>
      <c r="I11" s="21">
        <f>IF(COUNT(Q11:AF11)=16,IFERROR(IF(($D11/IF($Q11=0,SUM($R11:AH11),SUM($Q11:AG11))*4)&lt;0,"n/a",($D11/IF($Q11=0,SUM($R11:AH11),SUM($Q11:AG11))*4)),"n/a"),"n/a")</f>
        <v>22.14309006379068</v>
      </c>
      <c r="J11" s="21">
        <f>IF(COUNT(Q11:AJ11)=20,IFERROR(IF(($D11/IF($Q11=0,SUM($R11:AL11),SUM($Q11:AK11))*5)&lt;0,"n/a",($D11/IF($Q11=0,SUM($R11:AL11),SUM($Q11:AK11))*5)),"n/a"),"n/a")</f>
        <v>22.93511915427343</v>
      </c>
      <c r="K11" s="21">
        <f>IF(COUNT(Q11:AN11)=24,IFERROR(IF(($D11/IF($Q11=0,SUM($R11:AP11),SUM($Q11:AO11))*6)&lt;0,"n/a",($D11/IF($Q11=0,SUM($R11:AP11),SUM($Q11:AO11))*6)),"n/a"),"n/a")</f>
        <v>26.096004077471967</v>
      </c>
      <c r="L11" s="21">
        <f>IF(COUNT(Q11:AR11)=28,IFERROR(IF(($D11/IF($Q11=0,SUM($R11:AT11),SUM($Q11:AS11))*7)&lt;0,"n/a",($D11/IF($Q11=0,SUM($R11:AT11),SUM($Q11:AS11))*7)),"n/a"),"n/a")</f>
        <v>25.935488819740936</v>
      </c>
      <c r="M11" s="21">
        <f>IF(COUNT(Q11:AV11)=32,IFERROR(IF(($D11/IF($Q11=0,SUM($R11:AX11),SUM($Q11:AW11))*8)&lt;0,"n/a",($D11/IF($Q11=0,SUM($R11:AX11),SUM($Q11:AW11))*8)),"n/a"),"n/a")</f>
        <v>26.506366401346018</v>
      </c>
      <c r="N11" s="21">
        <f>IF(COUNT(Q11:AZ11)=36,IFERROR(IF(($D11/IF($Q11=0,SUM($R11:BB11),SUM($Q11:BA11))*9)&lt;0,"n/a",($D11/IF($Q11=0,SUM($R11:BB11),SUM($Q11:BA11))*9)),"n/a"),"n/a")</f>
        <v>27.211718436282037</v>
      </c>
      <c r="O11" s="21">
        <f>IF(COUNT(Q11:BD11)=40,IFERROR(IF(($D11/IF($Q11=0,SUM($R11:BF11),SUM($Q11:BE11))*10)&lt;0,"n/a",($D11/IF($Q11=0,SUM($R11:BF11),SUM($Q11:BE11))*10)),"n/a"),"n/a")</f>
        <v>28.142890122574617</v>
      </c>
      <c r="P11" s="23">
        <f t="shared" si="1"/>
        <v>2628</v>
      </c>
      <c r="Q11" s="26">
        <v>715</v>
      </c>
      <c r="R11" s="26">
        <v>539</v>
      </c>
      <c r="S11" s="26">
        <v>796</v>
      </c>
      <c r="T11" s="28">
        <v>578</v>
      </c>
      <c r="U11" s="28">
        <v>575</v>
      </c>
      <c r="V11" s="29">
        <v>436</v>
      </c>
      <c r="W11" s="29">
        <v>749</v>
      </c>
      <c r="X11" s="29">
        <v>521</v>
      </c>
      <c r="Y11" s="29">
        <v>495</v>
      </c>
      <c r="Z11" s="30">
        <v>154</v>
      </c>
      <c r="AA11" s="29">
        <v>734</v>
      </c>
      <c r="AB11" s="29">
        <v>461</v>
      </c>
      <c r="AC11" s="29">
        <v>573</v>
      </c>
      <c r="AD11" s="30">
        <v>363</v>
      </c>
      <c r="AE11" s="29">
        <v>578</v>
      </c>
      <c r="AF11" s="29">
        <v>528</v>
      </c>
      <c r="AG11" s="29">
        <v>454</v>
      </c>
      <c r="AH11" s="30">
        <v>401</v>
      </c>
      <c r="AI11" s="29">
        <v>545</v>
      </c>
      <c r="AJ11" s="29">
        <v>375</v>
      </c>
      <c r="AK11" s="29">
        <v>592</v>
      </c>
      <c r="AL11" s="30">
        <v>373</v>
      </c>
      <c r="AM11" s="29">
        <v>-766</v>
      </c>
      <c r="AN11" s="29">
        <v>502</v>
      </c>
      <c r="AO11" s="29">
        <v>501</v>
      </c>
      <c r="AP11" s="30">
        <v>470</v>
      </c>
      <c r="AQ11" s="29">
        <v>518</v>
      </c>
      <c r="AR11" s="29">
        <v>430</v>
      </c>
      <c r="AS11" s="29">
        <v>629</v>
      </c>
      <c r="AT11" s="29">
        <v>191</v>
      </c>
      <c r="AU11" s="29">
        <v>493</v>
      </c>
      <c r="AV11" s="29">
        <v>390</v>
      </c>
      <c r="AW11" s="29">
        <v>560</v>
      </c>
      <c r="AX11" s="29">
        <v>347</v>
      </c>
      <c r="AY11" s="29">
        <v>433</v>
      </c>
      <c r="AZ11" s="29">
        <v>338</v>
      </c>
      <c r="BA11" s="29">
        <v>363</v>
      </c>
      <c r="BB11" s="29">
        <v>21</v>
      </c>
      <c r="BC11" s="29">
        <v>487</v>
      </c>
      <c r="BD11" s="29">
        <v>362</v>
      </c>
      <c r="BE11" s="29">
        <v>389</v>
      </c>
      <c r="BF11" s="29">
        <v>308</v>
      </c>
      <c r="BG11" s="29">
        <v>928</v>
      </c>
      <c r="BH11" s="29">
        <v>352</v>
      </c>
      <c r="BI11" s="29">
        <v>353</v>
      </c>
    </row>
    <row r="12" spans="1:61" x14ac:dyDescent="0.2">
      <c r="A12" t="e" vm="8">
        <v>#VALUE!</v>
      </c>
      <c r="B12" t="str" cm="1">
        <f t="array" ref="B12">_FV(A12,"Ticker symbol",TRUE)</f>
        <v>ALGN</v>
      </c>
      <c r="C12" s="19" cm="1">
        <f t="array" ref="C12">_FV(A12,"Price")</f>
        <v>275.04000000000002</v>
      </c>
      <c r="D12" s="20" cm="1">
        <f t="array" ref="D12">_FV(A12,"market cap",TRUE)/1000000</f>
        <v>21674.68</v>
      </c>
      <c r="E12" s="22">
        <f t="shared" si="0"/>
        <v>9.7464788732394361</v>
      </c>
      <c r="F12" s="21">
        <f>IF(COUNT(Q12:T12)=4,IFERROR(IF($D12/IF($Q12=0,SUM($R12:U12),SUM($Q12:T12))&lt;0,"n/a",$D12/IF($Q12=0,SUM($R12:U12),SUM($Q12:T12))),"n/a"),"n/a")</f>
        <v>30.700679886685553</v>
      </c>
      <c r="G12" s="21">
        <f>IF(COUNT(Q12:X12)=8,IFERROR(IF(($D12/IF($Q12=0,SUM($R12:Z12),SUM($Q12:Y12))*2)&lt;0,"n/a",($D12/IF($Q12=0,SUM($R12:Z12),SUM($Q12:Y12))*2)),"n/a"),"n/a")</f>
        <v>16.169101081685938</v>
      </c>
      <c r="H12" s="21">
        <f>IF(COUNT(Q12:AB12)=12,IFERROR(IF(($D12/IF($Q12=0,SUM($R12:AD12),SUM($Q12:AC12))*3)&lt;0,"n/a",($D12/IF($Q12=0,SUM($R12:AD12),SUM($Q12:AC12))*3)),"n/a"),"n/a")</f>
        <v>20.814353393085788</v>
      </c>
      <c r="I12" s="21">
        <f>IF(COUNT(Q12:AF12)=16,IFERROR(IF(($D12/IF($Q12=0,SUM($R12:AH12),SUM($Q12:AG12))*4)&lt;0,"n/a",($D12/IF($Q12=0,SUM($R12:AH12),SUM($Q12:AG12))*4)),"n/a"),"n/a")</f>
        <v>24.602360953461975</v>
      </c>
      <c r="J12" s="21">
        <f>IF(COUNT(Q12:AJ12)=20,IFERROR(IF(($D12/IF($Q12=0,SUM($R12:AL12),SUM($Q12:AK12))*5)&lt;0,"n/a",($D12/IF($Q12=0,SUM($R12:AL12),SUM($Q12:AK12))*5)),"n/a"),"n/a")</f>
        <v>28.861091877496673</v>
      </c>
      <c r="K12" s="21">
        <f>IF(COUNT(Q12:AN12)=24,IFERROR(IF(($D12/IF($Q12=0,SUM($R12:AP12),SUM($Q12:AO12))*6)&lt;0,"n/a",($D12/IF($Q12=0,SUM($R12:AP12),SUM($Q12:AO12))*6)),"n/a"),"n/a")</f>
        <v>32.965292775665404</v>
      </c>
      <c r="L12" s="21">
        <f>IF(COUNT(Q12:AR12)=28,IFERROR(IF(($D12/IF($Q12=0,SUM($R12:AT12),SUM($Q12:AS12))*7)&lt;0,"n/a",($D12/IF($Q12=0,SUM($R12:AT12),SUM($Q12:AS12))*7)),"n/a"),"n/a")</f>
        <v>37.105101491807289</v>
      </c>
      <c r="M12" s="21">
        <f>IF(COUNT(Q12:AV12)=32,IFERROR(IF(($D12/IF($Q12=0,SUM($R12:AX12),SUM($Q12:AW12))*8)&lt;0,"n/a",($D12/IF($Q12=0,SUM($R12:AX12),SUM($Q12:AW12))*8)),"n/a"),"n/a")</f>
        <v>40.943905548996462</v>
      </c>
      <c r="N12" s="21">
        <f>IF(COUNT(Q12:AZ12)=36,IFERROR(IF(($D12/IF($Q12=0,SUM($R12:BB12),SUM($Q12:BA12))*9)&lt;0,"n/a",($D12/IF($Q12=0,SUM($R12:BB12),SUM($Q12:BA12))*9)),"n/a"),"n/a")</f>
        <v>45.376161898115839</v>
      </c>
      <c r="O12" s="21">
        <f>IF(COUNT(Q12:BD12)=40,IFERROR(IF(($D12/IF($Q12=0,SUM($R12:BF12),SUM($Q12:BE12))*10)&lt;0,"n/a",($D12/IF($Q12=0,SUM($R12:BF12),SUM($Q12:BE12))*10)),"n/a"),"n/a")</f>
        <v>49.735383203304266</v>
      </c>
      <c r="P12" s="23">
        <f t="shared" si="1"/>
        <v>706</v>
      </c>
      <c r="Q12" s="26">
        <v>134</v>
      </c>
      <c r="R12" s="26">
        <v>191</v>
      </c>
      <c r="S12" s="26">
        <v>181</v>
      </c>
      <c r="T12" s="28">
        <v>200</v>
      </c>
      <c r="U12" s="28">
        <v>200</v>
      </c>
      <c r="V12" s="29">
        <v>159</v>
      </c>
      <c r="W12" s="29">
        <v>139</v>
      </c>
      <c r="X12" s="29">
        <v>-41</v>
      </c>
      <c r="Y12" s="29">
        <v>1518</v>
      </c>
      <c r="Z12" s="30">
        <v>121</v>
      </c>
      <c r="AA12" s="29">
        <v>103</v>
      </c>
      <c r="AB12" s="29">
        <v>147</v>
      </c>
      <c r="AC12" s="29">
        <v>72</v>
      </c>
      <c r="AD12" s="30">
        <v>97</v>
      </c>
      <c r="AE12" s="29">
        <v>101</v>
      </c>
      <c r="AF12" s="29">
        <v>106</v>
      </c>
      <c r="AG12" s="29">
        <v>96</v>
      </c>
      <c r="AH12" s="30">
        <v>10</v>
      </c>
      <c r="AI12" s="29">
        <v>83</v>
      </c>
      <c r="AJ12" s="29">
        <v>69</v>
      </c>
      <c r="AK12" s="29">
        <v>69</v>
      </c>
      <c r="AL12" s="30">
        <v>48</v>
      </c>
      <c r="AM12" s="29">
        <v>51</v>
      </c>
      <c r="AN12" s="29">
        <v>50</v>
      </c>
      <c r="AO12" s="29">
        <v>41</v>
      </c>
      <c r="AP12" s="30">
        <v>49</v>
      </c>
      <c r="AQ12" s="29">
        <v>28</v>
      </c>
      <c r="AR12" s="29">
        <v>31</v>
      </c>
      <c r="AS12" s="29">
        <v>36</v>
      </c>
      <c r="AT12" s="29">
        <v>40</v>
      </c>
      <c r="AU12" s="29">
        <v>38</v>
      </c>
      <c r="AV12" s="29">
        <v>36</v>
      </c>
      <c r="AW12" s="29">
        <v>32</v>
      </c>
      <c r="AX12" s="29">
        <v>42</v>
      </c>
      <c r="AY12" s="29">
        <v>35</v>
      </c>
      <c r="AZ12" s="29">
        <v>29</v>
      </c>
      <c r="BA12" s="29">
        <v>-42</v>
      </c>
      <c r="BB12" s="29">
        <v>10</v>
      </c>
      <c r="BC12" s="29">
        <v>0</v>
      </c>
      <c r="BD12" s="29">
        <v>28</v>
      </c>
      <c r="BE12" s="29">
        <v>21</v>
      </c>
      <c r="BF12" s="29">
        <v>20</v>
      </c>
      <c r="BG12" s="29">
        <v>19</v>
      </c>
      <c r="BH12" s="29">
        <v>11</v>
      </c>
      <c r="BI12" s="29">
        <v>16</v>
      </c>
    </row>
    <row r="13" spans="1:61" x14ac:dyDescent="0.2">
      <c r="A13" t="e" vm="9">
        <v>#VALUE!</v>
      </c>
      <c r="B13" t="str" cm="1">
        <f t="array" ref="B13">_FV(A13,"Ticker symbol",TRUE)</f>
        <v>AMAT</v>
      </c>
      <c r="C13" s="19" cm="1">
        <f t="array" ref="C13">_FV(A13,"Price")</f>
        <v>106.46</v>
      </c>
      <c r="D13" s="20" cm="1">
        <f t="array" ref="D13">_FV(A13,"market cap",TRUE)/1000000</f>
        <v>94046.2</v>
      </c>
      <c r="E13" s="22">
        <f t="shared" si="0"/>
        <v>6.934052757793765</v>
      </c>
      <c r="F13" s="21">
        <f>IF(COUNT(Q13:T13)=4,IFERROR(IF($D13/IF($Q13=0,SUM($R13:U13),SUM($Q13:T13))&lt;0,"n/a",$D13/IF($Q13=0,SUM($R13:U13),SUM($Q13:T13))),"n/a"),"n/a")</f>
        <v>14.358198473282442</v>
      </c>
      <c r="G13" s="21">
        <f>IF(COUNT(Q13:X13)=8,IFERROR(IF(($D13/IF($Q13=0,SUM($R13:Z13),SUM($Q13:Y13))*2)&lt;0,"n/a",($D13/IF($Q13=0,SUM($R13:Z13),SUM($Q13:Y13))*2)),"n/a"),"n/a")</f>
        <v>16.646818302504645</v>
      </c>
      <c r="H13" s="21">
        <f>IF(COUNT(Q13:AB13)=12,IFERROR(IF(($D13/IF($Q13=0,SUM($R13:AD13),SUM($Q13:AC13))*3)&lt;0,"n/a",($D13/IF($Q13=0,SUM($R13:AD13),SUM($Q13:AC13))*3)),"n/a"),"n/a")</f>
        <v>20.145562299178863</v>
      </c>
      <c r="I13" s="21">
        <f>IF(COUNT(Q13:AF13)=16,IFERROR(IF(($D13/IF($Q13=0,SUM($R13:AH13),SUM($Q13:AG13))*4)&lt;0,"n/a",($D13/IF($Q13=0,SUM($R13:AH13),SUM($Q13:AG13))*4)),"n/a"),"n/a")</f>
        <v>22.072686733556299</v>
      </c>
      <c r="J13" s="21">
        <f>IF(COUNT(Q13:AJ13)=20,IFERROR(IF(($D13/IF($Q13=0,SUM($R13:AL13),SUM($Q13:AK13))*5)&lt;0,"n/a",($D13/IF($Q13=0,SUM($R13:AL13),SUM($Q13:AK13))*5)),"n/a"),"n/a")</f>
        <v>22.868932983172844</v>
      </c>
      <c r="K13" s="21">
        <f>IF(COUNT(Q13:AN13)=24,IFERROR(IF(($D13/IF($Q13=0,SUM($R13:AP13),SUM($Q13:AO13))*6)&lt;0,"n/a",($D13/IF($Q13=0,SUM($R13:AP13),SUM($Q13:AO13))*6)),"n/a"),"n/a")</f>
        <v>25.323215006955976</v>
      </c>
      <c r="L13" s="21">
        <f>IF(COUNT(Q13:AR13)=28,IFERROR(IF(($D13/IF($Q13=0,SUM($R13:AT13),SUM($Q13:AS13))*7)&lt;0,"n/a",($D13/IF($Q13=0,SUM($R13:AT13),SUM($Q13:AS13))*7)),"n/a"),"n/a")</f>
        <v>27.824319526627217</v>
      </c>
      <c r="M13" s="21">
        <f>IF(COUNT(Q13:AV13)=32,IFERROR(IF(($D13/IF($Q13=0,SUM($R13:AX13),SUM($Q13:AW13))*8)&lt;0,"n/a",($D13/IF($Q13=0,SUM($R13:AX13),SUM($Q13:AW13))*8)),"n/a"),"n/a")</f>
        <v>30.420896005175479</v>
      </c>
      <c r="N13" s="21">
        <f>IF(COUNT(Q13:AZ13)=36,IFERROR(IF(($D13/IF($Q13=0,SUM($R13:BB13),SUM($Q13:BA13))*9)&lt;0,"n/a",($D13/IF($Q13=0,SUM($R13:BB13),SUM($Q13:BA13))*9)),"n/a"),"n/a")</f>
        <v>33.872890987674083</v>
      </c>
      <c r="O13" s="21">
        <f>IF(COUNT(Q13:BD13)=40,IFERROR(IF(($D13/IF($Q13=0,SUM($R13:BF13),SUM($Q13:BE13))*10)&lt;0,"n/a",($D13/IF($Q13=0,SUM($R13:BF13),SUM($Q13:BE13))*10)),"n/a"),"n/a")</f>
        <v>37.473084432402281</v>
      </c>
      <c r="P13" s="23">
        <f t="shared" si="1"/>
        <v>6550</v>
      </c>
      <c r="Q13" s="26">
        <v>1792</v>
      </c>
      <c r="R13" s="26">
        <v>1712</v>
      </c>
      <c r="S13" s="26">
        <v>1716</v>
      </c>
      <c r="T13" s="28">
        <v>1330</v>
      </c>
      <c r="U13" s="28">
        <v>1130</v>
      </c>
      <c r="V13" s="29">
        <v>1131</v>
      </c>
      <c r="W13" s="29">
        <v>841</v>
      </c>
      <c r="X13" s="29">
        <v>755</v>
      </c>
      <c r="Y13" s="29">
        <v>892</v>
      </c>
      <c r="Z13" s="30">
        <v>698</v>
      </c>
      <c r="AA13" s="29">
        <v>571</v>
      </c>
      <c r="AB13" s="29">
        <v>666</v>
      </c>
      <c r="AC13" s="29">
        <v>771</v>
      </c>
      <c r="AD13" s="30">
        <v>757</v>
      </c>
      <c r="AE13" s="29">
        <v>1016</v>
      </c>
      <c r="AF13" s="29">
        <v>1100</v>
      </c>
      <c r="AG13" s="29">
        <v>165</v>
      </c>
      <c r="AH13" s="30">
        <v>1067</v>
      </c>
      <c r="AI13" s="29">
        <v>925</v>
      </c>
      <c r="AJ13" s="29">
        <v>824</v>
      </c>
      <c r="AK13" s="29">
        <v>703</v>
      </c>
      <c r="AL13" s="30">
        <v>610</v>
      </c>
      <c r="AM13" s="29">
        <v>505</v>
      </c>
      <c r="AN13" s="29">
        <v>320</v>
      </c>
      <c r="AO13" s="29">
        <v>286</v>
      </c>
      <c r="AP13" s="30">
        <v>336</v>
      </c>
      <c r="AQ13" s="29">
        <v>329</v>
      </c>
      <c r="AR13" s="29">
        <v>364</v>
      </c>
      <c r="AS13" s="29">
        <v>348</v>
      </c>
      <c r="AT13" s="29">
        <v>256</v>
      </c>
      <c r="AU13" s="29">
        <v>301</v>
      </c>
      <c r="AV13" s="29">
        <v>262</v>
      </c>
      <c r="AW13" s="29">
        <v>253</v>
      </c>
      <c r="AX13" s="29">
        <v>183</v>
      </c>
      <c r="AY13" s="29">
        <v>168</v>
      </c>
      <c r="AZ13" s="29">
        <v>-129</v>
      </c>
      <c r="BA13" s="29">
        <v>34</v>
      </c>
      <c r="BB13" s="29">
        <v>-515</v>
      </c>
      <c r="BC13" s="29">
        <v>218</v>
      </c>
      <c r="BD13" s="29">
        <v>289</v>
      </c>
      <c r="BE13" s="29">
        <v>117</v>
      </c>
      <c r="BF13" s="29">
        <v>455</v>
      </c>
      <c r="BG13" s="29">
        <v>476</v>
      </c>
      <c r="BH13" s="29">
        <v>489</v>
      </c>
      <c r="BI13" s="29">
        <v>506</v>
      </c>
    </row>
    <row r="14" spans="1:61" x14ac:dyDescent="0.2">
      <c r="A14" t="e" vm="10">
        <v>#VALUE!</v>
      </c>
      <c r="B14" t="str" cm="1">
        <f t="array" ref="B14">_FV(A14,"Ticker symbol",TRUE)</f>
        <v>AMD</v>
      </c>
      <c r="C14" s="19" cm="1">
        <f t="array" ref="C14">_FV(A14,"Price")</f>
        <v>93.5</v>
      </c>
      <c r="D14" s="20" cm="1">
        <f t="array" ref="D14">_FV(A14,"market cap",TRUE)/1000000</f>
        <v>151517.5</v>
      </c>
      <c r="E14" s="22" t="str">
        <f t="shared" si="0"/>
        <v>n/a</v>
      </c>
      <c r="F14" s="21">
        <f>IF(COUNT(Q14:T14)=4,IFERROR(IF($D14/IF($Q14=0,SUM($R14:U14),SUM($Q14:T14))&lt;0,"n/a",$D14/IF($Q14=0,SUM($R14:U14),SUM($Q14:T14))),"n/a"),"n/a")</f>
        <v>44.65590922487474</v>
      </c>
      <c r="G14" s="21">
        <f>IF(COUNT(Q14:X14)=8,IFERROR(IF(($D14/IF($Q14=0,SUM($R14:Z14),SUM($Q14:Y14))*2)&lt;0,"n/a",($D14/IF($Q14=0,SUM($R14:Z14),SUM($Q14:Y14))*2)),"n/a"),"n/a")</f>
        <v>47.069742155949051</v>
      </c>
      <c r="H14" s="21">
        <f>IF(COUNT(Q14:AB14)=12,IFERROR(IF(($D14/IF($Q14=0,SUM($R14:AD14),SUM($Q14:AC14))*3)&lt;0,"n/a",($D14/IF($Q14=0,SUM($R14:AD14),SUM($Q14:AC14))*3)),"n/a"),"n/a")</f>
        <v>67.053031420563499</v>
      </c>
      <c r="I14" s="21">
        <f>IF(COUNT(Q14:AF14)=16,IFERROR(IF(($D14/IF($Q14=0,SUM($R14:AH14),SUM($Q14:AG14))*4)&lt;0,"n/a",($D14/IF($Q14=0,SUM($R14:AH14),SUM($Q14:AG14))*4)),"n/a"),"n/a")</f>
        <v>85.17003934794829</v>
      </c>
      <c r="J14" s="21">
        <f>IF(COUNT(Q14:AJ14)=20,IFERROR(IF(($D14/IF($Q14=0,SUM($R14:AL14),SUM($Q14:AK14))*5)&lt;0,"n/a",($D14/IF($Q14=0,SUM($R14:AL14),SUM($Q14:AK14))*5)),"n/a"),"n/a")</f>
        <v>106.95856275589441</v>
      </c>
      <c r="K14" s="21">
        <f>IF(COUNT(Q14:AN14)=24,IFERROR(IF(($D14/IF($Q14=0,SUM($R14:AP14),SUM($Q14:AO14))*6)&lt;0,"n/a",($D14/IF($Q14=0,SUM($R14:AP14),SUM($Q14:AO14))*6)),"n/a"),"n/a")</f>
        <v>138.05694760820046</v>
      </c>
      <c r="L14" s="21">
        <f>IF(COUNT(Q14:AR14)=28,IFERROR(IF(($D14/IF($Q14=0,SUM($R14:AT14),SUM($Q14:AS14))*7)&lt;0,"n/a",($D14/IF($Q14=0,SUM($R14:AT14),SUM($Q14:AS14))*7)),"n/a"),"n/a")</f>
        <v>179.00801687763712</v>
      </c>
      <c r="M14" s="21">
        <f>IF(COUNT(Q14:AV14)=32,IFERROR(IF(($D14/IF($Q14=0,SUM($R14:AX14),SUM($Q14:AW14))*8)&lt;0,"n/a",($D14/IF($Q14=0,SUM($R14:AX14),SUM($Q14:AW14))*8)),"n/a"),"n/a")</f>
        <v>219.51104672220211</v>
      </c>
      <c r="N14" s="21">
        <f>IF(COUNT(Q14:AZ14)=36,IFERROR(IF(($D14/IF($Q14=0,SUM($R14:BB14),SUM($Q14:BA14))*9)&lt;0,"n/a",($D14/IF($Q14=0,SUM($R14:BB14),SUM($Q14:BA14))*9)),"n/a"),"n/a")</f>
        <v>250.71842250413678</v>
      </c>
      <c r="O14" s="21">
        <f>IF(COUNT(Q14:BD14)=40,IFERROR(IF(($D14/IF($Q14=0,SUM($R14:BF14),SUM($Q14:BE14))*10)&lt;0,"n/a",($D14/IF($Q14=0,SUM($R14:BF14),SUM($Q14:BE14))*10)),"n/a"),"n/a")</f>
        <v>356.00916353383462</v>
      </c>
      <c r="P14" s="23">
        <f t="shared" si="1"/>
        <v>3393</v>
      </c>
      <c r="Q14" s="26">
        <v>786</v>
      </c>
      <c r="R14" s="26">
        <v>974</v>
      </c>
      <c r="S14" s="26">
        <v>923</v>
      </c>
      <c r="T14" s="28">
        <v>710</v>
      </c>
      <c r="U14" s="28">
        <v>555</v>
      </c>
      <c r="V14" s="29">
        <v>1781</v>
      </c>
      <c r="W14" s="29">
        <v>390</v>
      </c>
      <c r="X14" s="29">
        <v>157</v>
      </c>
      <c r="Y14" s="29">
        <v>162</v>
      </c>
      <c r="Z14" s="30">
        <v>170</v>
      </c>
      <c r="AA14" s="29">
        <v>120</v>
      </c>
      <c r="AB14" s="29">
        <v>35</v>
      </c>
      <c r="AC14" s="29">
        <v>16</v>
      </c>
      <c r="AD14" s="30">
        <v>38</v>
      </c>
      <c r="AE14" s="29">
        <v>102</v>
      </c>
      <c r="AF14" s="29">
        <v>116</v>
      </c>
      <c r="AG14" s="29">
        <v>81</v>
      </c>
      <c r="AH14" s="30">
        <v>-19</v>
      </c>
      <c r="AI14" s="29">
        <v>61</v>
      </c>
      <c r="AJ14" s="29">
        <v>-42</v>
      </c>
      <c r="AK14" s="29">
        <v>-33</v>
      </c>
      <c r="AL14" s="30">
        <v>-52</v>
      </c>
      <c r="AM14" s="29">
        <v>-406</v>
      </c>
      <c r="AN14" s="29">
        <v>69</v>
      </c>
      <c r="AO14" s="29">
        <v>-109</v>
      </c>
      <c r="AP14" s="30">
        <v>-102</v>
      </c>
      <c r="AQ14" s="29">
        <v>-197</v>
      </c>
      <c r="AR14" s="29">
        <v>-181</v>
      </c>
      <c r="AS14" s="29">
        <v>-180</v>
      </c>
      <c r="AT14" s="29">
        <v>-364</v>
      </c>
      <c r="AU14" s="29">
        <v>17</v>
      </c>
      <c r="AV14" s="29">
        <v>-36</v>
      </c>
      <c r="AW14" s="29">
        <v>-20</v>
      </c>
      <c r="AX14" s="29">
        <v>89</v>
      </c>
      <c r="AY14" s="29">
        <v>48</v>
      </c>
      <c r="AZ14" s="29">
        <v>-74</v>
      </c>
      <c r="BA14" s="29">
        <v>-146</v>
      </c>
      <c r="BB14" s="29">
        <v>-473</v>
      </c>
      <c r="BC14" s="29">
        <v>-157</v>
      </c>
      <c r="BD14" s="29">
        <v>37</v>
      </c>
      <c r="BE14" s="29">
        <v>-590</v>
      </c>
      <c r="BF14" s="29">
        <v>-177</v>
      </c>
      <c r="BG14" s="29">
        <v>97</v>
      </c>
      <c r="BH14" s="29">
        <v>61</v>
      </c>
      <c r="BI14" s="29">
        <v>510</v>
      </c>
    </row>
    <row r="15" spans="1:61" x14ac:dyDescent="0.2">
      <c r="A15" t="e" vm="11">
        <v>#VALUE!</v>
      </c>
      <c r="B15" t="str" cm="1">
        <f t="array" ref="B15">_FV(A15,"Ticker symbol",TRUE)</f>
        <v>AMGN</v>
      </c>
      <c r="C15" s="19" cm="1">
        <f t="array" ref="C15">_FV(A15,"Price")</f>
        <v>247.5</v>
      </c>
      <c r="D15" s="20" cm="1">
        <f t="array" ref="D15">_FV(A15,"market cap",TRUE)/1000000</f>
        <v>132214.5</v>
      </c>
      <c r="E15" s="22">
        <f t="shared" si="0"/>
        <v>0.36344272116088666</v>
      </c>
      <c r="F15" s="21">
        <f>IF(COUNT(Q15:T15)=4,IFERROR(IF($D15/IF($Q15=0,SUM($R15:U15),SUM($Q15:T15))&lt;0,"n/a",$D15/IF($Q15=0,SUM($R15:U15),SUM($Q15:T15))),"n/a"),"n/a")</f>
        <v>23.102306482614015</v>
      </c>
      <c r="G15" s="21">
        <f>IF(COUNT(Q15:X15)=8,IFERROR(IF(($D15/IF($Q15=0,SUM($R15:Z15),SUM($Q15:Y15))*2)&lt;0,"n/a",($D15/IF($Q15=0,SUM($R15:Z15),SUM($Q15:Y15))*2)),"n/a"),"n/a")</f>
        <v>18.070730540559012</v>
      </c>
      <c r="H15" s="21">
        <f>IF(COUNT(Q15:AB15)=12,IFERROR(IF(($D15/IF($Q15=0,SUM($R15:AD15),SUM($Q15:AC15))*3)&lt;0,"n/a",($D15/IF($Q15=0,SUM($R15:AD15),SUM($Q15:AC15))*3)),"n/a"),"n/a")</f>
        <v>17.648209121245827</v>
      </c>
      <c r="I15" s="21">
        <f>IF(COUNT(Q15:AF15)=16,IFERROR(IF(($D15/IF($Q15=0,SUM($R15:AH15),SUM($Q15:AG15))*4)&lt;0,"n/a",($D15/IF($Q15=0,SUM($R15:AH15),SUM($Q15:AG15))*4)),"n/a"),"n/a")</f>
        <v>17.132333408921571</v>
      </c>
      <c r="J15" s="21">
        <f>IF(COUNT(Q15:AJ15)=20,IFERROR(IF(($D15/IF($Q15=0,SUM($R15:AL15),SUM($Q15:AK15))*5)&lt;0,"n/a",($D15/IF($Q15=0,SUM($R15:AL15),SUM($Q15:AK15))*5)),"n/a"),"n/a")</f>
        <v>20.125197881149539</v>
      </c>
      <c r="K15" s="21">
        <f>IF(COUNT(Q15:AN15)=24,IFERROR(IF(($D15/IF($Q15=0,SUM($R15:AP15),SUM($Q15:AO15))*6)&lt;0,"n/a",($D15/IF($Q15=0,SUM($R15:AP15),SUM($Q15:AO15))*6)),"n/a"),"n/a")</f>
        <v>19.553537096376633</v>
      </c>
      <c r="L15" s="21">
        <f>IF(COUNT(Q15:AR15)=28,IFERROR(IF(($D15/IF($Q15=0,SUM($R15:AT15),SUM($Q15:AS15))*7)&lt;0,"n/a",($D15/IF($Q15=0,SUM($R15:AT15),SUM($Q15:AS15))*7)),"n/a"),"n/a")</f>
        <v>19.480551053484604</v>
      </c>
      <c r="M15" s="21">
        <f>IF(COUNT(Q15:AV15)=32,IFERROR(IF(($D15/IF($Q15=0,SUM($R15:AX15),SUM($Q15:AW15))*8)&lt;0,"n/a",($D15/IF($Q15=0,SUM($R15:AX15),SUM($Q15:AW15))*8)),"n/a"),"n/a")</f>
        <v>20.083088081721002</v>
      </c>
      <c r="N15" s="21">
        <f>IF(COUNT(Q15:AZ15)=36,IFERROR(IF(($D15/IF($Q15=0,SUM($R15:BB15),SUM($Q15:BA15))*9)&lt;0,"n/a",($D15/IF($Q15=0,SUM($R15:BB15),SUM($Q15:BA15))*9)),"n/a"),"n/a")</f>
        <v>20.605570755697169</v>
      </c>
      <c r="O15" s="21">
        <f>IF(COUNT(Q15:BD15)=40,IFERROR(IF(($D15/IF($Q15=0,SUM($R15:BF15),SUM($Q15:BE15))*10)&lt;0,"n/a",($D15/IF($Q15=0,SUM($R15:BF15),SUM($Q15:BE15))*10)),"n/a"),"n/a")</f>
        <v>21.292979885011192</v>
      </c>
      <c r="P15" s="23">
        <f t="shared" si="1"/>
        <v>5723</v>
      </c>
      <c r="Q15" s="26">
        <v>1476</v>
      </c>
      <c r="R15" s="26">
        <v>1899</v>
      </c>
      <c r="S15" s="26">
        <v>1884</v>
      </c>
      <c r="T15" s="28">
        <v>464</v>
      </c>
      <c r="U15" s="28">
        <v>1646</v>
      </c>
      <c r="V15" s="29">
        <v>1615</v>
      </c>
      <c r="W15" s="29">
        <v>2021</v>
      </c>
      <c r="X15" s="29">
        <v>1803</v>
      </c>
      <c r="Y15" s="29">
        <v>1825</v>
      </c>
      <c r="Z15" s="30">
        <v>1703</v>
      </c>
      <c r="AA15" s="29">
        <v>1968</v>
      </c>
      <c r="AB15" s="29">
        <v>2179</v>
      </c>
      <c r="AC15" s="29">
        <v>1992</v>
      </c>
      <c r="AD15" s="30">
        <v>1928</v>
      </c>
      <c r="AE15" s="29">
        <v>1859</v>
      </c>
      <c r="AF15" s="29">
        <v>2296</v>
      </c>
      <c r="AG15" s="29">
        <v>2311</v>
      </c>
      <c r="AH15" s="30">
        <v>-4264</v>
      </c>
      <c r="AI15" s="29">
        <v>2021</v>
      </c>
      <c r="AJ15" s="29">
        <v>2151</v>
      </c>
      <c r="AK15" s="29">
        <v>2071</v>
      </c>
      <c r="AL15" s="30">
        <v>1935</v>
      </c>
      <c r="AM15" s="29">
        <v>2017</v>
      </c>
      <c r="AN15" s="29">
        <v>1870</v>
      </c>
      <c r="AO15" s="29">
        <v>1900</v>
      </c>
      <c r="AP15" s="30">
        <v>1800</v>
      </c>
      <c r="AQ15" s="29">
        <v>1863</v>
      </c>
      <c r="AR15" s="29">
        <v>1653</v>
      </c>
      <c r="AS15" s="29">
        <v>1623</v>
      </c>
      <c r="AT15" s="29">
        <v>1294</v>
      </c>
      <c r="AU15" s="29">
        <v>1244</v>
      </c>
      <c r="AV15" s="29">
        <v>1547</v>
      </c>
      <c r="AW15" s="29">
        <v>1073</v>
      </c>
      <c r="AX15" s="29">
        <v>1021</v>
      </c>
      <c r="AY15" s="29">
        <v>1368</v>
      </c>
      <c r="AZ15" s="29">
        <v>1258</v>
      </c>
      <c r="BA15" s="29">
        <v>1434</v>
      </c>
      <c r="BB15" s="29">
        <v>788</v>
      </c>
      <c r="BC15" s="29">
        <v>1107</v>
      </c>
      <c r="BD15" s="29">
        <v>1266</v>
      </c>
      <c r="BE15" s="29">
        <v>1184</v>
      </c>
      <c r="BF15" s="29">
        <v>934</v>
      </c>
      <c r="BG15" s="29">
        <v>454</v>
      </c>
      <c r="BH15" s="29">
        <v>1170</v>
      </c>
      <c r="BI15" s="29">
        <v>1125</v>
      </c>
    </row>
    <row r="16" spans="1:61" x14ac:dyDescent="0.2">
      <c r="A16" t="e" vm="12">
        <v>#VALUE!</v>
      </c>
      <c r="B16" t="str" cm="1">
        <f t="array" ref="B16">_FV(A16,"Ticker symbol",TRUE)</f>
        <v>AMZN</v>
      </c>
      <c r="C16" s="19" cm="1">
        <f t="array" ref="C16">_FV(A16,"Price")</f>
        <v>2151.8200000000002</v>
      </c>
      <c r="D16" s="20" cm="1">
        <f t="array" ref="D16">_FV(A16,"market cap",TRUE)/1000000</f>
        <v>1094675</v>
      </c>
      <c r="E16" s="22" t="str">
        <f t="shared" si="0"/>
        <v>n/a</v>
      </c>
      <c r="F16" s="21">
        <f>IF(COUNT(Q16:T16)=4,IFERROR(IF($D16/IF($Q16=0,SUM($R16:U16),SUM($Q16:T16))&lt;0,"n/a",$D16/IF($Q16=0,SUM($R16:U16),SUM($Q16:T16))),"n/a"),"n/a")</f>
        <v>51.121981973567458</v>
      </c>
      <c r="G16" s="21">
        <f>IF(COUNT(Q16:X16)=8,IFERROR(IF(($D16/IF($Q16=0,SUM($R16:Z16),SUM($Q16:Y16))*2)&lt;0,"n/a",($D16/IF($Q16=0,SUM($R16:Z16),SUM($Q16:Y16))*2)),"n/a"),"n/a")</f>
        <v>43.054217222866804</v>
      </c>
      <c r="H16" s="21">
        <f>IF(COUNT(Q16:AB16)=12,IFERROR(IF(($D16/IF($Q16=0,SUM($R16:AD16),SUM($Q16:AC16))*3)&lt;0,"n/a",($D16/IF($Q16=0,SUM($R16:AD16),SUM($Q16:AC16))*3)),"n/a"),"n/a")</f>
        <v>52.680103947769453</v>
      </c>
      <c r="I16" s="21">
        <f>IF(COUNT(Q16:AF16)=16,IFERROR(IF(($D16/IF($Q16=0,SUM($R16:AH16),SUM($Q16:AG16))*4)&lt;0,"n/a",($D16/IF($Q16=0,SUM($R16:AH16),SUM($Q16:AG16))*4)),"n/a"),"n/a")</f>
        <v>60.469259238800198</v>
      </c>
      <c r="J16" s="21">
        <f>IF(COUNT(Q16:AJ16)=20,IFERROR(IF(($D16/IF($Q16=0,SUM($R16:AL16),SUM($Q16:AK16))*5)&lt;0,"n/a",($D16/IF($Q16=0,SUM($R16:AL16),SUM($Q16:AK16))*5)),"n/a"),"n/a")</f>
        <v>72.547882563456824</v>
      </c>
      <c r="K16" s="21">
        <f>IF(COUNT(Q16:AN16)=24,IFERROR(IF(($D16/IF($Q16=0,SUM($R16:AP16),SUM($Q16:AO16))*6)&lt;0,"n/a",($D16/IF($Q16=0,SUM($R16:AP16),SUM($Q16:AO16))*6)),"n/a"),"n/a")</f>
        <v>84.404878174154419</v>
      </c>
      <c r="L16" s="21">
        <f>IF(COUNT(Q16:AR16)=28,IFERROR(IF(($D16/IF($Q16=0,SUM($R16:AT16),SUM($Q16:AS16))*7)&lt;0,"n/a",($D16/IF($Q16=0,SUM($R16:AT16),SUM($Q16:AS16))*7)),"n/a"),"n/a")</f>
        <v>97.72388154874254</v>
      </c>
      <c r="M16" s="21">
        <f>IF(COUNT(Q16:AV16)=32,IFERROR(IF(($D16/IF($Q16=0,SUM($R16:AX16),SUM($Q16:AW16))*8)&lt;0,"n/a",($D16/IF($Q16=0,SUM($R16:AX16),SUM($Q16:AW16))*8)),"n/a"),"n/a")</f>
        <v>112.02875746760307</v>
      </c>
      <c r="N16" s="21">
        <f>IF(COUNT(Q16:AZ16)=36,IFERROR(IF(($D16/IF($Q16=0,SUM($R16:BB16),SUM($Q16:BA16))*9)&lt;0,"n/a",($D16/IF($Q16=0,SUM($R16:BB16),SUM($Q16:BA16))*9)),"n/a"),"n/a")</f>
        <v>125.59213461661037</v>
      </c>
      <c r="O16" s="21">
        <f>IF(COUNT(Q16:BD16)=40,IFERROR(IF(($D16/IF($Q16=0,SUM($R16:BF16),SUM($Q16:BE16))*10)&lt;0,"n/a",($D16/IF($Q16=0,SUM($R16:BF16),SUM($Q16:BE16))*10)),"n/a"),"n/a")</f>
        <v>139.61622834987116</v>
      </c>
      <c r="P16" s="23">
        <f t="shared" si="1"/>
        <v>21413</v>
      </c>
      <c r="Q16" s="26">
        <v>-3844</v>
      </c>
      <c r="R16" s="26">
        <v>14323</v>
      </c>
      <c r="S16" s="26">
        <v>3156</v>
      </c>
      <c r="T16" s="28">
        <v>7778</v>
      </c>
      <c r="U16" s="28">
        <v>8107</v>
      </c>
      <c r="V16" s="29">
        <v>7222</v>
      </c>
      <c r="W16" s="29">
        <v>6331</v>
      </c>
      <c r="X16" s="29">
        <v>5243</v>
      </c>
      <c r="Y16" s="29">
        <v>2535</v>
      </c>
      <c r="Z16" s="30">
        <v>3268</v>
      </c>
      <c r="AA16" s="29">
        <v>2134</v>
      </c>
      <c r="AB16" s="29">
        <v>2525</v>
      </c>
      <c r="AC16" s="29">
        <v>3561</v>
      </c>
      <c r="AD16" s="30">
        <v>3027</v>
      </c>
      <c r="AE16" s="29">
        <v>2883</v>
      </c>
      <c r="AF16" s="29">
        <v>2534</v>
      </c>
      <c r="AG16" s="29">
        <v>1629</v>
      </c>
      <c r="AH16" s="30">
        <v>1856</v>
      </c>
      <c r="AI16" s="29">
        <v>256</v>
      </c>
      <c r="AJ16" s="29">
        <v>197</v>
      </c>
      <c r="AK16" s="29">
        <v>724</v>
      </c>
      <c r="AL16" s="30">
        <v>749</v>
      </c>
      <c r="AM16" s="29">
        <v>252</v>
      </c>
      <c r="AN16" s="29">
        <v>857</v>
      </c>
      <c r="AO16" s="29">
        <v>513</v>
      </c>
      <c r="AP16" s="30">
        <v>482</v>
      </c>
      <c r="AQ16" s="29">
        <v>79</v>
      </c>
      <c r="AR16" s="29">
        <v>92</v>
      </c>
      <c r="AS16" s="29">
        <v>-57</v>
      </c>
      <c r="AT16" s="29">
        <v>214</v>
      </c>
      <c r="AU16" s="29">
        <v>-437</v>
      </c>
      <c r="AV16" s="29">
        <v>-126</v>
      </c>
      <c r="AW16" s="29">
        <v>108</v>
      </c>
      <c r="AX16" s="29">
        <v>240</v>
      </c>
      <c r="AY16" s="29">
        <v>-41</v>
      </c>
      <c r="AZ16" s="29">
        <v>-7</v>
      </c>
      <c r="BA16" s="29">
        <v>82</v>
      </c>
      <c r="BB16" s="29">
        <v>98</v>
      </c>
      <c r="BC16" s="29">
        <v>-274</v>
      </c>
      <c r="BD16" s="29">
        <v>7</v>
      </c>
      <c r="BE16" s="29">
        <v>130</v>
      </c>
      <c r="BF16" s="29">
        <v>176</v>
      </c>
      <c r="BG16" s="29">
        <v>63</v>
      </c>
      <c r="BH16" s="29">
        <v>191</v>
      </c>
      <c r="BI16" s="29">
        <v>201</v>
      </c>
    </row>
    <row r="17" spans="1:61" x14ac:dyDescent="0.2">
      <c r="A17" t="e" vm="13">
        <v>#VALUE!</v>
      </c>
      <c r="B17" t="str" cm="1">
        <f t="array" ref="B17">_FV(A17,"Ticker symbol",TRUE)</f>
        <v>ANSS</v>
      </c>
      <c r="C17" s="19" cm="1">
        <f t="array" ref="C17">_FV(A17,"Price")</f>
        <v>252.15</v>
      </c>
      <c r="D17" s="20" cm="1">
        <f t="array" ref="D17">_FV(A17,"market cap",TRUE)/1000000</f>
        <v>21934.560000000001</v>
      </c>
      <c r="E17" s="22">
        <f t="shared" si="0"/>
        <v>0.85574229691876746</v>
      </c>
      <c r="F17" s="21">
        <f>IF(COUNT(Q17:T17)=4,IFERROR(IF($D17/IF($Q17=0,SUM($R17:U17),SUM($Q17:T17))&lt;0,"n/a",$D17/IF($Q17=0,SUM($R17:U17),SUM($Q17:T17))),"n/a"),"n/a")</f>
        <v>48.420662251655635</v>
      </c>
      <c r="G17" s="21">
        <f>IF(COUNT(Q17:X17)=8,IFERROR(IF(($D17/IF($Q17=0,SUM($R17:Z17),SUM($Q17:Y17))*2)&lt;0,"n/a",($D17/IF($Q17=0,SUM($R17:Z17),SUM($Q17:Y17))*2)),"n/a"),"n/a")</f>
        <v>45.697000000000003</v>
      </c>
      <c r="H17" s="21">
        <f>IF(COUNT(Q17:AB17)=12,IFERROR(IF(($D17/IF($Q17=0,SUM($R17:AD17),SUM($Q17:AC17))*3)&lt;0,"n/a",($D17/IF($Q17=0,SUM($R17:AD17),SUM($Q17:AC17))*3)),"n/a"),"n/a")</f>
        <v>46.636201275691</v>
      </c>
      <c r="I17" s="21">
        <f>IF(COUNT(Q17:AF17)=16,IFERROR(IF(($D17/IF($Q17=0,SUM($R17:AH17),SUM($Q17:AG17))*4)&lt;0,"n/a",($D17/IF($Q17=0,SUM($R17:AH17),SUM($Q17:AG17))*4)),"n/a"),"n/a")</f>
        <v>47.944393442622953</v>
      </c>
      <c r="J17" s="21">
        <f>IF(COUNT(Q17:AJ17)=20,IFERROR(IF(($D17/IF($Q17=0,SUM($R17:AL17),SUM($Q17:AK17))*5)&lt;0,"n/a",($D17/IF($Q17=0,SUM($R17:AL17),SUM($Q17:AK17))*5)),"n/a"),"n/a")</f>
        <v>52.475023923444979</v>
      </c>
      <c r="K17" s="21">
        <f>IF(COUNT(Q17:AN17)=24,IFERROR(IF(($D17/IF($Q17=0,SUM($R17:AP17),SUM($Q17:AO17))*6)&lt;0,"n/a",($D17/IF($Q17=0,SUM($R17:AP17),SUM($Q17:AO17))*6)),"n/a"),"n/a")</f>
        <v>55.86050933786079</v>
      </c>
      <c r="L17" s="21">
        <f>IF(COUNT(Q17:AR17)=28,IFERROR(IF(($D17/IF($Q17=0,SUM($R17:AT17),SUM($Q17:AS17))*7)&lt;0,"n/a",($D17/IF($Q17=0,SUM($R17:AT17),SUM($Q17:AS17))*7)),"n/a"),"n/a")</f>
        <v>58.87343558282209</v>
      </c>
      <c r="M17" s="21">
        <f>IF(COUNT(Q17:AV17)=32,IFERROR(IF(($D17/IF($Q17=0,SUM($R17:AX17),SUM($Q17:AW17))*8)&lt;0,"n/a",($D17/IF($Q17=0,SUM($R17:AX17),SUM($Q17:AW17))*8)),"n/a"),"n/a")</f>
        <v>61.291121201536853</v>
      </c>
      <c r="N17" s="21">
        <f>IF(COUNT(Q17:AZ17)=36,IFERROR(IF(($D17/IF($Q17=0,SUM($R17:BB17),SUM($Q17:BA17))*9)&lt;0,"n/a",($D17/IF($Q17=0,SUM($R17:BB17),SUM($Q17:BA17))*9)),"n/a"),"n/a")</f>
        <v>63.517065637065642</v>
      </c>
      <c r="O17" s="21">
        <f>IF(COUNT(Q17:BD17)=40,IFERROR(IF(($D17/IF($Q17=0,SUM($R17:BF17),SUM($Q17:BE17))*10)&lt;0,"n/a",($D17/IF($Q17=0,SUM($R17:BF17),SUM($Q17:BE17))*10)),"n/a"),"n/a")</f>
        <v>66.227536231884059</v>
      </c>
      <c r="P17" s="23">
        <f t="shared" si="1"/>
        <v>453</v>
      </c>
      <c r="Q17" s="26">
        <v>71</v>
      </c>
      <c r="R17" s="26">
        <v>203</v>
      </c>
      <c r="S17" s="26">
        <v>85</v>
      </c>
      <c r="T17" s="28">
        <v>94</v>
      </c>
      <c r="U17" s="28">
        <v>72</v>
      </c>
      <c r="V17" s="29">
        <v>216</v>
      </c>
      <c r="W17" s="29">
        <v>76</v>
      </c>
      <c r="X17" s="29">
        <v>97</v>
      </c>
      <c r="Y17" s="29">
        <v>46</v>
      </c>
      <c r="Z17" s="30">
        <v>166</v>
      </c>
      <c r="AA17" s="29">
        <v>89</v>
      </c>
      <c r="AB17" s="29">
        <v>110</v>
      </c>
      <c r="AC17" s="29">
        <v>86</v>
      </c>
      <c r="AD17" s="30">
        <v>153</v>
      </c>
      <c r="AE17" s="29">
        <v>89</v>
      </c>
      <c r="AF17" s="29">
        <v>93</v>
      </c>
      <c r="AG17" s="29">
        <v>84</v>
      </c>
      <c r="AH17" s="30">
        <v>53</v>
      </c>
      <c r="AI17" s="29">
        <v>74</v>
      </c>
      <c r="AJ17" s="29">
        <v>70</v>
      </c>
      <c r="AK17" s="29">
        <v>63</v>
      </c>
      <c r="AL17" s="30">
        <v>70</v>
      </c>
      <c r="AM17" s="29">
        <v>70</v>
      </c>
      <c r="AN17" s="29">
        <v>70</v>
      </c>
      <c r="AO17" s="29">
        <v>56</v>
      </c>
      <c r="AP17" s="30">
        <v>68</v>
      </c>
      <c r="AQ17" s="29">
        <v>66</v>
      </c>
      <c r="AR17" s="29">
        <v>62</v>
      </c>
      <c r="AS17" s="29">
        <v>56</v>
      </c>
      <c r="AT17" s="29">
        <v>70</v>
      </c>
      <c r="AU17" s="29">
        <v>65</v>
      </c>
      <c r="AV17" s="29">
        <v>63</v>
      </c>
      <c r="AW17" s="29">
        <v>57</v>
      </c>
      <c r="AX17" s="29">
        <v>76</v>
      </c>
      <c r="AY17" s="29">
        <v>62</v>
      </c>
      <c r="AZ17" s="29">
        <v>56</v>
      </c>
      <c r="BA17" s="29">
        <v>51</v>
      </c>
      <c r="BB17" s="29">
        <v>56</v>
      </c>
      <c r="BC17" s="29">
        <v>52</v>
      </c>
      <c r="BD17" s="29">
        <v>50</v>
      </c>
      <c r="BE17" s="29">
        <v>46</v>
      </c>
      <c r="BF17" s="29">
        <v>47</v>
      </c>
      <c r="BG17" s="29">
        <v>46</v>
      </c>
      <c r="BH17" s="29">
        <v>45</v>
      </c>
      <c r="BI17" s="29">
        <v>42</v>
      </c>
    </row>
    <row r="18" spans="1:61" x14ac:dyDescent="0.2">
      <c r="A18" t="e" vm="14">
        <v>#VALUE!</v>
      </c>
      <c r="B18" t="str" cm="1">
        <f t="array" ref="B18">_FV(A18,"Ticker symbol",TRUE)</f>
        <v>ASML</v>
      </c>
      <c r="C18" s="19" cm="1">
        <f t="array" ref="C18">_FV(A18,"Price")</f>
        <v>532.84</v>
      </c>
      <c r="D18" s="20" cm="1">
        <f t="array" ref="D18">_FV(A18,"market cap",TRUE)/1000000</f>
        <v>215449</v>
      </c>
      <c r="E18" s="22">
        <f t="shared" si="0"/>
        <v>2.2559198542805099</v>
      </c>
      <c r="F18" s="21">
        <f>IF(COUNT(Q18:T18)=4,IFERROR(IF($D18/IF($Q18=0,SUM($R18:U18),SUM($Q18:T18))&lt;0,"n/a",$D18/IF($Q18=0,SUM($R18:U18),SUM($Q18:T18))),"n/a"),"n/a")</f>
        <v>35.118011409942952</v>
      </c>
      <c r="G18" s="21">
        <f>IF(COUNT(Q18:X18)=8,IFERROR(IF(($D18/IF($Q18=0,SUM($R18:Z18),SUM($Q18:Y18))*2)&lt;0,"n/a",($D18/IF($Q18=0,SUM($R18:Z18),SUM($Q18:Y18))*2)),"n/a"),"n/a")</f>
        <v>36.516779661016948</v>
      </c>
      <c r="H18" s="21">
        <f>IF(COUNT(Q18:AB18)=12,IFERROR(IF(($D18/IF($Q18=0,SUM($R18:AD18),SUM($Q18:AC18))*3)&lt;0,"n/a",($D18/IF($Q18=0,SUM($R18:AD18),SUM($Q18:AC18))*3)),"n/a"),"n/a")</f>
        <v>43.957222524483129</v>
      </c>
      <c r="I18" s="21">
        <f>IF(COUNT(Q18:AF18)=16,IFERROR(IF(($D18/IF($Q18=0,SUM($R18:AH18),SUM($Q18:AG18))*4)&lt;0,"n/a",($D18/IF($Q18=0,SUM($R18:AH18),SUM($Q18:AG18))*4)),"n/a"),"n/a")</f>
        <v>48.51362305786985</v>
      </c>
      <c r="J18" s="21">
        <f>IF(COUNT(Q18:AJ18)=20,IFERROR(IF(($D18/IF($Q18=0,SUM($R18:AL18),SUM($Q18:AK18))*5)&lt;0,"n/a",($D18/IF($Q18=0,SUM($R18:AL18),SUM($Q18:AK18))*5)),"n/a"),"n/a")</f>
        <v>53.437422491195001</v>
      </c>
      <c r="K18" s="21">
        <f>IF(COUNT(Q18:AN18)=24,IFERROR(IF(($D18/IF($Q18=0,SUM($R18:AP18),SUM($Q18:AO18))*6)&lt;0,"n/a",($D18/IF($Q18=0,SUM($R18:AP18),SUM($Q18:AO18))*6)),"n/a"),"n/a")</f>
        <v>59.330548926014316</v>
      </c>
      <c r="L18" s="21">
        <f>IF(COUNT(Q18:AR18)=28,IFERROR(IF(($D18/IF($Q18=0,SUM($R18:AT18),SUM($Q18:AS18))*7)&lt;0,"n/a",($D18/IF($Q18=0,SUM($R18:AT18),SUM($Q18:AS18))*7)),"n/a"),"n/a")</f>
        <v>64.646705816794537</v>
      </c>
      <c r="M18" s="21">
        <f>IF(COUNT(Q18:AV18)=32,IFERROR(IF(($D18/IF($Q18=0,SUM($R18:AX18),SUM($Q18:AW18))*8)&lt;0,"n/a",($D18/IF($Q18=0,SUM($R18:AX18),SUM($Q18:AW18))*8)),"n/a"),"n/a")</f>
        <v>69.435281795109375</v>
      </c>
      <c r="N18" s="21">
        <f>IF(COUNT(Q18:AZ18)=36,IFERROR(IF(($D18/IF($Q18=0,SUM($R18:BB18),SUM($Q18:BA18))*9)&lt;0,"n/a",($D18/IF($Q18=0,SUM($R18:BB18),SUM($Q18:BA18))*9)),"n/a"),"n/a")</f>
        <v>74.14503670847354</v>
      </c>
      <c r="O18" s="21">
        <f>IF(COUNT(Q18:BD18)=40,IFERROR(IF(($D18/IF($Q18=0,SUM($R18:BF18),SUM($Q18:BE18))*10)&lt;0,"n/a",($D18/IF($Q18=0,SUM($R18:BF18),SUM($Q18:BE18))*10)),"n/a"),"n/a")</f>
        <v>77.959545520335794</v>
      </c>
      <c r="P18" s="23">
        <f t="shared" si="1"/>
        <v>6135</v>
      </c>
      <c r="Q18" s="26">
        <v>780</v>
      </c>
      <c r="R18" s="26">
        <v>2052</v>
      </c>
      <c r="S18" s="26">
        <v>2052</v>
      </c>
      <c r="T18" s="28">
        <v>1251</v>
      </c>
      <c r="U18" s="28">
        <v>1605</v>
      </c>
      <c r="V18" s="33">
        <v>1561</v>
      </c>
      <c r="W18" s="33">
        <v>1241</v>
      </c>
      <c r="X18" s="33">
        <v>827</v>
      </c>
      <c r="Y18" s="33">
        <v>431</v>
      </c>
      <c r="Z18" s="34">
        <v>1268</v>
      </c>
      <c r="AA18" s="33">
        <v>697</v>
      </c>
      <c r="AB18" s="33">
        <v>535</v>
      </c>
      <c r="AC18" s="33">
        <v>404</v>
      </c>
      <c r="AD18" s="34">
        <v>910</v>
      </c>
      <c r="AE18" s="33">
        <v>791</v>
      </c>
      <c r="AF18" s="33">
        <v>696</v>
      </c>
      <c r="AG18" s="33">
        <v>663</v>
      </c>
      <c r="AH18" s="34">
        <v>745</v>
      </c>
      <c r="AI18" s="33">
        <v>655</v>
      </c>
      <c r="AJ18" s="33">
        <v>513</v>
      </c>
      <c r="AK18" s="33">
        <v>482</v>
      </c>
      <c r="AL18" s="34">
        <v>569</v>
      </c>
      <c r="AM18" s="33">
        <v>442</v>
      </c>
      <c r="AN18" s="33">
        <v>400</v>
      </c>
      <c r="AO18" s="33">
        <v>218</v>
      </c>
      <c r="AP18" s="34">
        <v>318</v>
      </c>
      <c r="AQ18" s="33">
        <v>359</v>
      </c>
      <c r="AR18" s="33">
        <v>409</v>
      </c>
      <c r="AS18" s="33">
        <v>455</v>
      </c>
      <c r="AT18" s="33">
        <v>353</v>
      </c>
      <c r="AU18" s="33">
        <v>324</v>
      </c>
      <c r="AV18" s="33">
        <v>543</v>
      </c>
      <c r="AW18" s="33">
        <v>274</v>
      </c>
      <c r="AX18" s="33">
        <v>652</v>
      </c>
      <c r="AY18" s="33">
        <v>261</v>
      </c>
      <c r="AZ18" s="33">
        <v>289</v>
      </c>
      <c r="BA18" s="33">
        <v>127</v>
      </c>
      <c r="BB18" s="33">
        <v>396</v>
      </c>
      <c r="BC18" s="33">
        <v>360</v>
      </c>
      <c r="BD18" s="33">
        <v>358</v>
      </c>
      <c r="BE18" s="33">
        <v>370</v>
      </c>
      <c r="BF18" s="33">
        <v>364</v>
      </c>
      <c r="BG18" s="33">
        <v>483</v>
      </c>
      <c r="BH18" s="33">
        <v>604</v>
      </c>
      <c r="BI18" s="33">
        <v>571</v>
      </c>
    </row>
    <row r="19" spans="1:61" x14ac:dyDescent="0.2">
      <c r="A19" t="e" vm="15">
        <v>#VALUE!</v>
      </c>
      <c r="B19" t="str" cm="1">
        <f t="array" ref="B19">_FV(A19,"Ticker symbol",TRUE)</f>
        <v>ATVI</v>
      </c>
      <c r="C19" s="19" cm="1">
        <f t="array" ref="C19">_FV(A19,"Price")</f>
        <v>77.400000000000006</v>
      </c>
      <c r="D19" s="20" cm="1">
        <f t="array" ref="D19">_FV(A19,"market cap",TRUE)/1000000</f>
        <v>60517.63</v>
      </c>
      <c r="E19" s="22">
        <f t="shared" si="0"/>
        <v>1.1541072640868975</v>
      </c>
      <c r="F19" s="21">
        <f>IF(COUNT(Q19:T19)=4,IFERROR(IF($D19/IF($Q19=0,SUM($R19:U19),SUM($Q19:T19))&lt;0,"n/a",$D19/IF($Q19=0,SUM($R19:U19),SUM($Q19:T19))),"n/a"),"n/a")</f>
        <v>24.461451091350039</v>
      </c>
      <c r="G19" s="21">
        <f>IF(COUNT(Q19:X19)=8,IFERROR(IF(($D19/IF($Q19=0,SUM($R19:Z19),SUM($Q19:Y19))*2)&lt;0,"n/a",($D19/IF($Q19=0,SUM($R19:Z19),SUM($Q19:Y19))*2)),"n/a"),"n/a")</f>
        <v>22.880011342155008</v>
      </c>
      <c r="H19" s="21">
        <f>IF(COUNT(Q19:AB19)=12,IFERROR(IF(($D19/IF($Q19=0,SUM($R19:AD19),SUM($Q19:AC19))*3)&lt;0,"n/a",($D19/IF($Q19=0,SUM($R19:AD19),SUM($Q19:AC19))*3)),"n/a"),"n/a")</f>
        <v>26.726466951273366</v>
      </c>
      <c r="I19" s="21">
        <f>IF(COUNT(Q19:AF19)=16,IFERROR(IF(($D19/IF($Q19=0,SUM($R19:AH19),SUM($Q19:AG19))*4)&lt;0,"n/a",($D19/IF($Q19=0,SUM($R19:AH19),SUM($Q19:AG19))*4)),"n/a"),"n/a")</f>
        <v>28.01417891447749</v>
      </c>
      <c r="J19" s="21">
        <f>IF(COUNT(Q19:AJ19)=20,IFERROR(IF(($D19/IF($Q19=0,SUM($R19:AL19),SUM($Q19:AK19))*5)&lt;0,"n/a",($D19/IF($Q19=0,SUM($R19:AL19),SUM($Q19:AK19))*5)),"n/a"),"n/a")</f>
        <v>33.945271483060353</v>
      </c>
      <c r="K19" s="21">
        <f>IF(COUNT(Q19:AN19)=24,IFERROR(IF(($D19/IF($Q19=0,SUM($R19:AP19),SUM($Q19:AO19))*6)&lt;0,"n/a",($D19/IF($Q19=0,SUM($R19:AP19),SUM($Q19:AO19))*6)),"n/a"),"n/a")</f>
        <v>36.766482381530984</v>
      </c>
      <c r="L19" s="21">
        <f>IF(COUNT(Q19:AR19)=28,IFERROR(IF(($D19/IF($Q19=0,SUM($R19:AT19),SUM($Q19:AS19))*7)&lt;0,"n/a",($D19/IF($Q19=0,SUM($R19:AT19),SUM($Q19:AS19))*7)),"n/a"),"n/a")</f>
        <v>39.381185274704841</v>
      </c>
      <c r="M19" s="21">
        <f>IF(COUNT(Q19:AV19)=32,IFERROR(IF(($D19/IF($Q19=0,SUM($R19:AX19),SUM($Q19:AW19))*8)&lt;0,"n/a",($D19/IF($Q19=0,SUM($R19:AX19),SUM($Q19:AW19))*8)),"n/a"),"n/a")</f>
        <v>41.830053568342834</v>
      </c>
      <c r="N19" s="21">
        <f>IF(COUNT(Q19:AZ19)=36,IFERROR(IF(($D19/IF($Q19=0,SUM($R19:BB19),SUM($Q19:BA19))*9)&lt;0,"n/a",($D19/IF($Q19=0,SUM($R19:BB19),SUM($Q19:BA19))*9)),"n/a"),"n/a")</f>
        <v>43.361091473608788</v>
      </c>
      <c r="O19" s="21">
        <f>IF(COUNT(Q19:BD19)=40,IFERROR(IF(($D19/IF($Q19=0,SUM($R19:BF19),SUM($Q19:BE19))*10)&lt;0,"n/a",($D19/IF($Q19=0,SUM($R19:BF19),SUM($Q19:BE19))*10)),"n/a"),"n/a")</f>
        <v>44.218639485605721</v>
      </c>
      <c r="P19" s="23">
        <f t="shared" si="1"/>
        <v>2474</v>
      </c>
      <c r="Q19" s="26">
        <v>395</v>
      </c>
      <c r="R19" s="26">
        <v>564</v>
      </c>
      <c r="S19" s="26">
        <v>639</v>
      </c>
      <c r="T19" s="28">
        <v>876</v>
      </c>
      <c r="U19" s="28">
        <v>619</v>
      </c>
      <c r="V19" s="29">
        <v>508</v>
      </c>
      <c r="W19" s="29">
        <v>604</v>
      </c>
      <c r="X19" s="29">
        <v>580</v>
      </c>
      <c r="Y19" s="29">
        <v>505</v>
      </c>
      <c r="Z19" s="30">
        <v>524</v>
      </c>
      <c r="AA19" s="29">
        <v>204</v>
      </c>
      <c r="AB19" s="29">
        <v>328</v>
      </c>
      <c r="AC19" s="29">
        <v>447</v>
      </c>
      <c r="AD19" s="30">
        <v>686</v>
      </c>
      <c r="AE19" s="29">
        <v>260</v>
      </c>
      <c r="AF19" s="29">
        <v>402</v>
      </c>
      <c r="AG19" s="29">
        <v>500</v>
      </c>
      <c r="AH19" s="30">
        <v>-584</v>
      </c>
      <c r="AI19" s="29">
        <v>188</v>
      </c>
      <c r="AJ19" s="29">
        <v>243</v>
      </c>
      <c r="AK19" s="29">
        <v>426</v>
      </c>
      <c r="AL19" s="30">
        <v>249</v>
      </c>
      <c r="AM19" s="29">
        <v>199</v>
      </c>
      <c r="AN19" s="29">
        <v>151</v>
      </c>
      <c r="AO19" s="29">
        <v>363</v>
      </c>
      <c r="AP19" s="30">
        <v>150</v>
      </c>
      <c r="AQ19" s="29">
        <v>125</v>
      </c>
      <c r="AR19" s="29">
        <v>212</v>
      </c>
      <c r="AS19" s="29">
        <v>394</v>
      </c>
      <c r="AT19" s="29">
        <v>347</v>
      </c>
      <c r="AU19" s="29">
        <v>-23</v>
      </c>
      <c r="AV19" s="29">
        <v>200</v>
      </c>
      <c r="AW19" s="29">
        <v>293</v>
      </c>
      <c r="AX19" s="29">
        <v>157</v>
      </c>
      <c r="AY19" s="29">
        <v>56</v>
      </c>
      <c r="AZ19" s="29">
        <v>318</v>
      </c>
      <c r="BA19" s="29">
        <v>456</v>
      </c>
      <c r="BB19" s="33">
        <v>346</v>
      </c>
      <c r="BC19" s="29">
        <v>221</v>
      </c>
      <c r="BD19" s="29">
        <v>181</v>
      </c>
      <c r="BE19" s="29">
        <v>377</v>
      </c>
      <c r="BF19" s="29">
        <v>97</v>
      </c>
      <c r="BG19" s="29">
        <v>146</v>
      </c>
      <c r="BH19" s="29">
        <v>330</v>
      </c>
      <c r="BI19" s="29">
        <v>496</v>
      </c>
    </row>
    <row r="20" spans="1:61" x14ac:dyDescent="0.2">
      <c r="A20" t="e" vm="16">
        <v>#VALUE!</v>
      </c>
      <c r="B20" t="str" cm="1">
        <f t="array" ref="B20">_FV(A20,"Ticker symbol",TRUE)</f>
        <v>AVGO</v>
      </c>
      <c r="C20" s="19" cm="1">
        <f t="array" ref="C20">_FV(A20,"Price")</f>
        <v>543.19000000000005</v>
      </c>
      <c r="D20" s="20" cm="1">
        <f t="array" ref="D20">_FV(A20,"market cap",TRUE)/1000000</f>
        <v>221774.3</v>
      </c>
      <c r="E20" s="22">
        <f t="shared" si="0"/>
        <v>7.554862842892768</v>
      </c>
      <c r="F20" s="21">
        <f>IF(COUNT(Q20:T20)=4,IFERROR(IF($D20/IF($Q20=0,SUM($R20:U20),SUM($Q20:T20))&lt;0,"n/a",$D20/IF($Q20=0,SUM($R20:U20),SUM($Q20:T20))),"n/a"),"n/a")</f>
        <v>29.448187491700967</v>
      </c>
      <c r="G20" s="21">
        <f>IF(COUNT(Q20:X20)=8,IFERROR(IF(($D20/IF($Q20=0,SUM($R20:Z20),SUM($Q20:Y20))*2)&lt;0,"n/a",($D20/IF($Q20=0,SUM($R20:Z20),SUM($Q20:Y20))*2)),"n/a"),"n/a")</f>
        <v>38.576152374325964</v>
      </c>
      <c r="H20" s="21">
        <f>IF(COUNT(Q20:AB20)=12,IFERROR(IF(($D20/IF($Q20=0,SUM($R20:AD20),SUM($Q20:AC20))*3)&lt;0,"n/a",($D20/IF($Q20=0,SUM($R20:AD20),SUM($Q20:AC20))*3)),"n/a"),"n/a")</f>
        <v>46.876833650391035</v>
      </c>
      <c r="I20" s="21">
        <f>IF(COUNT(Q20:AF20)=16,IFERROR(IF(($D20/IF($Q20=0,SUM($R20:AH20),SUM($Q20:AG20))*4)&lt;0,"n/a",($D20/IF($Q20=0,SUM($R20:AH20),SUM($Q20:AG20))*4)),"n/a"),"n/a")</f>
        <v>33.536110691063058</v>
      </c>
      <c r="J20" s="21">
        <f>IF(COUNT(Q20:AJ20)=20,IFERROR(IF(($D20/IF($Q20=0,SUM($R20:AL20),SUM($Q20:AK20))*5)&lt;0,"n/a",($D20/IF($Q20=0,SUM($R20:AL20),SUM($Q20:AK20))*5)),"n/a"),"n/a")</f>
        <v>39.399925383740765</v>
      </c>
      <c r="K20" s="21">
        <f>IF(COUNT(Q20:AN20)=24,IFERROR(IF(($D20/IF($Q20=0,SUM($R20:AP20),SUM($Q20:AO20))*6)&lt;0,"n/a",($D20/IF($Q20=0,SUM($R20:AP20),SUM($Q20:AO20))*6)),"n/a"),"n/a")</f>
        <v>50.393705737549709</v>
      </c>
      <c r="L20" s="21">
        <f>IF(COUNT(Q20:AR20)=28,IFERROR(IF(($D20/IF($Q20=0,SUM($R20:AT20),SUM($Q20:AS20))*7)&lt;0,"n/a",($D20/IF($Q20=0,SUM($R20:AT20),SUM($Q20:AS20))*7)),"n/a"),"n/a")</f>
        <v>55.904789513486257</v>
      </c>
      <c r="M20" s="21">
        <f>IF(COUNT(Q20:AV20)=32,IFERROR(IF(($D20/IF($Q20=0,SUM($R20:AX20),SUM($Q20:AW20))*8)&lt;0,"n/a",($D20/IF($Q20=0,SUM($R20:AX20),SUM($Q20:AW20))*8)),"n/a"),"n/a")</f>
        <v>63.291752283105019</v>
      </c>
      <c r="N20" s="21">
        <f>IF(COUNT(Q20:AZ20)=36,IFERROR(IF(($D20/IF($Q20=0,SUM($R20:BB20),SUM($Q20:BA20))*9)&lt;0,"n/a",($D20/IF($Q20=0,SUM($R20:BB20),SUM($Q20:BA20))*9)),"n/a"),"n/a")</f>
        <v>69.82818010075566</v>
      </c>
      <c r="O20" s="21">
        <f>IF(COUNT(Q20:BD20)=40,IFERROR(IF(($D20/IF($Q20=0,SUM($R20:BF20),SUM($Q20:BE20))*10)&lt;0,"n/a",($D20/IF($Q20=0,SUM($R20:BF20),SUM($Q20:BE20))*10)),"n/a"),"n/a")</f>
        <v>76.08820804885579</v>
      </c>
      <c r="P20" s="23">
        <f t="shared" si="1"/>
        <v>7531</v>
      </c>
      <c r="Q20" s="26">
        <v>2398</v>
      </c>
      <c r="R20" s="26">
        <v>1914</v>
      </c>
      <c r="S20" s="26">
        <v>1802</v>
      </c>
      <c r="T20" s="28">
        <v>1417</v>
      </c>
      <c r="U20" s="28">
        <v>1304</v>
      </c>
      <c r="V20" s="29">
        <v>1250</v>
      </c>
      <c r="W20" s="29">
        <v>614</v>
      </c>
      <c r="X20" s="29">
        <v>488</v>
      </c>
      <c r="Y20" s="29">
        <v>311</v>
      </c>
      <c r="Z20" s="30">
        <v>818</v>
      </c>
      <c r="AA20" s="29">
        <v>715</v>
      </c>
      <c r="AB20" s="29">
        <v>691</v>
      </c>
      <c r="AC20" s="29">
        <v>471</v>
      </c>
      <c r="AD20" s="30">
        <v>1115</v>
      </c>
      <c r="AE20" s="29">
        <v>1196</v>
      </c>
      <c r="AF20" s="29">
        <v>3718</v>
      </c>
      <c r="AG20" s="29">
        <v>6230</v>
      </c>
      <c r="AH20" s="30">
        <v>532</v>
      </c>
      <c r="AI20" s="29">
        <v>481</v>
      </c>
      <c r="AJ20" s="29">
        <v>440</v>
      </c>
      <c r="AK20" s="29">
        <v>239</v>
      </c>
      <c r="AL20" s="30">
        <v>-632</v>
      </c>
      <c r="AM20" s="29">
        <v>-298</v>
      </c>
      <c r="AN20" s="29">
        <v>-1186</v>
      </c>
      <c r="AO20" s="29">
        <v>377</v>
      </c>
      <c r="AP20" s="30">
        <v>429</v>
      </c>
      <c r="AQ20" s="29">
        <v>240</v>
      </c>
      <c r="AR20" s="29">
        <v>344</v>
      </c>
      <c r="AS20" s="29">
        <v>351</v>
      </c>
      <c r="AT20" s="29">
        <v>135</v>
      </c>
      <c r="AU20" s="29">
        <v>-164</v>
      </c>
      <c r="AV20" s="29">
        <v>158</v>
      </c>
      <c r="AW20" s="29">
        <v>134</v>
      </c>
      <c r="AX20" s="29">
        <v>172</v>
      </c>
      <c r="AY20" s="29">
        <v>142</v>
      </c>
      <c r="AZ20" s="29">
        <v>113</v>
      </c>
      <c r="BA20" s="29">
        <v>125</v>
      </c>
      <c r="BB20" s="29">
        <v>159</v>
      </c>
      <c r="BC20" s="29">
        <v>145</v>
      </c>
      <c r="BD20" s="29">
        <v>134</v>
      </c>
      <c r="BE20" s="29">
        <v>125</v>
      </c>
      <c r="BF20" s="29">
        <v>154</v>
      </c>
      <c r="BG20" s="29">
        <v>144</v>
      </c>
      <c r="BH20" s="29">
        <v>135</v>
      </c>
      <c r="BI20" s="29">
        <v>119</v>
      </c>
    </row>
    <row r="21" spans="1:61" x14ac:dyDescent="0.2">
      <c r="A21" t="e" vm="17">
        <v>#VALUE!</v>
      </c>
      <c r="B21" t="str" cm="1">
        <f t="array" ref="B21">_FV(A21,"Ticker symbol",TRUE)</f>
        <v>AZN</v>
      </c>
      <c r="C21" s="19" cm="1">
        <f t="array" ref="C21">_FV(A21,"Price")</f>
        <v>66.209999999999994</v>
      </c>
      <c r="D21" s="20" cm="1">
        <f t="array" ref="D21">_FV(A21,"market cap",TRUE)/1000000</f>
        <v>202600.1</v>
      </c>
      <c r="E21" s="22">
        <f t="shared" si="0"/>
        <v>-0.50457895912441364</v>
      </c>
      <c r="F21" s="21" t="str">
        <f>IF(COUNT(Q21:T21)=4,IFERROR(IF($D21/IF($Q21=0,SUM($R21:U21),SUM($Q21:T21))&lt;0,"n/a",$D21/IF($Q21=0,SUM($R21:U21),SUM($Q21:T21))),"n/a"),"n/a")</f>
        <v>n/a</v>
      </c>
      <c r="G21" s="21">
        <f>IF(COUNT(Q21:X21)=8,IFERROR(IF(($D21/IF($Q21=0,SUM($R21:Z21),SUM($Q21:Y21))*2)&lt;0,"n/a",($D21/IF($Q21=0,SUM($R21:Z21),SUM($Q21:Y21))*2)),"n/a"),"n/a")</f>
        <v>109.69144558743909</v>
      </c>
      <c r="H21" s="21">
        <f>IF(COUNT(Q21:AB21)=12,IFERROR(IF(($D21/IF($Q21=0,SUM($R21:AD21),SUM($Q21:AC21))*3)&lt;0,"n/a",($D21/IF($Q21=0,SUM($R21:AD21),SUM($Q21:AC21))*3)),"n/a"),"n/a")</f>
        <v>120.85907735136212</v>
      </c>
      <c r="I21" s="21">
        <f>IF(COUNT(Q21:AF21)=16,IFERROR(IF(($D21/IF($Q21=0,SUM($R21:AH21),SUM($Q21:AG21))*4)&lt;0,"n/a",($D21/IF($Q21=0,SUM($R21:AH21),SUM($Q21:AG21))*4)),"n/a"),"n/a")</f>
        <v>112.80629175946548</v>
      </c>
      <c r="J21" s="21">
        <f>IF(COUNT(Q21:AJ21)=20,IFERROR(IF(($D21/IF($Q21=0,SUM($R21:AL21),SUM($Q21:AK21))*5)&lt;0,"n/a",($D21/IF($Q21=0,SUM($R21:AL21),SUM($Q21:AK21))*5)),"n/a"),"n/a")</f>
        <v>99.460039273441339</v>
      </c>
      <c r="K21" s="21">
        <f>IF(COUNT(Q21:AN21)=24,IFERROR(IF(($D21/IF($Q21=0,SUM($R21:AP21),SUM($Q21:AO21))*6)&lt;0,"n/a",($D21/IF($Q21=0,SUM($R21:AP21),SUM($Q21:AO21))*6)),"n/a"),"n/a")</f>
        <v>88.833718211049415</v>
      </c>
      <c r="L21" s="21">
        <f>IF(COUNT(Q21:AR21)=28,IFERROR(IF(($D21/IF($Q21=0,SUM($R21:AT21),SUM($Q21:AS21))*7)&lt;0,"n/a",($D21/IF($Q21=0,SUM($R21:AT21),SUM($Q21:AS21))*7)),"n/a"),"n/a")</f>
        <v>85.904700466412265</v>
      </c>
      <c r="M21" s="21">
        <f>IF(COUNT(Q21:AV21)=32,IFERROR(IF(($D21/IF($Q21=0,SUM($R21:AX21),SUM($Q21:AW21))*8)&lt;0,"n/a",($D21/IF($Q21=0,SUM($R21:AX21),SUM($Q21:AW21))*8)),"n/a"),"n/a")</f>
        <v>91.353894713110137</v>
      </c>
      <c r="N21" s="21">
        <f>IF(COUNT(Q21:AZ21)=36,IFERROR(IF(($D21/IF($Q21=0,SUM($R21:BB21),SUM($Q21:BA21))*9)&lt;0,"n/a",($D21/IF($Q21=0,SUM($R21:BB21),SUM($Q21:BA21))*9)),"n/a"),"n/a")</f>
        <v>89.831554832988473</v>
      </c>
      <c r="O21" s="21">
        <f>IF(COUNT(Q21:BD21)=40,IFERROR(IF(($D21/IF($Q21=0,SUM($R21:BF21),SUM($Q21:BE21))*10)&lt;0,"n/a",($D21/IF($Q21=0,SUM($R21:BF21),SUM($Q21:BE21))*10)),"n/a"),"n/a")</f>
        <v>76.343394377873238</v>
      </c>
      <c r="P21" s="23">
        <f t="shared" si="1"/>
        <v>-1063</v>
      </c>
      <c r="Q21" s="26">
        <v>386</v>
      </c>
      <c r="R21" s="26">
        <v>-347</v>
      </c>
      <c r="S21" s="26">
        <v>-1652</v>
      </c>
      <c r="T21" s="28">
        <v>550</v>
      </c>
      <c r="U21" s="28">
        <v>1561</v>
      </c>
      <c r="V21" s="29">
        <v>1012</v>
      </c>
      <c r="W21" s="29">
        <v>648</v>
      </c>
      <c r="X21" s="29">
        <v>756</v>
      </c>
      <c r="Y21" s="29">
        <v>780</v>
      </c>
      <c r="Z21" s="30">
        <v>313</v>
      </c>
      <c r="AA21" s="29">
        <v>299</v>
      </c>
      <c r="AB21" s="29">
        <v>130</v>
      </c>
      <c r="AC21" s="29">
        <v>593</v>
      </c>
      <c r="AD21" s="30">
        <v>1034</v>
      </c>
      <c r="AE21" s="29">
        <v>431</v>
      </c>
      <c r="AF21" s="29">
        <v>350</v>
      </c>
      <c r="AG21" s="29">
        <v>340</v>
      </c>
      <c r="AH21" s="30">
        <v>1301</v>
      </c>
      <c r="AI21" s="29">
        <v>686</v>
      </c>
      <c r="AJ21" s="29">
        <v>477</v>
      </c>
      <c r="AK21" s="29">
        <v>537</v>
      </c>
      <c r="AL21" s="30">
        <v>1842</v>
      </c>
      <c r="AM21" s="29">
        <v>1014</v>
      </c>
      <c r="AN21" s="29">
        <v>-3</v>
      </c>
      <c r="AO21" s="29">
        <v>646</v>
      </c>
      <c r="AP21" s="30">
        <v>808</v>
      </c>
      <c r="AQ21" s="29">
        <v>770</v>
      </c>
      <c r="AR21" s="29">
        <v>697</v>
      </c>
      <c r="AS21" s="29">
        <v>550</v>
      </c>
      <c r="AT21" s="29">
        <v>-321</v>
      </c>
      <c r="AU21" s="29">
        <v>254</v>
      </c>
      <c r="AV21" s="29">
        <v>796</v>
      </c>
      <c r="AW21" s="29">
        <v>504</v>
      </c>
      <c r="AX21" s="29">
        <v>-524</v>
      </c>
      <c r="AY21" s="29">
        <v>1246</v>
      </c>
      <c r="AZ21" s="29">
        <v>823</v>
      </c>
      <c r="BA21" s="29">
        <v>1011</v>
      </c>
      <c r="BB21" s="29">
        <v>1507</v>
      </c>
      <c r="BC21" s="29">
        <v>1511</v>
      </c>
      <c r="BD21" s="29">
        <v>1597</v>
      </c>
      <c r="BE21" s="29">
        <v>1625</v>
      </c>
      <c r="BF21" s="29">
        <v>1493</v>
      </c>
      <c r="BG21" s="29">
        <v>3477</v>
      </c>
      <c r="BH21" s="29">
        <v>2113</v>
      </c>
      <c r="BI21" s="29">
        <v>2907</v>
      </c>
    </row>
    <row r="22" spans="1:61" x14ac:dyDescent="0.2">
      <c r="A22" t="e" vm="18">
        <v>#VALUE!</v>
      </c>
      <c r="B22" t="str" cm="1">
        <f t="array" ref="B22">_FV(A22,"Ticker symbol",TRUE)</f>
        <v>BIDU</v>
      </c>
      <c r="C22" s="19" cm="1">
        <f t="array" ref="C22">_FV(A22,"Price")</f>
        <v>124.47</v>
      </c>
      <c r="D22" s="20" cm="1">
        <f t="array" ref="D22">_FV(A22,"market cap",TRUE)/1000000</f>
        <v>43322.86</v>
      </c>
      <c r="E22" s="22" t="str">
        <f t="shared" si="0"/>
        <v>n/a</v>
      </c>
      <c r="F22" s="21" t="str">
        <f>IF(COUNT(Q22:T22)=4,IFERROR(IF($D22/IF($Q22=0,SUM($R22:U22),SUM($Q22:T22))&lt;0,"n/a",$D22/IF($Q22=0,SUM($R22:U22),SUM($Q22:T22))),"n/a"),"n/a")</f>
        <v>n/a</v>
      </c>
      <c r="G22" s="21" t="str">
        <f>IF(COUNT(Q22:X22)=8,IFERROR(IF(($D22/IF($Q22=0,SUM($R22:Z22),SUM($Q22:Y22))*2)&lt;0,"n/a",($D22/IF($Q22=0,SUM($R22:Z22),SUM($Q22:Y22))*2)),"n/a"),"n/a")</f>
        <v>n/a</v>
      </c>
      <c r="H22" s="21" t="str">
        <f>IF(COUNT(Q22:AB22)=12,IFERROR(IF(($D22/IF($Q22=0,SUM($R22:AD22),SUM($Q22:AC22))*3)&lt;0,"n/a",($D22/IF($Q22=0,SUM($R22:AD22),SUM($Q22:AC22))*3)),"n/a"),"n/a")</f>
        <v>n/a</v>
      </c>
      <c r="I22" s="21" t="str">
        <f>IF(COUNT(Q22:AF22)=16,IFERROR(IF(($D22/IF($Q22=0,SUM($R22:AH22),SUM($Q22:AG22))*4)&lt;0,"n/a",($D22/IF($Q22=0,SUM($R22:AH22),SUM($Q22:AG22))*4)),"n/a"),"n/a")</f>
        <v>n/a</v>
      </c>
      <c r="J22" s="21" t="str">
        <f>IF(COUNT(Q22:AJ22)=20,IFERROR(IF(($D22/IF($Q22=0,SUM($R22:AL22),SUM($Q22:AK22))*5)&lt;0,"n/a",($D22/IF($Q22=0,SUM($R22:AL22),SUM($Q22:AK22))*5)),"n/a"),"n/a")</f>
        <v>n/a</v>
      </c>
      <c r="K22" s="21" t="str">
        <f>IF(COUNT(Q22:AN22)=24,IFERROR(IF(($D22/IF($Q22=0,SUM($R22:AP22),SUM($Q22:AO22))*6)&lt;0,"n/a",($D22/IF($Q22=0,SUM($R22:AP22),SUM($Q22:AO22))*6)),"n/a"),"n/a")</f>
        <v>n/a</v>
      </c>
      <c r="L22" s="21" t="str">
        <f>IF(COUNT(Q22:AR22)=28,IFERROR(IF(($D22/IF($Q22=0,SUM($R22:AT22),SUM($Q22:AS22))*7)&lt;0,"n/a",($D22/IF($Q22=0,SUM($R22:AT22),SUM($Q22:AS22))*7)),"n/a"),"n/a")</f>
        <v>n/a</v>
      </c>
      <c r="M22" s="21" t="str">
        <f>IF(COUNT(Q22:AV22)=32,IFERROR(IF(($D22/IF($Q22=0,SUM($R22:AX22),SUM($Q22:AW22))*8)&lt;0,"n/a",($D22/IF($Q22=0,SUM($R22:AX22),SUM($Q22:AW22))*8)),"n/a"),"n/a")</f>
        <v>n/a</v>
      </c>
      <c r="N22" s="21" t="str">
        <f>IF(COUNT(Q22:AZ22)=36,IFERROR(IF(($D22/IF($Q22=0,SUM($R22:BB22),SUM($Q22:BA22))*9)&lt;0,"n/a",($D22/IF($Q22=0,SUM($R22:BB22),SUM($Q22:BA22))*9)),"n/a"),"n/a")</f>
        <v>n/a</v>
      </c>
      <c r="O22" s="21" t="str">
        <f>IF(COUNT(Q22:BD22)=40,IFERROR(IF(($D22/IF($Q22=0,SUM($R22:BF22),SUM($Q22:BE22))*10)&lt;0,"n/a",($D22/IF($Q22=0,SUM($R22:BF22),SUM($Q22:BE22))*10)),"n/a"),"n/a")</f>
        <v>n/a</v>
      </c>
      <c r="P22" s="23">
        <f t="shared" si="1"/>
        <v>1605</v>
      </c>
      <c r="Q22" s="26"/>
      <c r="R22" s="26">
        <v>350</v>
      </c>
      <c r="S22" s="26">
        <v>-2570</v>
      </c>
      <c r="T22" s="28">
        <v>-90</v>
      </c>
      <c r="U22" s="28">
        <v>3915</v>
      </c>
      <c r="V22" s="29">
        <v>916</v>
      </c>
      <c r="W22" s="29">
        <v>2015</v>
      </c>
      <c r="X22" s="29">
        <v>507</v>
      </c>
      <c r="Y22" s="29">
        <v>6</v>
      </c>
      <c r="Z22" s="30">
        <v>886</v>
      </c>
      <c r="AA22" s="29">
        <v>-892</v>
      </c>
      <c r="AB22" s="29">
        <v>351</v>
      </c>
      <c r="AC22" s="29">
        <v>-49</v>
      </c>
      <c r="AD22" s="30">
        <v>130</v>
      </c>
      <c r="AE22" s="29">
        <v>1822</v>
      </c>
      <c r="AF22" s="29">
        <v>1004</v>
      </c>
      <c r="AG22" s="29">
        <v>1053</v>
      </c>
      <c r="AH22" s="30">
        <v>719</v>
      </c>
      <c r="AI22" s="29">
        <v>1192</v>
      </c>
      <c r="AJ22" s="29">
        <v>644</v>
      </c>
      <c r="AK22" s="29">
        <v>258</v>
      </c>
      <c r="AL22" s="30">
        <v>537</v>
      </c>
      <c r="AM22" s="29">
        <v>465</v>
      </c>
      <c r="AN22" s="29">
        <v>370</v>
      </c>
      <c r="AO22" s="29">
        <v>304</v>
      </c>
      <c r="AP22" s="31"/>
      <c r="AQ22" s="32"/>
      <c r="AR22" s="32"/>
      <c r="AS22" s="32"/>
      <c r="AT22" s="32"/>
      <c r="AU22" s="32"/>
      <c r="AV22" s="32"/>
      <c r="AW22" s="32"/>
      <c r="AX22" s="32"/>
      <c r="AY22" s="32"/>
      <c r="AZ22" s="32"/>
      <c r="BA22" s="32"/>
      <c r="BB22" s="32"/>
      <c r="BC22" s="32"/>
      <c r="BD22" s="32"/>
      <c r="BE22" s="32"/>
      <c r="BF22" s="32"/>
      <c r="BG22" s="32"/>
      <c r="BH22" s="32"/>
      <c r="BI22" s="32"/>
    </row>
    <row r="23" spans="1:61" x14ac:dyDescent="0.2">
      <c r="A23" t="e" vm="19">
        <v>#VALUE!</v>
      </c>
      <c r="B23" t="str" cm="1">
        <f t="array" ref="B23">_FV(A23,"Ticker symbol",TRUE)</f>
        <v>BIIB</v>
      </c>
      <c r="C23" s="19" cm="1">
        <f t="array" ref="C23">_FV(A23,"Price")</f>
        <v>199.65</v>
      </c>
      <c r="D23" s="20" cm="1">
        <f t="array" ref="D23">_FV(A23,"market cap",TRUE)/1000000</f>
        <v>29239.14</v>
      </c>
      <c r="E23" s="22">
        <f t="shared" si="0"/>
        <v>0.54389369961182443</v>
      </c>
      <c r="F23" s="21">
        <f>IF(COUNT(Q23:T23)=4,IFERROR(IF($D23/IF($Q23=0,SUM($R23:U23),SUM($Q23:T23))&lt;0,"n/a",$D23/IF($Q23=0,SUM($R23:U23),SUM($Q23:T23))),"n/a"),"n/a")</f>
        <v>20.164924137931035</v>
      </c>
      <c r="G23" s="21">
        <f>IF(COUNT(Q23:X23)=8,IFERROR(IF(($D23/IF($Q23=0,SUM($R23:Z23),SUM($Q23:Y23))*2)&lt;0,"n/a",($D23/IF($Q23=0,SUM($R23:Z23),SUM($Q23:Y23))*2)),"n/a"),"n/a")</f>
        <v>9.9775260194506057</v>
      </c>
      <c r="H23" s="21">
        <f>IF(COUNT(Q23:AB23)=12,IFERROR(IF(($D23/IF($Q23=0,SUM($R23:AD23),SUM($Q23:AC23))*3)&lt;0,"n/a",($D23/IF($Q23=0,SUM($R23:AD23),SUM($Q23:AC23))*3)),"n/a"),"n/a")</f>
        <v>7.4653123404255313</v>
      </c>
      <c r="I23" s="21">
        <f>IF(COUNT(Q23:AF23)=16,IFERROR(IF(($D23/IF($Q23=0,SUM($R23:AH23),SUM($Q23:AG23))*4)&lt;0,"n/a",($D23/IF($Q23=0,SUM($R23:AH23),SUM($Q23:AG23))*4)),"n/a"),"n/a")</f>
        <v>7.2280180458562509</v>
      </c>
      <c r="J23" s="21">
        <f>IF(COUNT(Q23:AJ23)=20,IFERROR(IF(($D23/IF($Q23=0,SUM($R23:AL23),SUM($Q23:AK23))*5)&lt;0,"n/a",($D23/IF($Q23=0,SUM($R23:AL23),SUM($Q23:AK23))*5)),"n/a"),"n/a")</f>
        <v>7.8091822018054593</v>
      </c>
      <c r="K23" s="21">
        <f>IF(COUNT(Q23:AN23)=24,IFERROR(IF(($D23/IF($Q23=0,SUM($R23:AP23),SUM($Q23:AO23))*6)&lt;0,"n/a",($D23/IF($Q23=0,SUM($R23:AP23),SUM($Q23:AO23))*6)),"n/a"),"n/a")</f>
        <v>7.8235301462718514</v>
      </c>
      <c r="L23" s="21">
        <f>IF(COUNT(Q23:AR23)=28,IFERROR(IF(($D23/IF($Q23=0,SUM($R23:AT23),SUM($Q23:AS23))*7)&lt;0,"n/a",($D23/IF($Q23=0,SUM($R23:AT23),SUM($Q23:AS23))*7)),"n/a"),"n/a")</f>
        <v>7.8805629139072844</v>
      </c>
      <c r="M23" s="21">
        <f>IF(COUNT(Q23:AV23)=32,IFERROR(IF(($D23/IF($Q23=0,SUM($R23:AX23),SUM($Q23:AW23))*8)&lt;0,"n/a",($D23/IF($Q23=0,SUM($R23:AX23),SUM($Q23:AW23))*8)),"n/a"),"n/a")</f>
        <v>8.0919196042481065</v>
      </c>
      <c r="N23" s="21">
        <f>IF(COUNT(Q23:AZ23)=36,IFERROR(IF(($D23/IF($Q23=0,SUM($R23:BB23),SUM($Q23:BA23))*9)&lt;0,"n/a",($D23/IF($Q23=0,SUM($R23:BB23),SUM($Q23:BA23))*9)),"n/a"),"n/a")</f>
        <v>8.5522346441338968</v>
      </c>
      <c r="O23" s="21">
        <f>IF(COUNT(Q23:BD23)=40,IFERROR(IF(($D23/IF($Q23=0,SUM($R23:BF23),SUM($Q23:BE23))*10)&lt;0,"n/a",($D23/IF($Q23=0,SUM($R23:BF23),SUM($Q23:BE23))*10)),"n/a"),"n/a")</f>
        <v>9.0946003110419902</v>
      </c>
      <c r="P23" s="23">
        <f t="shared" si="1"/>
        <v>1450</v>
      </c>
      <c r="Q23" s="26">
        <v>304</v>
      </c>
      <c r="R23" s="26">
        <v>368</v>
      </c>
      <c r="S23" s="26">
        <v>329</v>
      </c>
      <c r="T23" s="28">
        <v>449</v>
      </c>
      <c r="U23" s="28">
        <v>410</v>
      </c>
      <c r="V23" s="29">
        <v>358</v>
      </c>
      <c r="W23" s="29">
        <v>702</v>
      </c>
      <c r="X23" s="29">
        <v>1542</v>
      </c>
      <c r="Y23" s="29">
        <v>1399</v>
      </c>
      <c r="Z23" s="30">
        <v>1440</v>
      </c>
      <c r="AA23" s="29">
        <v>1546</v>
      </c>
      <c r="AB23" s="29">
        <v>1494</v>
      </c>
      <c r="AC23" s="29">
        <v>1409</v>
      </c>
      <c r="AD23" s="30">
        <v>947</v>
      </c>
      <c r="AE23" s="29">
        <v>1444</v>
      </c>
      <c r="AF23" s="29">
        <v>867</v>
      </c>
      <c r="AG23" s="29">
        <v>1173</v>
      </c>
      <c r="AH23" s="30">
        <v>-297</v>
      </c>
      <c r="AI23" s="29">
        <v>1226</v>
      </c>
      <c r="AJ23" s="29">
        <v>863</v>
      </c>
      <c r="AK23" s="29">
        <v>748</v>
      </c>
      <c r="AL23" s="30">
        <v>649</v>
      </c>
      <c r="AM23" s="29">
        <v>1033</v>
      </c>
      <c r="AN23" s="29">
        <v>1050</v>
      </c>
      <c r="AO23" s="29">
        <v>971</v>
      </c>
      <c r="AP23" s="30">
        <v>832</v>
      </c>
      <c r="AQ23" s="29">
        <v>966</v>
      </c>
      <c r="AR23" s="29">
        <v>927</v>
      </c>
      <c r="AS23" s="29">
        <v>823</v>
      </c>
      <c r="AT23" s="29">
        <v>883</v>
      </c>
      <c r="AU23" s="29">
        <v>857</v>
      </c>
      <c r="AV23" s="29">
        <v>715</v>
      </c>
      <c r="AW23" s="29">
        <v>480</v>
      </c>
      <c r="AX23" s="29">
        <v>457</v>
      </c>
      <c r="AY23" s="29">
        <v>488</v>
      </c>
      <c r="AZ23" s="29">
        <v>491</v>
      </c>
      <c r="BA23" s="29">
        <v>427</v>
      </c>
      <c r="BB23" s="29">
        <v>292</v>
      </c>
      <c r="BC23" s="29">
        <v>398</v>
      </c>
      <c r="BD23" s="29">
        <v>387</v>
      </c>
      <c r="BE23" s="29">
        <v>303</v>
      </c>
      <c r="BF23" s="29">
        <v>300</v>
      </c>
      <c r="BG23" s="29">
        <v>352</v>
      </c>
      <c r="BH23" s="29">
        <v>288</v>
      </c>
      <c r="BI23" s="29">
        <v>294</v>
      </c>
    </row>
    <row r="24" spans="1:61" x14ac:dyDescent="0.2">
      <c r="A24" t="e" vm="20">
        <v>#VALUE!</v>
      </c>
      <c r="B24" t="str" cm="1">
        <f t="array" ref="B24">_FV(A24,"Ticker symbol",TRUE)</f>
        <v>BKNG</v>
      </c>
      <c r="C24" s="19" cm="1">
        <f t="array" ref="C24">_FV(A24,"Price")</f>
        <v>2115.9</v>
      </c>
      <c r="D24" s="20" cm="1">
        <f t="array" ref="D24">_FV(A24,"market cap",TRUE)/1000000</f>
        <v>85954.75</v>
      </c>
      <c r="E24" s="22">
        <f t="shared" si="0"/>
        <v>-0.21414004078857921</v>
      </c>
      <c r="F24" s="21">
        <f>IF(COUNT(Q24:T24)=4,IFERROR(IF($D24/IF($Q24=0,SUM($R24:U24),SUM($Q24:T24))&lt;0,"n/a",$D24/IF($Q24=0,SUM($R24:U24),SUM($Q24:T24))),"n/a"),"n/a")</f>
        <v>165.29759615384614</v>
      </c>
      <c r="G24" s="21">
        <f>IF(COUNT(Q24:X24)=8,IFERROR(IF(($D24/IF($Q24=0,SUM($R24:Z24),SUM($Q24:Y24))*2)&lt;0,"n/a",($D24/IF($Q24=0,SUM($R24:Z24),SUM($Q24:Y24))*2)),"n/a"),"n/a")</f>
        <v>328.07156488549617</v>
      </c>
      <c r="H24" s="21">
        <f>IF(COUNT(Q24:AB24)=12,IFERROR(IF(($D24/IF($Q24=0,SUM($R24:AD24),SUM($Q24:AC24))*3)&lt;0,"n/a",($D24/IF($Q24=0,SUM($R24:AD24),SUM($Q24:AC24))*3)),"n/a"),"n/a")</f>
        <v>47.850111337910562</v>
      </c>
      <c r="I24" s="21">
        <f>IF(COUNT(Q24:AF24)=16,IFERROR(IF(($D24/IF($Q24=0,SUM($R24:AH24),SUM($Q24:AG24))*4)&lt;0,"n/a",($D24/IF($Q24=0,SUM($R24:AH24),SUM($Q24:AG24))*4)),"n/a"),"n/a")</f>
        <v>36.627143922445939</v>
      </c>
      <c r="J24" s="21">
        <f>IF(COUNT(Q24:AJ24)=20,IFERROR(IF(($D24/IF($Q24=0,SUM($R24:AL24),SUM($Q24:AK24))*5)&lt;0,"n/a",($D24/IF($Q24=0,SUM($R24:AL24),SUM($Q24:AK24))*5)),"n/a"),"n/a")</f>
        <v>36.645101466575717</v>
      </c>
      <c r="K24" s="21">
        <f>IF(COUNT(Q24:AN24)=24,IFERROR(IF(($D24/IF($Q24=0,SUM($R24:AP24),SUM($Q24:AO24))*6)&lt;0,"n/a",($D24/IF($Q24=0,SUM($R24:AP24),SUM($Q24:AO24))*6)),"n/a"),"n/a")</f>
        <v>37.201796148019909</v>
      </c>
      <c r="L24" s="21">
        <f>IF(COUNT(Q24:AR24)=28,IFERROR(IF(($D24/IF($Q24=0,SUM($R24:AT24),SUM($Q24:AS24))*7)&lt;0,"n/a",($D24/IF($Q24=0,SUM($R24:AT24),SUM($Q24:AS24))*7)),"n/a"),"n/a")</f>
        <v>36.656710734738638</v>
      </c>
      <c r="M24" s="21">
        <f>IF(COUNT(Q24:AV24)=32,IFERROR(IF(($D24/IF($Q24=0,SUM($R24:AX24),SUM($Q24:AW24))*8)&lt;0,"n/a",($D24/IF($Q24=0,SUM($R24:AX24),SUM($Q24:AW24))*8)),"n/a"),"n/a")</f>
        <v>36.508521369790287</v>
      </c>
      <c r="N24" s="21">
        <f>IF(COUNT(Q24:AZ24)=36,IFERROR(IF(($D24/IF($Q24=0,SUM($R24:BB24),SUM($Q24:BA24))*9)&lt;0,"n/a",($D24/IF($Q24=0,SUM($R24:BB24),SUM($Q24:BA24))*9)),"n/a"),"n/a")</f>
        <v>37.322948328267479</v>
      </c>
      <c r="O24" s="21">
        <f>IF(COUNT(Q24:BD24)=40,IFERROR(IF(($D24/IF($Q24=0,SUM($R24:BF24),SUM($Q24:BE24))*10)&lt;0,"n/a",($D24/IF($Q24=0,SUM($R24:BF24),SUM($Q24:BE24))*10)),"n/a"),"n/a")</f>
        <v>38.811012778254394</v>
      </c>
      <c r="P24" s="23">
        <f t="shared" si="1"/>
        <v>520</v>
      </c>
      <c r="Q24" s="26">
        <v>-700</v>
      </c>
      <c r="R24" s="26">
        <v>618</v>
      </c>
      <c r="S24" s="26">
        <v>769</v>
      </c>
      <c r="T24" s="28">
        <v>-167</v>
      </c>
      <c r="U24" s="28">
        <v>-55</v>
      </c>
      <c r="V24" s="29">
        <v>-165</v>
      </c>
      <c r="W24" s="29">
        <v>801</v>
      </c>
      <c r="X24" s="29">
        <v>122</v>
      </c>
      <c r="Y24" s="29">
        <v>-699</v>
      </c>
      <c r="Z24" s="30">
        <v>1171</v>
      </c>
      <c r="AA24" s="29">
        <v>1950</v>
      </c>
      <c r="AB24" s="29">
        <v>979</v>
      </c>
      <c r="AC24" s="29">
        <v>765</v>
      </c>
      <c r="AD24" s="30">
        <v>646</v>
      </c>
      <c r="AE24" s="29">
        <v>1767</v>
      </c>
      <c r="AF24" s="29">
        <v>978</v>
      </c>
      <c r="AG24" s="29">
        <v>607</v>
      </c>
      <c r="AH24" s="30">
        <v>-555</v>
      </c>
      <c r="AI24" s="29">
        <v>1720</v>
      </c>
      <c r="AJ24" s="29">
        <v>720</v>
      </c>
      <c r="AK24" s="29">
        <v>456</v>
      </c>
      <c r="AL24" s="30">
        <v>674</v>
      </c>
      <c r="AM24" s="29">
        <v>506</v>
      </c>
      <c r="AN24" s="29">
        <v>581</v>
      </c>
      <c r="AO24" s="29">
        <v>374</v>
      </c>
      <c r="AP24" s="30">
        <v>504</v>
      </c>
      <c r="AQ24" s="29">
        <v>1197</v>
      </c>
      <c r="AR24" s="29">
        <v>517</v>
      </c>
      <c r="AS24" s="29">
        <v>333</v>
      </c>
      <c r="AT24" s="29">
        <v>452</v>
      </c>
      <c r="AU24" s="29">
        <v>1062</v>
      </c>
      <c r="AV24" s="29">
        <v>576</v>
      </c>
      <c r="AW24" s="29">
        <v>331</v>
      </c>
      <c r="AX24" s="29">
        <v>378</v>
      </c>
      <c r="AY24" s="29">
        <v>833</v>
      </c>
      <c r="AZ24" s="29">
        <v>437</v>
      </c>
      <c r="BA24" s="29">
        <v>244</v>
      </c>
      <c r="BB24" s="29">
        <v>289</v>
      </c>
      <c r="BC24" s="29">
        <v>597</v>
      </c>
      <c r="BD24" s="29">
        <v>352</v>
      </c>
      <c r="BE24" s="29">
        <v>182</v>
      </c>
      <c r="BF24" s="29">
        <v>226</v>
      </c>
      <c r="BG24" s="29">
        <v>469</v>
      </c>
      <c r="BH24" s="29">
        <v>256</v>
      </c>
      <c r="BI24" s="29">
        <v>105</v>
      </c>
    </row>
    <row r="25" spans="1:61" x14ac:dyDescent="0.2">
      <c r="A25" t="e" vm="21">
        <v>#VALUE!</v>
      </c>
      <c r="B25" t="str" cm="1">
        <f t="array" ref="B25">_FV(A25,"Ticker symbol",TRUE)</f>
        <v>CDNS</v>
      </c>
      <c r="C25" s="19" cm="1">
        <f t="array" ref="C25">_FV(A25,"Price")</f>
        <v>146.6</v>
      </c>
      <c r="D25" s="20" cm="1">
        <f t="array" ref="D25">_FV(A25,"market cap",TRUE)/1000000</f>
        <v>40426.269999999997</v>
      </c>
      <c r="E25" s="22">
        <f t="shared" si="0"/>
        <v>2.1092327698309492</v>
      </c>
      <c r="F25" s="21">
        <f>IF(COUNT(Q25:T25)=4,IFERROR(IF($D25/IF($Q25=0,SUM($R25:U25),SUM($Q25:T25))&lt;0,"n/a",$D25/IF($Q25=0,SUM($R25:U25),SUM($Q25:T25))),"n/a"),"n/a")</f>
        <v>54.336384408602143</v>
      </c>
      <c r="G25" s="21">
        <f>IF(COUNT(Q25:X25)=8,IFERROR(IF(($D25/IF($Q25=0,SUM($R25:Z25),SUM($Q25:Y25))*2)&lt;0,"n/a",($D25/IF($Q25=0,SUM($R25:Z25),SUM($Q25:Y25))*2)),"n/a"),"n/a")</f>
        <v>53.122562417871215</v>
      </c>
      <c r="H25" s="21">
        <f>IF(COUNT(Q25:AB25)=12,IFERROR(IF(($D25/IF($Q25=0,SUM($R25:AD25),SUM($Q25:AC25))*3)&lt;0,"n/a",($D25/IF($Q25=0,SUM($R25:AD25),SUM($Q25:AC25))*3)),"n/a"),"n/a")</f>
        <v>48.279781050955407</v>
      </c>
      <c r="I25" s="21">
        <f>IF(COUNT(Q25:AF25)=16,IFERROR(IF(($D25/IF($Q25=0,SUM($R25:AH25),SUM($Q25:AG25))*4)&lt;0,"n/a",($D25/IF($Q25=0,SUM($R25:AH25),SUM($Q25:AG25))*4)),"n/a"),"n/a")</f>
        <v>56.599607980399014</v>
      </c>
      <c r="J25" s="21">
        <f>IF(COUNT(Q25:AJ25)=20,IFERROR(IF(($D25/IF($Q25=0,SUM($R25:AL25),SUM($Q25:AK25))*5)&lt;0,"n/a",($D25/IF($Q25=0,SUM($R25:AL25),SUM($Q25:AK25))*5)),"n/a"),"n/a")</f>
        <v>66.034416857236195</v>
      </c>
      <c r="K25" s="21">
        <f>IF(COUNT(Q25:AN25)=24,IFERROR(IF(($D25/IF($Q25=0,SUM($R25:AP25),SUM($Q25:AO25))*6)&lt;0,"n/a",($D25/IF($Q25=0,SUM($R25:AP25),SUM($Q25:AO25))*6)),"n/a"),"n/a")</f>
        <v>74.312996323529404</v>
      </c>
      <c r="L25" s="21">
        <f>IF(COUNT(Q25:AR25)=28,IFERROR(IF(($D25/IF($Q25=0,SUM($R25:AT25),SUM($Q25:AS25))*7)&lt;0,"n/a",($D25/IF($Q25=0,SUM($R25:AT25),SUM($Q25:AS25))*7)),"n/a"),"n/a")</f>
        <v>80.484610352673485</v>
      </c>
      <c r="M25" s="21">
        <f>IF(COUNT(Q25:AV25)=32,IFERROR(IF(($D25/IF($Q25=0,SUM($R25:AX25),SUM($Q25:AW25))*8)&lt;0,"n/a",($D25/IF($Q25=0,SUM($R25:AX25),SUM($Q25:AW25))*8)),"n/a"),"n/a")</f>
        <v>88.002764625850332</v>
      </c>
      <c r="N25" s="21">
        <f>IF(COUNT(Q25:AZ25)=36,IFERROR(IF(($D25/IF($Q25=0,SUM($R25:BB25),SUM($Q25:BA25))*9)&lt;0,"n/a",($D25/IF($Q25=0,SUM($R25:BB25),SUM($Q25:BA25))*9)),"n/a"),"n/a")</f>
        <v>94.749070312499995</v>
      </c>
      <c r="O25" s="21">
        <f>IF(COUNT(Q25:BD25)=40,IFERROR(IF(($D25/IF($Q25=0,SUM($R25:BF25),SUM($Q25:BE25))*10)&lt;0,"n/a",($D25/IF($Q25=0,SUM($R25:BF25),SUM($Q25:BE25))*10)),"n/a"),"n/a")</f>
        <v>94.453901869158869</v>
      </c>
      <c r="P25" s="23">
        <f t="shared" si="1"/>
        <v>744</v>
      </c>
      <c r="Q25" s="26">
        <v>235</v>
      </c>
      <c r="R25" s="26">
        <v>177</v>
      </c>
      <c r="S25" s="26">
        <v>176</v>
      </c>
      <c r="T25" s="28">
        <v>156</v>
      </c>
      <c r="U25" s="28">
        <v>187</v>
      </c>
      <c r="V25" s="29">
        <v>174</v>
      </c>
      <c r="W25" s="29">
        <v>162</v>
      </c>
      <c r="X25" s="29">
        <v>131</v>
      </c>
      <c r="Y25" s="29">
        <v>124</v>
      </c>
      <c r="Z25" s="30">
        <v>660</v>
      </c>
      <c r="AA25" s="29">
        <v>102</v>
      </c>
      <c r="AB25" s="29">
        <v>107</v>
      </c>
      <c r="AC25" s="29">
        <v>121</v>
      </c>
      <c r="AD25" s="30">
        <v>98</v>
      </c>
      <c r="AE25" s="29">
        <v>99</v>
      </c>
      <c r="AF25" s="29">
        <v>75</v>
      </c>
      <c r="AG25" s="29">
        <v>73</v>
      </c>
      <c r="AH25" s="30">
        <v>-14</v>
      </c>
      <c r="AI25" s="29">
        <v>81</v>
      </c>
      <c r="AJ25" s="29">
        <v>69</v>
      </c>
      <c r="AK25" s="29">
        <v>68</v>
      </c>
      <c r="AL25" s="30">
        <v>38</v>
      </c>
      <c r="AM25" s="29">
        <v>65</v>
      </c>
      <c r="AN25" s="29">
        <v>49</v>
      </c>
      <c r="AO25" s="29">
        <v>51</v>
      </c>
      <c r="AP25" s="30">
        <v>80</v>
      </c>
      <c r="AQ25" s="29">
        <v>78</v>
      </c>
      <c r="AR25" s="29">
        <v>58</v>
      </c>
      <c r="AS25" s="29">
        <v>36</v>
      </c>
      <c r="AT25" s="29">
        <v>65</v>
      </c>
      <c r="AU25" s="29">
        <v>38</v>
      </c>
      <c r="AV25" s="29">
        <v>23</v>
      </c>
      <c r="AW25" s="29">
        <v>33</v>
      </c>
      <c r="AX25" s="29">
        <v>38</v>
      </c>
      <c r="AY25" s="29">
        <v>39</v>
      </c>
      <c r="AZ25" s="29">
        <v>9</v>
      </c>
      <c r="BA25" s="29">
        <v>79</v>
      </c>
      <c r="BB25" s="29">
        <v>314</v>
      </c>
      <c r="BC25" s="29">
        <v>59</v>
      </c>
      <c r="BD25" s="29">
        <v>36</v>
      </c>
      <c r="BE25" s="29">
        <v>31</v>
      </c>
      <c r="BF25" s="29">
        <v>11</v>
      </c>
      <c r="BG25" s="29">
        <v>28</v>
      </c>
      <c r="BH25" s="29">
        <v>27</v>
      </c>
      <c r="BI25" s="29">
        <v>6</v>
      </c>
    </row>
    <row r="26" spans="1:61" s="27" customFormat="1" x14ac:dyDescent="0.2">
      <c r="A26" s="27" t="e" vm="22">
        <v>#VALUE!</v>
      </c>
      <c r="B26" t="str" cm="1">
        <f t="array" ref="B26">_FV(A26,"Ticker symbol",TRUE)</f>
        <v>CEG</v>
      </c>
      <c r="C26" s="19" cm="1">
        <f t="array" ref="C26">_FV(A26,"Price")</f>
        <v>56.65</v>
      </c>
      <c r="D26" s="20" cm="1">
        <f t="array" ref="D26">_FV(A26,"market cap",TRUE)/1000000</f>
        <v>18507.490000000002</v>
      </c>
      <c r="E26" s="22" t="str">
        <f t="shared" si="0"/>
        <v>n/a</v>
      </c>
      <c r="F26" s="21" t="str">
        <f>IF(COUNT(Q26:T26)=4,IFERROR(IF($D26/IF($Q26=0,SUM($R26:U26),SUM($Q26:T26))&lt;0,"n/a",$D26/IF($Q26=0,SUM($R26:U26),SUM($Q26:T26))),"n/a"),"n/a")</f>
        <v>n/a</v>
      </c>
      <c r="G26" s="21" t="str">
        <f>IF(COUNT(Q26:X26)=8,IFERROR(IF(($D26/IF($Q26=0,SUM($R26:Z26),SUM($Q26:Y26))*2)&lt;0,"n/a",($D26/IF($Q26=0,SUM($R26:Z26),SUM($Q26:Y26))*2)),"n/a"),"n/a")</f>
        <v>n/a</v>
      </c>
      <c r="H26" s="21" t="str">
        <f>IF(COUNT(Q26:AB26)=12,IFERROR(IF(($D26/IF($Q26=0,SUM($R26:AD26),SUM($Q26:AC26))*3)&lt;0,"n/a",($D26/IF($Q26=0,SUM($R26:AD26),SUM($Q26:AC26))*3)),"n/a"),"n/a")</f>
        <v>n/a</v>
      </c>
      <c r="I26" s="21" t="str">
        <f>IF(COUNT(Q26:AF26)=16,IFERROR(IF(($D26/IF($Q26=0,SUM($R26:AH26),SUM($Q26:AG26))*4)&lt;0,"n/a",($D26/IF($Q26=0,SUM($R26:AH26),SUM($Q26:AG26))*4)),"n/a"),"n/a")</f>
        <v>n/a</v>
      </c>
      <c r="J26" s="21" t="str">
        <f>IF(COUNT(Q26:AJ26)=20,IFERROR(IF(($D26/IF($Q26=0,SUM($R26:AL26),SUM($Q26:AK26))*5)&lt;0,"n/a",($D26/IF($Q26=0,SUM($R26:AL26),SUM($Q26:AK26))*5)),"n/a"),"n/a")</f>
        <v>n/a</v>
      </c>
      <c r="K26" s="21" t="str">
        <f>IF(COUNT(Q26:AN26)=24,IFERROR(IF(($D26/IF($Q26=0,SUM($R26:AP26),SUM($Q26:AO26))*6)&lt;0,"n/a",($D26/IF($Q26=0,SUM($R26:AP26),SUM($Q26:AO26))*6)),"n/a"),"n/a")</f>
        <v>n/a</v>
      </c>
      <c r="L26" s="21" t="str">
        <f>IF(COUNT(Q26:AR26)=28,IFERROR(IF(($D26/IF($Q26=0,SUM($R26:AT26),SUM($Q26:AS26))*7)&lt;0,"n/a",($D26/IF($Q26=0,SUM($R26:AT26),SUM($Q26:AS26))*7)),"n/a"),"n/a")</f>
        <v>n/a</v>
      </c>
      <c r="M26" s="21" t="str">
        <f>IF(COUNT(Q26:AV26)=32,IFERROR(IF(($D26/IF($Q26=0,SUM($R26:AX26),SUM($Q26:AW26))*8)&lt;0,"n/a",($D26/IF($Q26=0,SUM($R26:AX26),SUM($Q26:AW26))*8)),"n/a"),"n/a")</f>
        <v>n/a</v>
      </c>
      <c r="N26" s="21" t="str">
        <f>IF(COUNT(Q26:AZ26)=36,IFERROR(IF(($D26/IF($Q26=0,SUM($R26:BB26),SUM($Q26:BA26))*9)&lt;0,"n/a",($D26/IF($Q26=0,SUM($R26:BB26),SUM($Q26:BA26))*9)),"n/a"),"n/a")</f>
        <v>n/a</v>
      </c>
      <c r="O26" s="21" t="str">
        <f>IF(COUNT(Q26:BD26)=40,IFERROR(IF(($D26/IF($Q26=0,SUM($R26:BF26),SUM($Q26:BE26))*10)&lt;0,"n/a",($D26/IF($Q26=0,SUM($R26:BF26),SUM($Q26:BE26))*10)),"n/a"),"n/a")</f>
        <v>n/a</v>
      </c>
      <c r="P26" s="23">
        <f t="shared" si="1"/>
        <v>106</v>
      </c>
      <c r="Q26" s="35">
        <v>106</v>
      </c>
      <c r="R26" s="36"/>
      <c r="S26" s="36"/>
      <c r="T26" s="36"/>
      <c r="U26" s="36"/>
      <c r="V26" s="25"/>
      <c r="W26" s="24"/>
      <c r="X26" s="25"/>
      <c r="Y26" s="25"/>
      <c r="Z26" s="37"/>
      <c r="AA26" s="25"/>
      <c r="AB26" s="25"/>
      <c r="AC26" s="25"/>
      <c r="AD26" s="37"/>
      <c r="AE26" s="25"/>
      <c r="AF26" s="25"/>
      <c r="AG26" s="25"/>
      <c r="AH26" s="37"/>
      <c r="AI26" s="25"/>
      <c r="AJ26" s="25"/>
      <c r="AK26" s="25"/>
      <c r="AL26" s="37"/>
      <c r="AM26" s="25"/>
      <c r="AN26" s="25"/>
      <c r="AO26" s="25"/>
      <c r="AP26" s="37"/>
      <c r="AQ26" s="25"/>
      <c r="AR26" s="25"/>
      <c r="AS26" s="25"/>
      <c r="AT26" s="25"/>
      <c r="AU26" s="25"/>
      <c r="AV26" s="25"/>
      <c r="AW26" s="25"/>
      <c r="AX26" s="25"/>
      <c r="AY26" s="25"/>
      <c r="AZ26" s="25"/>
      <c r="BA26" s="25"/>
      <c r="BB26" s="25"/>
      <c r="BC26" s="25"/>
      <c r="BD26" s="25"/>
      <c r="BE26" s="25"/>
      <c r="BF26" s="25"/>
      <c r="BG26" s="25"/>
      <c r="BH26" s="25"/>
      <c r="BI26" s="25"/>
    </row>
    <row r="27" spans="1:61" x14ac:dyDescent="0.2">
      <c r="A27" t="e" vm="23">
        <v>#VALUE!</v>
      </c>
      <c r="B27" t="str" cm="1">
        <f t="array" ref="B27">_FV(A27,"Ticker symbol",TRUE)</f>
        <v>CHTR</v>
      </c>
      <c r="C27" s="19" cm="1">
        <f t="array" ref="C27">_FV(A27,"Price")</f>
        <v>479.03</v>
      </c>
      <c r="D27" s="20" cm="1">
        <f t="array" ref="D27">_FV(A27,"market cap",TRUE)/1000000</f>
        <v>91730.74</v>
      </c>
      <c r="E27" s="22" t="str">
        <f t="shared" si="0"/>
        <v>n/a</v>
      </c>
      <c r="F27" s="21">
        <f>IF(COUNT(Q27:T27)=4,IFERROR(IF($D27/IF($Q27=0,SUM($R27:U27),SUM($Q27:T27))&lt;0,"n/a",$D27/IF($Q27=0,SUM($R27:U27),SUM($Q27:T27))),"n/a"),"n/a")</f>
        <v>18.164502970297029</v>
      </c>
      <c r="G27" s="21">
        <f>IF(COUNT(Q27:X27)=8,IFERROR(IF(($D27/IF($Q27=0,SUM($R27:Z27),SUM($Q27:Y27))*2)&lt;0,"n/a",($D27/IF($Q27=0,SUM($R27:Z27),SUM($Q27:Y27))*2)),"n/a"),"n/a")</f>
        <v>20.207234276902742</v>
      </c>
      <c r="H27" s="21">
        <f>IF(COUNT(Q27:AB27)=12,IFERROR(IF(($D27/IF($Q27=0,SUM($R27:AD27),SUM($Q27:AC27))*3)&lt;0,"n/a",($D27/IF($Q27=0,SUM($R27:AD27),SUM($Q27:AC27))*3)),"n/a"),"n/a")</f>
        <v>25.606422257374149</v>
      </c>
      <c r="I27" s="21">
        <f>IF(COUNT(Q27:AF27)=16,IFERROR(IF(($D27/IF($Q27=0,SUM($R27:AH27),SUM($Q27:AG27))*4)&lt;0,"n/a",($D27/IF($Q27=0,SUM($R27:AH27),SUM($Q27:AG27))*4)),"n/a"),"n/a")</f>
        <v>30.893572450955631</v>
      </c>
      <c r="J27" s="21">
        <f>IF(COUNT(Q27:AJ27)=20,IFERROR(IF(($D27/IF($Q27=0,SUM($R27:AL27),SUM($Q27:AK27))*5)&lt;0,"n/a",($D27/IF($Q27=0,SUM($R27:AL27),SUM($Q27:AK27))*5)),"n/a"),"n/a")</f>
        <v>21.066218078265663</v>
      </c>
      <c r="K27" s="21">
        <f>IF(COUNT(Q27:AN27)=24,IFERROR(IF(($D27/IF($Q27=0,SUM($R27:AP27),SUM($Q27:AO27))*6)&lt;0,"n/a",($D27/IF($Q27=0,SUM($R27:AP27),SUM($Q27:AO27))*6)),"n/a"),"n/a")</f>
        <v>21.75948604412114</v>
      </c>
      <c r="L27" s="21">
        <f>IF(COUNT(Q27:AR27)=28,IFERROR(IF(($D27/IF($Q27=0,SUM($R27:AT27),SUM($Q27:AS27))*7)&lt;0,"n/a",($D27/IF($Q27=0,SUM($R27:AT27),SUM($Q27:AS27))*7)),"n/a"),"n/a")</f>
        <v>25.660999080845624</v>
      </c>
      <c r="M27" s="21">
        <f>IF(COUNT(Q27:AV27)=32,IFERROR(IF(($D27/IF($Q27=0,SUM($R27:AX27),SUM($Q27:AW27))*8)&lt;0,"n/a",($D27/IF($Q27=0,SUM($R27:AX27),SUM($Q27:AW27))*8)),"n/a"),"n/a")</f>
        <v>29.542911433172304</v>
      </c>
      <c r="N27" s="21">
        <f>IF(COUNT(Q27:AZ27)=36,IFERROR(IF(($D27/IF($Q27=0,SUM($R27:BB27),SUM($Q27:BA27))*9)&lt;0,"n/a",($D27/IF($Q27=0,SUM($R27:BB27),SUM($Q27:BA27))*9)),"n/a"),"n/a")</f>
        <v>33.4634453406834</v>
      </c>
      <c r="O27" s="21">
        <f>IF(COUNT(Q27:BD27)=40,IFERROR(IF(($D27/IF($Q27=0,SUM($R27:BF27),SUM($Q27:BE27))*10)&lt;0,"n/a",($D27/IF($Q27=0,SUM($R27:BF27),SUM($Q27:BE27))*10)),"n/a"),"n/a")</f>
        <v>37.645479542003535</v>
      </c>
      <c r="P27" s="23">
        <f t="shared" si="1"/>
        <v>5050</v>
      </c>
      <c r="Q27" s="26">
        <v>1203</v>
      </c>
      <c r="R27" s="26">
        <v>1610</v>
      </c>
      <c r="S27" s="26">
        <v>1217</v>
      </c>
      <c r="T27" s="28">
        <v>1020</v>
      </c>
      <c r="U27" s="28">
        <v>807</v>
      </c>
      <c r="V27" s="29">
        <v>1246</v>
      </c>
      <c r="W27" s="29">
        <v>814</v>
      </c>
      <c r="X27" s="29">
        <v>766</v>
      </c>
      <c r="Y27" s="29">
        <v>396</v>
      </c>
      <c r="Z27" s="30">
        <v>714</v>
      </c>
      <c r="AA27" s="29">
        <v>387</v>
      </c>
      <c r="AB27" s="29">
        <v>314</v>
      </c>
      <c r="AC27" s="29">
        <v>253</v>
      </c>
      <c r="AD27" s="30">
        <v>196</v>
      </c>
      <c r="AE27" s="29">
        <v>493</v>
      </c>
      <c r="AF27" s="29">
        <v>273</v>
      </c>
      <c r="AG27" s="29">
        <v>168</v>
      </c>
      <c r="AH27" s="30">
        <v>9553</v>
      </c>
      <c r="AI27" s="29">
        <v>48</v>
      </c>
      <c r="AJ27" s="29">
        <v>139</v>
      </c>
      <c r="AK27" s="29">
        <v>155</v>
      </c>
      <c r="AL27" s="30">
        <v>454</v>
      </c>
      <c r="AM27" s="29">
        <v>189</v>
      </c>
      <c r="AN27" s="29">
        <v>3067</v>
      </c>
      <c r="AO27" s="29">
        <v>-188</v>
      </c>
      <c r="AP27" s="30">
        <v>-122</v>
      </c>
      <c r="AQ27" s="29">
        <v>54</v>
      </c>
      <c r="AR27" s="29">
        <v>-122</v>
      </c>
      <c r="AS27" s="29">
        <v>-81</v>
      </c>
      <c r="AT27" s="29">
        <v>-48</v>
      </c>
      <c r="AU27" s="29">
        <v>-53</v>
      </c>
      <c r="AV27" s="29">
        <v>-45</v>
      </c>
      <c r="AW27" s="29">
        <v>-37</v>
      </c>
      <c r="AX27" s="29">
        <v>39</v>
      </c>
      <c r="AY27" s="29">
        <v>-70</v>
      </c>
      <c r="AZ27" s="29">
        <v>-96</v>
      </c>
      <c r="BA27" s="29">
        <v>-42</v>
      </c>
      <c r="BB27" s="29">
        <v>-40</v>
      </c>
      <c r="BC27" s="29">
        <v>-87</v>
      </c>
      <c r="BD27" s="29">
        <v>-83</v>
      </c>
      <c r="BE27" s="29">
        <v>-94</v>
      </c>
      <c r="BF27" s="29">
        <v>-67</v>
      </c>
      <c r="BG27" s="29">
        <v>-85</v>
      </c>
      <c r="BH27" s="29">
        <v>-107</v>
      </c>
      <c r="BI27" s="29">
        <v>-110</v>
      </c>
    </row>
    <row r="28" spans="1:61" x14ac:dyDescent="0.2">
      <c r="A28" t="e" vm="24">
        <v>#VALUE!</v>
      </c>
      <c r="B28" t="str" cm="1">
        <f t="array" ref="B28">_FV(A28,"Ticker symbol",TRUE)</f>
        <v>CMCSA</v>
      </c>
      <c r="C28" s="19" cm="1">
        <f t="array" ref="C28">_FV(A28,"Price")</f>
        <v>42.01</v>
      </c>
      <c r="D28" s="20" cm="1">
        <f t="array" ref="D28">_FV(A28,"market cap",TRUE)/1000000</f>
        <v>188205.4</v>
      </c>
      <c r="E28" s="22">
        <f t="shared" si="0"/>
        <v>0.697670234775569</v>
      </c>
      <c r="F28" s="21">
        <f>IF(COUNT(Q28:T28)=4,IFERROR(IF($D28/IF($Q28=0,SUM($R28:U28),SUM($Q28:T28))&lt;0,"n/a",$D28/IF($Q28=0,SUM($R28:U28),SUM($Q28:T28))),"n/a"),"n/a")</f>
        <v>13.088907434453022</v>
      </c>
      <c r="G28" s="21">
        <f>IF(COUNT(Q28:X28)=8,IFERROR(IF(($D28/IF($Q28=0,SUM($R28:Z28),SUM($Q28:Y28))*2)&lt;0,"n/a",($D28/IF($Q28=0,SUM($R28:Z28),SUM($Q28:Y28))*2)),"n/a"),"n/a")</f>
        <v>13.32805042135826</v>
      </c>
      <c r="H28" s="21">
        <f>IF(COUNT(Q28:AB28)=12,IFERROR(IF(($D28/IF($Q28=0,SUM($R28:AD28),SUM($Q28:AC28))*3)&lt;0,"n/a",($D28/IF($Q28=0,SUM($R28:AD28),SUM($Q28:AC28))*3)),"n/a"),"n/a")</f>
        <v>13.67142545824354</v>
      </c>
      <c r="I28" s="21">
        <f>IF(COUNT(Q28:AF28)=16,IFERROR(IF(($D28/IF($Q28=0,SUM($R28:AH28),SUM($Q28:AG28))*4)&lt;0,"n/a",($D28/IF($Q28=0,SUM($R28:AH28),SUM($Q28:AG28))*4)),"n/a"),"n/a")</f>
        <v>14.196145577974731</v>
      </c>
      <c r="J28" s="21">
        <f>IF(COUNT(Q28:AJ28)=20,IFERROR(IF(($D28/IF($Q28=0,SUM($R28:AL28),SUM($Q28:AK28))*5)&lt;0,"n/a",($D28/IF($Q28=0,SUM($R28:AL28),SUM($Q28:AK28))*5)),"n/a"),"n/a")</f>
        <v>12.420339206757738</v>
      </c>
      <c r="K28" s="21">
        <f>IF(COUNT(Q28:AN28)=24,IFERROR(IF(($D28/IF($Q28=0,SUM($R28:AP28),SUM($Q28:AO28))*6)&lt;0,"n/a",($D28/IF($Q28=0,SUM($R28:AP28),SUM($Q28:AO28))*6)),"n/a"),"n/a")</f>
        <v>13.372717691223665</v>
      </c>
      <c r="L28" s="21">
        <f>IF(COUNT(Q28:AR28)=28,IFERROR(IF(($D28/IF($Q28=0,SUM($R28:AT28),SUM($Q28:AS28))*7)&lt;0,"n/a",($D28/IF($Q28=0,SUM($R28:AT28),SUM($Q28:AS28))*7)),"n/a"),"n/a")</f>
        <v>14.226268276353585</v>
      </c>
      <c r="M28" s="21">
        <f>IF(COUNT(Q28:AV28)=32,IFERROR(IF(($D28/IF($Q28=0,SUM($R28:AX28),SUM($Q28:AW28))*8)&lt;0,"n/a",($D28/IF($Q28=0,SUM($R28:AX28),SUM($Q28:AW28))*8)),"n/a"),"n/a")</f>
        <v>14.90942506882142</v>
      </c>
      <c r="N28" s="21">
        <f>IF(COUNT(Q28:AZ28)=36,IFERROR(IF(($D28/IF($Q28=0,SUM($R28:BB28),SUM($Q28:BA28))*9)&lt;0,"n/a",($D28/IF($Q28=0,SUM($R28:BB28),SUM($Q28:BA28))*9)),"n/a"),"n/a")</f>
        <v>15.712589747871096</v>
      </c>
      <c r="O28" s="21">
        <f>IF(COUNT(Q28:BD28)=40,IFERROR(IF(($D28/IF($Q28=0,SUM($R28:BF28),SUM($Q28:BE28))*10)&lt;0,"n/a",($D28/IF($Q28=0,SUM($R28:BF28),SUM($Q28:BE28))*10)),"n/a"),"n/a")</f>
        <v>16.508521556072104</v>
      </c>
      <c r="P28" s="23">
        <f t="shared" si="1"/>
        <v>14379</v>
      </c>
      <c r="Q28" s="26">
        <v>3549</v>
      </c>
      <c r="R28" s="26">
        <v>3057</v>
      </c>
      <c r="S28" s="26">
        <v>4035</v>
      </c>
      <c r="T28" s="28">
        <v>3738</v>
      </c>
      <c r="U28" s="28">
        <v>3329</v>
      </c>
      <c r="V28" s="33">
        <v>3380</v>
      </c>
      <c r="W28" s="33">
        <v>2019</v>
      </c>
      <c r="X28" s="33">
        <v>2988</v>
      </c>
      <c r="Y28" s="33">
        <v>2147</v>
      </c>
      <c r="Z28" s="34">
        <v>3162</v>
      </c>
      <c r="AA28" s="33">
        <v>3217</v>
      </c>
      <c r="AB28" s="33">
        <v>3125</v>
      </c>
      <c r="AC28" s="33">
        <v>3553</v>
      </c>
      <c r="AD28" s="34">
        <v>2511</v>
      </c>
      <c r="AE28" s="33">
        <v>2886</v>
      </c>
      <c r="AF28" s="33">
        <v>3216</v>
      </c>
      <c r="AG28" s="33">
        <v>3118</v>
      </c>
      <c r="AH28" s="34">
        <v>14999</v>
      </c>
      <c r="AI28" s="33">
        <v>2642</v>
      </c>
      <c r="AJ28" s="33">
        <v>2521</v>
      </c>
      <c r="AK28" s="33">
        <v>2573</v>
      </c>
      <c r="AL28" s="34">
        <v>2279</v>
      </c>
      <c r="AM28" s="33">
        <v>2237</v>
      </c>
      <c r="AN28" s="33">
        <v>2028</v>
      </c>
      <c r="AO28" s="33">
        <v>2134</v>
      </c>
      <c r="AP28" s="34">
        <v>1971</v>
      </c>
      <c r="AQ28" s="33">
        <v>1996</v>
      </c>
      <c r="AR28" s="33">
        <v>2137</v>
      </c>
      <c r="AS28" s="33">
        <v>2059</v>
      </c>
      <c r="AT28" s="33">
        <v>1925</v>
      </c>
      <c r="AU28" s="33">
        <v>2592</v>
      </c>
      <c r="AV28" s="33">
        <v>1992</v>
      </c>
      <c r="AW28" s="33">
        <v>1871</v>
      </c>
      <c r="AX28" s="33">
        <v>1913</v>
      </c>
      <c r="AY28" s="33">
        <v>1732</v>
      </c>
      <c r="AZ28" s="33">
        <v>1734</v>
      </c>
      <c r="BA28" s="33">
        <v>1437</v>
      </c>
      <c r="BB28" s="33">
        <v>1518</v>
      </c>
      <c r="BC28" s="33">
        <v>2113</v>
      </c>
      <c r="BD28" s="33">
        <v>1348</v>
      </c>
      <c r="BE28" s="33">
        <v>1224</v>
      </c>
      <c r="BF28" s="33">
        <v>1287</v>
      </c>
      <c r="BG28" s="33">
        <v>908</v>
      </c>
      <c r="BH28" s="33">
        <v>1022</v>
      </c>
      <c r="BI28" s="33">
        <v>943</v>
      </c>
    </row>
    <row r="29" spans="1:61" x14ac:dyDescent="0.2">
      <c r="A29" t="e" vm="25">
        <v>#VALUE!</v>
      </c>
      <c r="B29" t="str" cm="1">
        <f t="array" ref="B29">_FV(A29,"Ticker symbol",TRUE)</f>
        <v>COST</v>
      </c>
      <c r="C29" s="19" cm="1">
        <f t="array" ref="C29">_FV(A29,"Price")</f>
        <v>416.43</v>
      </c>
      <c r="D29" s="20" cm="1">
        <f t="array" ref="D29">_FV(A29,"market cap",TRUE)/1000000</f>
        <v>184571.9</v>
      </c>
      <c r="E29" s="22">
        <f t="shared" si="0"/>
        <v>1.2041707080504365</v>
      </c>
      <c r="F29" s="21">
        <f>IF(COUNT(Q29:T29)=4,IFERROR(IF($D29/IF($Q29=0,SUM($R29:U29),SUM($Q29:T29))&lt;0,"n/a",$D29/IF($Q29=0,SUM($R29:U29),SUM($Q29:T29))),"n/a"),"n/a")</f>
        <v>33.479394159259932</v>
      </c>
      <c r="G29" s="21">
        <f>IF(COUNT(Q29:X29)=8,IFERROR(IF(($D29/IF($Q29=0,SUM($R29:Z29),SUM($Q29:Y29))*2)&lt;0,"n/a",($D29/IF($Q29=0,SUM($R29:Z29),SUM($Q29:Y29))*2)),"n/a"),"n/a")</f>
        <v>34.218001483129399</v>
      </c>
      <c r="H29" s="21">
        <f>IF(COUNT(Q29:AB29)=12,IFERROR(IF(($D29/IF($Q29=0,SUM($R29:AD29),SUM($Q29:AC29))*3)&lt;0,"n/a",($D29/IF($Q29=0,SUM($R29:AD29),SUM($Q29:AC29))*3)),"n/a"),"n/a")</f>
        <v>38.12418755163867</v>
      </c>
      <c r="I29" s="21">
        <f>IF(COUNT(Q29:AF29)=16,IFERROR(IF(($D29/IF($Q29=0,SUM($R29:AH29),SUM($Q29:AG29))*4)&lt;0,"n/a",($D29/IF($Q29=0,SUM($R29:AH29),SUM($Q29:AG29))*4)),"n/a"),"n/a")</f>
        <v>41.511813325836378</v>
      </c>
      <c r="J29" s="21">
        <f>IF(COUNT(Q29:AJ29)=20,IFERROR(IF(($D29/IF($Q29=0,SUM($R29:AL29),SUM($Q29:AK29))*5)&lt;0,"n/a",($D29/IF($Q29=0,SUM($R29:AL29),SUM($Q29:AK29))*5)),"n/a"),"n/a")</f>
        <v>44.888345736660341</v>
      </c>
      <c r="K29" s="21">
        <f>IF(COUNT(Q29:AN29)=24,IFERROR(IF(($D29/IF($Q29=0,SUM($R29:AP29),SUM($Q29:AO29))*6)&lt;0,"n/a",($D29/IF($Q29=0,SUM($R29:AP29),SUM($Q29:AO29))*6)),"n/a"),"n/a")</f>
        <v>48.203682423609294</v>
      </c>
      <c r="L29" s="21">
        <f>IF(COUNT(Q29:AR29)=28,IFERROR(IF(($D29/IF($Q29=0,SUM($R29:AT29),SUM($Q29:AS29))*7)&lt;0,"n/a",($D29/IF($Q29=0,SUM($R29:AT29),SUM($Q29:AS29))*7)),"n/a"),"n/a")</f>
        <v>50.996775212157097</v>
      </c>
      <c r="M29" s="21">
        <f>IF(COUNT(Q29:AV29)=32,IFERROR(IF(($D29/IF($Q29=0,SUM($R29:AX29),SUM($Q29:AW29))*8)&lt;0,"n/a",($D29/IF($Q29=0,SUM($R29:AX29),SUM($Q29:AW29))*8)),"n/a"),"n/a")</f>
        <v>53.764025633556656</v>
      </c>
      <c r="N29" s="21">
        <f>IF(COUNT(Q29:AZ29)=36,IFERROR(IF(($D29/IF($Q29=0,SUM($R29:BB29),SUM($Q29:BA29))*9)&lt;0,"n/a",($D29/IF($Q29=0,SUM($R29:BB29),SUM($Q29:BA29))*9)),"n/a"),"n/a")</f>
        <v>56.287174708593113</v>
      </c>
      <c r="O29" s="21">
        <f>IF(COUNT(Q29:BD29)=40,IFERROR(IF(($D29/IF($Q29=0,SUM($R29:BF29),SUM($Q29:BE29))*10)&lt;0,"n/a",($D29/IF($Q29=0,SUM($R29:BF29),SUM($Q29:BE29))*10)),"n/a"),"n/a")</f>
        <v>58.936647827058778</v>
      </c>
      <c r="P29" s="23">
        <f t="shared" si="1"/>
        <v>5513</v>
      </c>
      <c r="Q29" s="26">
        <v>1299</v>
      </c>
      <c r="R29" s="26">
        <v>1324</v>
      </c>
      <c r="S29" s="26">
        <v>1670</v>
      </c>
      <c r="T29" s="28">
        <v>1220</v>
      </c>
      <c r="U29" s="28">
        <v>951</v>
      </c>
      <c r="V29" s="29">
        <v>1166</v>
      </c>
      <c r="W29" s="29">
        <v>1389</v>
      </c>
      <c r="X29" s="29">
        <v>838</v>
      </c>
      <c r="Y29" s="29">
        <v>931</v>
      </c>
      <c r="Z29" s="30">
        <v>844</v>
      </c>
      <c r="AA29" s="29">
        <v>1097</v>
      </c>
      <c r="AB29" s="29">
        <v>906</v>
      </c>
      <c r="AC29" s="29">
        <v>889</v>
      </c>
      <c r="AD29" s="30">
        <v>767</v>
      </c>
      <c r="AE29" s="29">
        <v>1043</v>
      </c>
      <c r="AF29" s="29">
        <v>750</v>
      </c>
      <c r="AG29" s="29">
        <v>701</v>
      </c>
      <c r="AH29" s="30">
        <v>640</v>
      </c>
      <c r="AI29" s="29">
        <v>919</v>
      </c>
      <c r="AJ29" s="29">
        <v>700</v>
      </c>
      <c r="AK29" s="29">
        <v>515</v>
      </c>
      <c r="AL29" s="30">
        <v>545</v>
      </c>
      <c r="AM29" s="29">
        <v>779</v>
      </c>
      <c r="AN29" s="29">
        <v>545</v>
      </c>
      <c r="AO29" s="29">
        <v>546</v>
      </c>
      <c r="AP29" s="30">
        <v>480</v>
      </c>
      <c r="AQ29" s="29">
        <v>767</v>
      </c>
      <c r="AR29" s="29">
        <v>516</v>
      </c>
      <c r="AS29" s="29">
        <v>598</v>
      </c>
      <c r="AT29" s="29">
        <v>496</v>
      </c>
      <c r="AU29" s="29">
        <v>697</v>
      </c>
      <c r="AV29" s="29">
        <v>473</v>
      </c>
      <c r="AW29" s="29">
        <v>463</v>
      </c>
      <c r="AX29" s="29">
        <v>425</v>
      </c>
      <c r="AY29" s="29">
        <v>617</v>
      </c>
      <c r="AZ29" s="29">
        <v>459</v>
      </c>
      <c r="BA29" s="29">
        <v>547</v>
      </c>
      <c r="BB29" s="29">
        <v>416</v>
      </c>
      <c r="BC29" s="29">
        <v>609</v>
      </c>
      <c r="BD29" s="29">
        <v>386</v>
      </c>
      <c r="BE29" s="29">
        <v>394</v>
      </c>
      <c r="BF29" s="29">
        <v>320</v>
      </c>
      <c r="BG29" s="29">
        <v>478</v>
      </c>
      <c r="BH29" s="29">
        <v>324</v>
      </c>
      <c r="BI29" s="29">
        <v>348</v>
      </c>
    </row>
    <row r="30" spans="1:61" x14ac:dyDescent="0.2">
      <c r="A30" t="e" vm="26">
        <v>#VALUE!</v>
      </c>
      <c r="B30" t="str" cm="1">
        <f t="array" ref="B30">_FV(A30,"Ticker symbol",TRUE)</f>
        <v>CPRT</v>
      </c>
      <c r="C30" s="19" cm="1">
        <f t="array" ref="C30">_FV(A30,"Price")</f>
        <v>112.11</v>
      </c>
      <c r="D30" s="20" cm="1">
        <f t="array" ref="D30">_FV(A30,"market cap",TRUE)/1000000</f>
        <v>26625.82</v>
      </c>
      <c r="E30" s="22">
        <f t="shared" si="0"/>
        <v>3.4920071047957371</v>
      </c>
      <c r="F30" s="21">
        <f>IF(COUNT(Q30:T30)=4,IFERROR(IF($D30/IF($Q30=0,SUM($R30:U30),SUM($Q30:T30))&lt;0,"n/a",$D30/IF($Q30=0,SUM($R30:U30),SUM($Q30:T30))),"n/a"),"n/a")</f>
        <v>24.427357798165136</v>
      </c>
      <c r="G30" s="21">
        <f>IF(COUNT(Q30:X30)=8,IFERROR(IF(($D30/IF($Q30=0,SUM($R30:Z30),SUM($Q30:Y30))*2)&lt;0,"n/a",($D30/IF($Q30=0,SUM($R30:Z30),SUM($Q30:Y30))*2)),"n/a"),"n/a")</f>
        <v>27.10007124681934</v>
      </c>
      <c r="H30" s="21">
        <f>IF(COUNT(Q30:AB30)=12,IFERROR(IF(($D30/IF($Q30=0,SUM($R30:AD30),SUM($Q30:AC30))*3)&lt;0,"n/a",($D30/IF($Q30=0,SUM($R30:AD30),SUM($Q30:AC30))*3)),"n/a"),"n/a")</f>
        <v>30.029120300751881</v>
      </c>
      <c r="I30" s="21">
        <f>IF(COUNT(Q30:AF30)=16,IFERROR(IF(($D30/IF($Q30=0,SUM($R30:AH30),SUM($Q30:AG30))*4)&lt;0,"n/a",($D30/IF($Q30=0,SUM($R30:AH30),SUM($Q30:AG30))*4)),"n/a"),"n/a")</f>
        <v>34.201438664097623</v>
      </c>
      <c r="J30" s="21">
        <f>IF(COUNT(Q30:AJ30)=20,IFERROR(IF(($D30/IF($Q30=0,SUM($R30:AL30),SUM($Q30:AK30))*5)&lt;0,"n/a",($D30/IF($Q30=0,SUM($R30:AL30),SUM($Q30:AK30))*5)),"n/a"),"n/a")</f>
        <v>38.938022813688214</v>
      </c>
      <c r="K30" s="21">
        <f>IF(COUNT(Q30:AN30)=24,IFERROR(IF(($D30/IF($Q30=0,SUM($R30:AP30),SUM($Q30:AO30))*6)&lt;0,"n/a",($D30/IF($Q30=0,SUM($R30:AP30),SUM($Q30:AO30))*6)),"n/a"),"n/a")</f>
        <v>41.996561514195584</v>
      </c>
      <c r="L30" s="21">
        <f>IF(COUNT(Q30:AR30)=28,IFERROR(IF(($D30/IF($Q30=0,SUM($R30:AT30),SUM($Q30:AS30))*7)&lt;0,"n/a",($D30/IF($Q30=0,SUM($R30:AT30),SUM($Q30:AS30))*7)),"n/a"),"n/a")</f>
        <v>46.317281312127236</v>
      </c>
      <c r="M30" s="21">
        <f>IF(COUNT(Q30:AV30)=32,IFERROR(IF(($D30/IF($Q30=0,SUM($R30:AX30),SUM($Q30:AW30))*8)&lt;0,"n/a",($D30/IF($Q30=0,SUM($R30:AX30),SUM($Q30:AW30))*8)),"n/a"),"n/a")</f>
        <v>50.547356430944468</v>
      </c>
      <c r="N30" s="21">
        <f>IF(COUNT(Q30:AZ30)=36,IFERROR(IF(($D30/IF($Q30=0,SUM($R30:BB30),SUM($Q30:BA30))*9)&lt;0,"n/a",($D30/IF($Q30=0,SUM($R30:BB30),SUM($Q30:BA30))*9)),"n/a"),"n/a")</f>
        <v>54.598400546821601</v>
      </c>
      <c r="O30" s="21">
        <f>IF(COUNT(Q30:BD30)=40,IFERROR(IF(($D30/IF($Q30=0,SUM($R30:BF30),SUM($Q30:BE30))*10)&lt;0,"n/a",($D30/IF($Q30=0,SUM($R30:BF30),SUM($Q30:BE30))*10)),"n/a"),"n/a")</f>
        <v>58.185795454545456</v>
      </c>
      <c r="P30" s="23">
        <f t="shared" si="1"/>
        <v>1090</v>
      </c>
      <c r="Q30" s="26">
        <v>287</v>
      </c>
      <c r="R30" s="26">
        <v>260</v>
      </c>
      <c r="S30" s="26">
        <v>256</v>
      </c>
      <c r="T30" s="28">
        <v>287</v>
      </c>
      <c r="U30" s="28">
        <v>193</v>
      </c>
      <c r="V30" s="29">
        <v>200</v>
      </c>
      <c r="W30" s="29">
        <v>166</v>
      </c>
      <c r="X30" s="29">
        <v>147</v>
      </c>
      <c r="Y30" s="29">
        <v>169</v>
      </c>
      <c r="Z30" s="30">
        <v>218</v>
      </c>
      <c r="AA30" s="29">
        <v>153</v>
      </c>
      <c r="AB30" s="29">
        <v>193</v>
      </c>
      <c r="AC30" s="29">
        <v>131</v>
      </c>
      <c r="AD30" s="30">
        <v>114</v>
      </c>
      <c r="AE30" s="29">
        <v>110</v>
      </c>
      <c r="AF30" s="29">
        <v>127</v>
      </c>
      <c r="AG30" s="29">
        <v>103</v>
      </c>
      <c r="AH30" s="30">
        <v>78</v>
      </c>
      <c r="AI30" s="29">
        <v>70</v>
      </c>
      <c r="AJ30" s="29">
        <v>91</v>
      </c>
      <c r="AK30" s="29">
        <v>66</v>
      </c>
      <c r="AL30" s="30">
        <v>167</v>
      </c>
      <c r="AM30" s="29">
        <v>84</v>
      </c>
      <c r="AN30" s="29">
        <v>75</v>
      </c>
      <c r="AO30" s="29">
        <v>59</v>
      </c>
      <c r="AP30" s="30">
        <v>53</v>
      </c>
      <c r="AQ30" s="29">
        <v>57</v>
      </c>
      <c r="AR30" s="29">
        <v>58</v>
      </c>
      <c r="AS30" s="29">
        <v>52</v>
      </c>
      <c r="AT30" s="29">
        <v>53</v>
      </c>
      <c r="AU30" s="29">
        <v>51</v>
      </c>
      <c r="AV30" s="29">
        <v>41</v>
      </c>
      <c r="AW30" s="29">
        <v>45</v>
      </c>
      <c r="AX30" s="29">
        <v>41</v>
      </c>
      <c r="AY30" s="29">
        <v>41</v>
      </c>
      <c r="AZ30" s="29">
        <v>53</v>
      </c>
      <c r="BA30" s="29">
        <v>40</v>
      </c>
      <c r="BB30" s="29">
        <v>46</v>
      </c>
      <c r="BC30" s="29">
        <v>45</v>
      </c>
      <c r="BD30" s="29">
        <v>55</v>
      </c>
      <c r="BE30" s="29">
        <v>41</v>
      </c>
      <c r="BF30" s="29">
        <v>41</v>
      </c>
      <c r="BG30" s="29">
        <v>41</v>
      </c>
      <c r="BH30" s="29">
        <v>50</v>
      </c>
      <c r="BI30" s="29">
        <v>38</v>
      </c>
    </row>
    <row r="31" spans="1:61" x14ac:dyDescent="0.2">
      <c r="A31" t="e" vm="27">
        <v>#VALUE!</v>
      </c>
      <c r="B31" t="str" cm="1">
        <f t="array" ref="B31">_FV(A31,"Ticker symbol",TRUE)</f>
        <v>CRWD</v>
      </c>
      <c r="C31" s="19" cm="1">
        <f t="array" ref="C31">_FV(A31,"Price")</f>
        <v>148.74</v>
      </c>
      <c r="D31" s="20" cm="1">
        <f t="array" ref="D31">_FV(A31,"market cap",TRUE)/1000000</f>
        <v>34510.449999999997</v>
      </c>
      <c r="E31" s="22" t="str">
        <f t="shared" si="0"/>
        <v>n/a</v>
      </c>
      <c r="F31" s="21" t="str">
        <f>IF(COUNT(Q31:T31)=4,IFERROR(IF($D31/IF($Q31=0,SUM($R31:U31),SUM($Q31:T31))&lt;0,"n/a",$D31/IF($Q31=0,SUM($R31:U31),SUM($Q31:T31))),"n/a"),"n/a")</f>
        <v>n/a</v>
      </c>
      <c r="G31" s="21" t="str">
        <f>IF(COUNT(Q31:X31)=8,IFERROR(IF(($D31/IF($Q31=0,SUM($R31:Z31),SUM($Q31:Y31))*2)&lt;0,"n/a",($D31/IF($Q31=0,SUM($R31:Z31),SUM($Q31:Y31))*2)),"n/a"),"n/a")</f>
        <v>n/a</v>
      </c>
      <c r="H31" s="21" t="str">
        <f>IF(COUNT(Q31:AB31)=12,IFERROR(IF(($D31/IF($Q31=0,SUM($R31:AD31),SUM($Q31:AC31))*3)&lt;0,"n/a",($D31/IF($Q31=0,SUM($R31:AD31),SUM($Q31:AC31))*3)),"n/a"),"n/a")</f>
        <v>n/a</v>
      </c>
      <c r="I31" s="21" t="str">
        <f>IF(COUNT(Q31:AF31)=16,IFERROR(IF(($D31/IF($Q31=0,SUM($R31:AH31),SUM($Q31:AG31))*4)&lt;0,"n/a",($D31/IF($Q31=0,SUM($R31:AH31),SUM($Q31:AG31))*4)),"n/a"),"n/a")</f>
        <v>n/a</v>
      </c>
      <c r="J31" s="21" t="str">
        <f>IF(COUNT(Q31:AJ31)=20,IFERROR(IF(($D31/IF($Q31=0,SUM($R31:AL31),SUM($Q31:AK31))*5)&lt;0,"n/a",($D31/IF($Q31=0,SUM($R31:AL31),SUM($Q31:AK31))*5)),"n/a"),"n/a")</f>
        <v>n/a</v>
      </c>
      <c r="K31" s="21" t="str">
        <f>IF(COUNT(Q31:AN31)=24,IFERROR(IF(($D31/IF($Q31=0,SUM($R31:AP31),SUM($Q31:AO31))*6)&lt;0,"n/a",($D31/IF($Q31=0,SUM($R31:AP31),SUM($Q31:AO31))*6)),"n/a"),"n/a")</f>
        <v>n/a</v>
      </c>
      <c r="L31" s="21" t="str">
        <f>IF(COUNT(Q31:AR31)=28,IFERROR(IF(($D31/IF($Q31=0,SUM($R31:AT31),SUM($Q31:AS31))*7)&lt;0,"n/a",($D31/IF($Q31=0,SUM($R31:AT31),SUM($Q31:AS31))*7)),"n/a"),"n/a")</f>
        <v>n/a</v>
      </c>
      <c r="M31" s="21" t="str">
        <f>IF(COUNT(Q31:AV31)=32,IFERROR(IF(($D31/IF($Q31=0,SUM($R31:AX31),SUM($Q31:AW31))*8)&lt;0,"n/a",($D31/IF($Q31=0,SUM($R31:AX31),SUM($Q31:AW31))*8)),"n/a"),"n/a")</f>
        <v>n/a</v>
      </c>
      <c r="N31" s="21" t="str">
        <f>IF(COUNT(Q31:AZ31)=36,IFERROR(IF(($D31/IF($Q31=0,SUM($R31:BB31),SUM($Q31:BA31))*9)&lt;0,"n/a",($D31/IF($Q31=0,SUM($R31:BB31),SUM($Q31:BA31))*9)),"n/a"),"n/a")</f>
        <v>n/a</v>
      </c>
      <c r="O31" s="21" t="str">
        <f>IF(COUNT(Q31:BD31)=40,IFERROR(IF(($D31/IF($Q31=0,SUM($R31:BF31),SUM($Q31:BE31))*10)&lt;0,"n/a",($D31/IF($Q31=0,SUM($R31:BF31),SUM($Q31:BE31))*10)),"n/a"),"n/a")</f>
        <v>n/a</v>
      </c>
      <c r="P31" s="23">
        <f t="shared" si="1"/>
        <v>-234</v>
      </c>
      <c r="Q31" s="26">
        <v>-42</v>
      </c>
      <c r="R31" s="26">
        <v>-50</v>
      </c>
      <c r="S31" s="26">
        <v>-57</v>
      </c>
      <c r="T31" s="28">
        <v>-85</v>
      </c>
      <c r="U31" s="28">
        <v>-19</v>
      </c>
      <c r="V31" s="29">
        <v>-25</v>
      </c>
      <c r="W31" s="29">
        <v>-30</v>
      </c>
      <c r="X31" s="29">
        <v>-19</v>
      </c>
      <c r="Y31" s="29">
        <v>-28</v>
      </c>
      <c r="Z31" s="30">
        <v>-36</v>
      </c>
      <c r="AA31" s="29">
        <v>-52</v>
      </c>
      <c r="AB31" s="29">
        <v>-26</v>
      </c>
      <c r="AC31" s="29">
        <v>-31</v>
      </c>
      <c r="AD31" s="30">
        <v>-42</v>
      </c>
      <c r="AE31" s="29">
        <v>-33</v>
      </c>
      <c r="AF31" s="29">
        <v>-34</v>
      </c>
      <c r="AG31" s="32"/>
      <c r="AH31" s="31"/>
      <c r="AI31" s="32"/>
      <c r="AJ31" s="32"/>
      <c r="AK31" s="32"/>
      <c r="AL31" s="31"/>
      <c r="AM31" s="32"/>
      <c r="AN31" s="32"/>
      <c r="AO31" s="32"/>
      <c r="AP31" s="31"/>
      <c r="AQ31" s="32"/>
      <c r="AR31" s="32"/>
      <c r="AS31" s="32"/>
      <c r="AT31" s="32"/>
      <c r="AU31" s="32"/>
      <c r="AV31" s="32"/>
      <c r="AW31" s="32"/>
      <c r="AX31" s="32"/>
      <c r="AY31" s="32"/>
      <c r="AZ31" s="32"/>
      <c r="BA31" s="32"/>
      <c r="BB31" s="32"/>
      <c r="BC31" s="32"/>
      <c r="BD31" s="32"/>
      <c r="BE31" s="32"/>
      <c r="BF31" s="32"/>
      <c r="BG31" s="32"/>
      <c r="BH31" s="32"/>
      <c r="BI31" s="32"/>
    </row>
    <row r="32" spans="1:61" x14ac:dyDescent="0.2">
      <c r="A32" t="e" vm="28">
        <v>#VALUE!</v>
      </c>
      <c r="B32" t="str" cm="1">
        <f t="array" ref="B32">_FV(A32,"Ticker symbol",TRUE)</f>
        <v>CSCO</v>
      </c>
      <c r="C32" s="19" cm="1">
        <f t="array" ref="C32">_FV(A32,"Price")</f>
        <v>42.94</v>
      </c>
      <c r="D32" s="20" cm="1">
        <f t="array" ref="D32">_FV(A32,"market cap",TRUE)/1000000</f>
        <v>178380</v>
      </c>
      <c r="E32" s="22">
        <f t="shared" si="0"/>
        <v>0.26259419347435259</v>
      </c>
      <c r="F32" s="21">
        <f>IF(COUNT(Q32:T32)=4,IFERROR(IF($D32/IF($Q32=0,SUM($R32:U32),SUM($Q32:T32))&lt;0,"n/a",$D32/IF($Q32=0,SUM($R32:U32),SUM($Q32:T32))),"n/a"),"n/a")</f>
        <v>15.084989429175476</v>
      </c>
      <c r="G32" s="21">
        <f>IF(COUNT(Q32:X32)=8,IFERROR(IF(($D32/IF($Q32=0,SUM($R32:Z32),SUM($Q32:Y32))*2)&lt;0,"n/a",($D32/IF($Q32=0,SUM($R32:Z32),SUM($Q32:Y32))*2)),"n/a"),"n/a")</f>
        <v>14.366945876288661</v>
      </c>
      <c r="H32" s="21">
        <f>IF(COUNT(Q32:AB32)=12,IFERROR(IF(($D32/IF($Q32=0,SUM($R32:AD32),SUM($Q32:AC32))*3)&lt;0,"n/a",($D32/IF($Q32=0,SUM($R32:AD32),SUM($Q32:AC32))*3)),"n/a"),"n/a")</f>
        <v>14.935528886408036</v>
      </c>
      <c r="I32" s="21">
        <f>IF(COUNT(Q32:AF32)=16,IFERROR(IF(($D32/IF($Q32=0,SUM($R32:AH32),SUM($Q32:AG32))*4)&lt;0,"n/a",($D32/IF($Q32=0,SUM($R32:AH32),SUM($Q32:AG32))*4)),"n/a"),"n/a")</f>
        <v>19.234937323089365</v>
      </c>
      <c r="J32" s="21">
        <f>IF(COUNT(Q32:AJ32)=20,IFERROR(IF(($D32/IF($Q32=0,SUM($R32:AL32),SUM($Q32:AK32))*5)&lt;0,"n/a",($D32/IF($Q32=0,SUM($R32:AL32),SUM($Q32:AK32))*5)),"n/a"),"n/a")</f>
        <v>19.067470497691122</v>
      </c>
      <c r="K32" s="21">
        <f>IF(COUNT(Q32:AN32)=24,IFERROR(IF(($D32/IF($Q32=0,SUM($R32:AP32),SUM($Q32:AO32))*6)&lt;0,"n/a",($D32/IF($Q32=0,SUM($R32:AP32),SUM($Q32:AO32))*6)),"n/a"),"n/a")</f>
        <v>18.643719407040951</v>
      </c>
      <c r="L32" s="21">
        <f>IF(COUNT(Q32:AR32)=28,IFERROR(IF(($D32/IF($Q32=0,SUM($R32:AT32),SUM($Q32:AS32))*7)&lt;0,"n/a",($D32/IF($Q32=0,SUM($R32:AT32),SUM($Q32:AS32))*7)),"n/a"),"n/a")</f>
        <v>18.639498432601883</v>
      </c>
      <c r="M32" s="21">
        <f>IF(COUNT(Q32:AV32)=32,IFERROR(IF(($D32/IF($Q32=0,SUM($R32:AX32),SUM($Q32:AW32))*8)&lt;0,"n/a",($D32/IF($Q32=0,SUM($R32:AX32),SUM($Q32:AW32))*8)),"n/a"),"n/a")</f>
        <v>19.110010043521928</v>
      </c>
      <c r="N32" s="21">
        <f>IF(COUNT(Q32:AZ32)=36,IFERROR(IF(($D32/IF($Q32=0,SUM($R32:BB32),SUM($Q32:BA32))*9)&lt;0,"n/a",($D32/IF($Q32=0,SUM($R32:BB32),SUM($Q32:BA32))*9)),"n/a"),"n/a")</f>
        <v>18.985123341453608</v>
      </c>
      <c r="O32" s="21">
        <f>IF(COUNT(Q32:BD32)=40,IFERROR(IF(($D32/IF($Q32=0,SUM($R32:BF32),SUM($Q32:BE32))*10)&lt;0,"n/a",($D32/IF($Q32=0,SUM($R32:BF32),SUM($Q32:BE32))*10)),"n/a"),"n/a")</f>
        <v>19.197572052777719</v>
      </c>
      <c r="P32" s="23">
        <f t="shared" si="1"/>
        <v>11825</v>
      </c>
      <c r="Q32" s="26">
        <v>2973</v>
      </c>
      <c r="R32" s="26">
        <v>2980</v>
      </c>
      <c r="S32" s="26">
        <v>3009</v>
      </c>
      <c r="T32" s="28">
        <v>2863</v>
      </c>
      <c r="U32" s="28">
        <v>2545</v>
      </c>
      <c r="V32" s="29">
        <v>2174</v>
      </c>
      <c r="W32" s="29">
        <v>2636</v>
      </c>
      <c r="X32" s="29">
        <v>2774</v>
      </c>
      <c r="Y32" s="29">
        <v>2878</v>
      </c>
      <c r="Z32" s="30">
        <v>2926</v>
      </c>
      <c r="AA32" s="29">
        <v>2206</v>
      </c>
      <c r="AB32" s="29">
        <v>3044</v>
      </c>
      <c r="AC32" s="29">
        <v>2822</v>
      </c>
      <c r="AD32" s="30">
        <v>3549</v>
      </c>
      <c r="AE32" s="29">
        <v>3803</v>
      </c>
      <c r="AF32" s="29">
        <v>2691</v>
      </c>
      <c r="AG32" s="29">
        <v>-8778</v>
      </c>
      <c r="AH32" s="30">
        <v>2394</v>
      </c>
      <c r="AI32" s="29">
        <v>2424</v>
      </c>
      <c r="AJ32" s="29">
        <v>2515</v>
      </c>
      <c r="AK32" s="29">
        <v>2348</v>
      </c>
      <c r="AL32" s="30">
        <v>2322</v>
      </c>
      <c r="AM32" s="29">
        <v>2813</v>
      </c>
      <c r="AN32" s="29">
        <v>2349</v>
      </c>
      <c r="AO32" s="29">
        <v>3147</v>
      </c>
      <c r="AP32" s="30">
        <v>2430</v>
      </c>
      <c r="AQ32" s="29">
        <v>2319</v>
      </c>
      <c r="AR32" s="29">
        <v>2437</v>
      </c>
      <c r="AS32" s="29">
        <v>2397</v>
      </c>
      <c r="AT32" s="29">
        <v>1828</v>
      </c>
      <c r="AU32" s="29">
        <v>2247</v>
      </c>
      <c r="AV32" s="29">
        <v>2181</v>
      </c>
      <c r="AW32" s="29">
        <v>1429</v>
      </c>
      <c r="AX32" s="29">
        <v>1996</v>
      </c>
      <c r="AY32" s="29">
        <v>2270</v>
      </c>
      <c r="AZ32" s="29">
        <v>2478</v>
      </c>
      <c r="BA32" s="29">
        <v>3143</v>
      </c>
      <c r="BB32" s="29">
        <v>2092</v>
      </c>
      <c r="BC32" s="29">
        <v>1917</v>
      </c>
      <c r="BD32" s="29">
        <v>2165</v>
      </c>
      <c r="BE32" s="29">
        <v>2182</v>
      </c>
      <c r="BF32" s="29">
        <v>1777</v>
      </c>
      <c r="BG32" s="29">
        <v>1232</v>
      </c>
      <c r="BH32" s="29">
        <v>1807</v>
      </c>
      <c r="BI32" s="29">
        <v>1521</v>
      </c>
    </row>
    <row r="33" spans="1:61" x14ac:dyDescent="0.2">
      <c r="A33" t="e" vm="29">
        <v>#VALUE!</v>
      </c>
      <c r="B33" t="str" cm="1">
        <f t="array" ref="B33">_FV(A33,"Ticker symbol",TRUE)</f>
        <v>CSX</v>
      </c>
      <c r="C33" s="19" cm="1">
        <f t="array" ref="C33">_FV(A33,"Price")</f>
        <v>30.94</v>
      </c>
      <c r="D33" s="20" cm="1">
        <f t="array" ref="D33">_FV(A33,"market cap",TRUE)/1000000</f>
        <v>67271.604399999997</v>
      </c>
      <c r="E33" s="22">
        <f t="shared" si="0"/>
        <v>0.75349743226491939</v>
      </c>
      <c r="F33" s="21">
        <f>IF(COUNT(Q33:T33)=4,IFERROR(IF($D33/IF($Q33=0,SUM($R33:U33),SUM($Q33:T33))&lt;0,"n/a",$D33/IF($Q33=0,SUM($R33:U33),SUM($Q33:T33))),"n/a"),"n/a")</f>
        <v>17.100051957295374</v>
      </c>
      <c r="G33" s="21">
        <f>IF(COUNT(Q33:X33)=8,IFERROR(IF(($D33/IF($Q33=0,SUM($R33:Z33),SUM($Q33:Y33))*2)&lt;0,"n/a",($D33/IF($Q33=0,SUM($R33:Z33),SUM($Q33:Y33))*2)),"n/a"),"n/a")</f>
        <v>18.169238190411882</v>
      </c>
      <c r="H33" s="21">
        <f>IF(COUNT(Q33:AB33)=12,IFERROR(IF(($D33/IF($Q33=0,SUM($R33:AD33),SUM($Q33:AC33))*3)&lt;0,"n/a",($D33/IF($Q33=0,SUM($R33:AD33),SUM($Q33:AC33))*3)),"n/a"),"n/a")</f>
        <v>18.797952049180328</v>
      </c>
      <c r="I33" s="21">
        <f>IF(COUNT(Q33:AF33)=16,IFERROR(IF(($D33/IF($Q33=0,SUM($R33:AH33),SUM($Q33:AG33))*4)&lt;0,"n/a",($D33/IF($Q33=0,SUM($R33:AH33),SUM($Q33:AG33))*4)),"n/a"),"n/a")</f>
        <v>19.158876297614807</v>
      </c>
      <c r="J33" s="21">
        <f>IF(COUNT(Q33:AJ33)=20,IFERROR(IF(($D33/IF($Q33=0,SUM($R33:AL33),SUM($Q33:AK33))*5)&lt;0,"n/a",($D33/IF($Q33=0,SUM($R33:AL33),SUM($Q33:AK33))*5)),"n/a"),"n/a")</f>
        <v>17.234987804878049</v>
      </c>
      <c r="K33" s="21">
        <f>IF(COUNT(Q33:AN33)=24,IFERROR(IF(($D33/IF($Q33=0,SUM($R33:AP33),SUM($Q33:AO33))*6)&lt;0,"n/a",($D33/IF($Q33=0,SUM($R33:AP33),SUM($Q33:AO33))*6)),"n/a"),"n/a")</f>
        <v>19.012229222797927</v>
      </c>
      <c r="L33" s="21">
        <f>IF(COUNT(Q33:AR33)=28,IFERROR(IF(($D33/IF($Q33=0,SUM($R33:AT33),SUM($Q33:AS33))*7)&lt;0,"n/a",($D33/IF($Q33=0,SUM($R33:AT33),SUM($Q33:AS33))*7)),"n/a"),"n/a")</f>
        <v>20.299216777308388</v>
      </c>
      <c r="M33" s="21">
        <f>IF(COUNT(Q33:AV33)=32,IFERROR(IF(($D33/IF($Q33=0,SUM($R33:AX33),SUM($Q33:AW33))*8)&lt;0,"n/a",($D33/IF($Q33=0,SUM($R33:AX33),SUM($Q33:AW33))*8)),"n/a"),"n/a")</f>
        <v>21.419814336318407</v>
      </c>
      <c r="N33" s="21">
        <f>IF(COUNT(Q33:AZ33)=36,IFERROR(IF(($D33/IF($Q33=0,SUM($R33:BB33),SUM($Q33:BA33))*9)&lt;0,"n/a",($D33/IF($Q33=0,SUM($R33:BB33),SUM($Q33:BA33))*9)),"n/a"),"n/a")</f>
        <v>22.433007506762014</v>
      </c>
      <c r="O33" s="21">
        <f>IF(COUNT(Q33:BD33)=40,IFERROR(IF(($D33/IF($Q33=0,SUM($R33:BF33),SUM($Q33:BE33))*10)&lt;0,"n/a",($D33/IF($Q33=0,SUM($R33:BF33),SUM($Q33:BE33))*10)),"n/a"),"n/a")</f>
        <v>23.316097462914183</v>
      </c>
      <c r="P33" s="23">
        <f t="shared" si="1"/>
        <v>3934</v>
      </c>
      <c r="Q33" s="26">
        <v>859</v>
      </c>
      <c r="R33" s="26">
        <v>934</v>
      </c>
      <c r="S33" s="26">
        <v>968</v>
      </c>
      <c r="T33" s="28">
        <v>1173</v>
      </c>
      <c r="U33" s="28">
        <v>706</v>
      </c>
      <c r="V33" s="29">
        <v>760</v>
      </c>
      <c r="W33" s="29">
        <v>736</v>
      </c>
      <c r="X33" s="29">
        <v>499</v>
      </c>
      <c r="Y33" s="29">
        <v>770</v>
      </c>
      <c r="Z33" s="30">
        <v>771</v>
      </c>
      <c r="AA33" s="29">
        <v>856</v>
      </c>
      <c r="AB33" s="29">
        <v>870</v>
      </c>
      <c r="AC33" s="29">
        <v>834</v>
      </c>
      <c r="AD33" s="30">
        <v>843</v>
      </c>
      <c r="AE33" s="29">
        <v>894</v>
      </c>
      <c r="AF33" s="29">
        <v>877</v>
      </c>
      <c r="AG33" s="29">
        <v>695</v>
      </c>
      <c r="AH33" s="30">
        <v>4140</v>
      </c>
      <c r="AI33" s="29">
        <v>459</v>
      </c>
      <c r="AJ33" s="29">
        <v>510</v>
      </c>
      <c r="AK33" s="29">
        <v>362</v>
      </c>
      <c r="AL33" s="30">
        <v>458</v>
      </c>
      <c r="AM33" s="29">
        <v>455</v>
      </c>
      <c r="AN33" s="29">
        <v>445</v>
      </c>
      <c r="AO33" s="29">
        <v>356</v>
      </c>
      <c r="AP33" s="30">
        <v>466</v>
      </c>
      <c r="AQ33" s="29">
        <v>507</v>
      </c>
      <c r="AR33" s="29">
        <v>553</v>
      </c>
      <c r="AS33" s="29">
        <v>442</v>
      </c>
      <c r="AT33" s="29">
        <v>491</v>
      </c>
      <c r="AU33" s="29">
        <v>509</v>
      </c>
      <c r="AV33" s="29">
        <v>529</v>
      </c>
      <c r="AW33" s="29">
        <v>398</v>
      </c>
      <c r="AX33" s="29">
        <v>426</v>
      </c>
      <c r="AY33" s="29">
        <v>455</v>
      </c>
      <c r="AZ33" s="29">
        <v>521</v>
      </c>
      <c r="BA33" s="29">
        <v>462</v>
      </c>
      <c r="BB33" s="29">
        <v>447</v>
      </c>
      <c r="BC33" s="29">
        <v>455</v>
      </c>
      <c r="BD33" s="29">
        <v>512</v>
      </c>
      <c r="BE33" s="29">
        <v>449</v>
      </c>
      <c r="BF33" s="29">
        <v>489</v>
      </c>
      <c r="BG33" s="29">
        <v>464</v>
      </c>
      <c r="BH33" s="29">
        <v>506</v>
      </c>
      <c r="BI33" s="29">
        <v>395</v>
      </c>
    </row>
    <row r="34" spans="1:61" x14ac:dyDescent="0.2">
      <c r="A34" t="e" vm="30">
        <v>#VALUE!</v>
      </c>
      <c r="B34" t="str" cm="1">
        <f t="array" ref="B34">_FV(A34,"Ticker symbol",TRUE)</f>
        <v>CTAS</v>
      </c>
      <c r="C34" s="19" cm="1">
        <f t="array" ref="C34">_FV(A34,"Price")</f>
        <v>363.62</v>
      </c>
      <c r="D34" s="20" cm="1">
        <f t="array" ref="D34">_FV(A34,"market cap",TRUE)/1000000</f>
        <v>37207.379999999997</v>
      </c>
      <c r="E34" s="22">
        <f t="shared" si="0"/>
        <v>1.8828911253430924</v>
      </c>
      <c r="F34" s="21">
        <f>IF(COUNT(Q34:T34)=4,IFERROR(IF($D34/IF($Q34=0,SUM($R34:U34),SUM($Q34:T34))&lt;0,"n/a",$D34/IF($Q34=0,SUM($R34:U34),SUM($Q34:T34))),"n/a"),"n/a")</f>
        <v>30.749900826446279</v>
      </c>
      <c r="G34" s="21">
        <f>IF(COUNT(Q34:X34)=8,IFERROR(IF(($D34/IF($Q34=0,SUM($R34:Z34),SUM($Q34:Y34))*2)&lt;0,"n/a",($D34/IF($Q34=0,SUM($R34:Z34),SUM($Q34:Y34))*2)),"n/a"),"n/a")</f>
        <v>30.59817434210526</v>
      </c>
      <c r="H34" s="21">
        <f>IF(COUNT(Q34:AB34)=12,IFERROR(IF(($D34/IF($Q34=0,SUM($R34:AD34),SUM($Q34:AC34))*3)&lt;0,"n/a",($D34/IF($Q34=0,SUM($R34:AD34),SUM($Q34:AC34))*3)),"n/a"),"n/a")</f>
        <v>33.280304114490157</v>
      </c>
      <c r="I34" s="21">
        <f>IF(COUNT(Q34:AF34)=16,IFERROR(IF(($D34/IF($Q34=0,SUM($R34:AH34),SUM($Q34:AG34))*4)&lt;0,"n/a",($D34/IF($Q34=0,SUM($R34:AH34),SUM($Q34:AG34))*4)),"n/a"),"n/a")</f>
        <v>34.62762214983713</v>
      </c>
      <c r="J34" s="21">
        <f>IF(COUNT(Q34:AJ34)=20,IFERROR(IF(($D34/IF($Q34=0,SUM($R34:AL34),SUM($Q34:AK34))*5)&lt;0,"n/a",($D34/IF($Q34=0,SUM($R34:AL34),SUM($Q34:AK34))*5)),"n/a"),"n/a")</f>
        <v>38.326514215080344</v>
      </c>
      <c r="K34" s="21">
        <f>IF(COUNT(Q34:AN34)=24,IFERROR(IF(($D34/IF($Q34=0,SUM($R34:AP34),SUM($Q34:AO34))*6)&lt;0,"n/a",($D34/IF($Q34=0,SUM($R34:AP34),SUM($Q34:AO34))*6)),"n/a"),"n/a")</f>
        <v>41.495219330855015</v>
      </c>
      <c r="L34" s="21">
        <f>IF(COUNT(Q34:AR34)=28,IFERROR(IF(($D34/IF($Q34=0,SUM($R34:AT34),SUM($Q34:AS34))*7)&lt;0,"n/a",($D34/IF($Q34=0,SUM($R34:AT34),SUM($Q34:AS34))*7)),"n/a"),"n/a")</f>
        <v>43.228491286307047</v>
      </c>
      <c r="M34" s="21">
        <f>IF(COUNT(Q34:AV34)=32,IFERROR(IF(($D34/IF($Q34=0,SUM($R34:AX34),SUM($Q34:AW34))*8)&lt;0,"n/a",($D34/IF($Q34=0,SUM($R34:AX34),SUM($Q34:AW34))*8)),"n/a"),"n/a")</f>
        <v>46.027375908458325</v>
      </c>
      <c r="N34" s="21">
        <f>IF(COUNT(Q34:AZ34)=36,IFERROR(IF(($D34/IF($Q34=0,SUM($R34:BB34),SUM($Q34:BA34))*9)&lt;0,"n/a",($D34/IF($Q34=0,SUM($R34:BB34),SUM($Q34:BA34))*9)),"n/a"),"n/a")</f>
        <v>49.310325430717121</v>
      </c>
      <c r="O34" s="21">
        <f>IF(COUNT(Q34:BD34)=40,IFERROR(IF(($D34/IF($Q34=0,SUM($R34:BF34),SUM($Q34:BE34))*10)&lt;0,"n/a",($D34/IF($Q34=0,SUM($R34:BF34),SUM($Q34:BE34))*10)),"n/a"),"n/a")</f>
        <v>52.419526627218929</v>
      </c>
      <c r="P34" s="23">
        <f t="shared" si="1"/>
        <v>1210</v>
      </c>
      <c r="Q34" s="26">
        <v>314</v>
      </c>
      <c r="R34" s="26">
        <v>293</v>
      </c>
      <c r="S34" s="26">
        <v>331</v>
      </c>
      <c r="T34" s="28">
        <v>272</v>
      </c>
      <c r="U34" s="28">
        <v>256</v>
      </c>
      <c r="V34" s="29">
        <v>283</v>
      </c>
      <c r="W34" s="29">
        <v>300</v>
      </c>
      <c r="X34" s="29">
        <v>151</v>
      </c>
      <c r="Y34" s="29">
        <v>232</v>
      </c>
      <c r="Z34" s="30">
        <v>244</v>
      </c>
      <c r="AA34" s="29">
        <v>249</v>
      </c>
      <c r="AB34" s="29">
        <v>226</v>
      </c>
      <c r="AC34" s="29">
        <v>203</v>
      </c>
      <c r="AD34" s="30">
        <v>243</v>
      </c>
      <c r="AE34" s="29">
        <v>213</v>
      </c>
      <c r="AF34" s="29">
        <v>186</v>
      </c>
      <c r="AG34" s="29">
        <v>302</v>
      </c>
      <c r="AH34" s="30">
        <v>137</v>
      </c>
      <c r="AI34" s="29">
        <v>217</v>
      </c>
      <c r="AJ34" s="29">
        <v>84</v>
      </c>
      <c r="AK34" s="29">
        <v>118</v>
      </c>
      <c r="AL34" s="30">
        <v>140</v>
      </c>
      <c r="AM34" s="29">
        <v>138</v>
      </c>
      <c r="AN34" s="29">
        <v>131</v>
      </c>
      <c r="AO34" s="29">
        <v>117</v>
      </c>
      <c r="AP34" s="30">
        <v>345</v>
      </c>
      <c r="AQ34" s="29">
        <v>100</v>
      </c>
      <c r="AR34" s="29">
        <v>105</v>
      </c>
      <c r="AS34" s="29">
        <v>95</v>
      </c>
      <c r="AT34" s="29">
        <v>120</v>
      </c>
      <c r="AU34" s="29">
        <v>110</v>
      </c>
      <c r="AV34" s="29">
        <v>127</v>
      </c>
      <c r="AW34" s="29">
        <v>85</v>
      </c>
      <c r="AX34" s="29">
        <v>85</v>
      </c>
      <c r="AY34" s="29">
        <v>78</v>
      </c>
      <c r="AZ34" s="29">
        <v>87</v>
      </c>
      <c r="BA34" s="29">
        <v>74</v>
      </c>
      <c r="BB34" s="29">
        <v>78</v>
      </c>
      <c r="BC34" s="29">
        <v>76</v>
      </c>
      <c r="BD34" s="29">
        <v>78</v>
      </c>
      <c r="BE34" s="29">
        <v>75</v>
      </c>
      <c r="BF34" s="29">
        <v>74</v>
      </c>
      <c r="BG34" s="29">
        <v>68</v>
      </c>
      <c r="BH34" s="29">
        <v>71</v>
      </c>
      <c r="BI34" s="29">
        <v>59</v>
      </c>
    </row>
    <row r="35" spans="1:61" x14ac:dyDescent="0.2">
      <c r="A35" t="e" vm="31">
        <v>#VALUE!</v>
      </c>
      <c r="B35" t="str" cm="1">
        <f t="array" ref="B35">_FV(A35,"Ticker symbol",TRUE)</f>
        <v>CTSH</v>
      </c>
      <c r="C35" s="19" cm="1">
        <f t="array" ref="C35">_FV(A35,"Price")</f>
        <v>70.83</v>
      </c>
      <c r="D35" s="20" cm="1">
        <f t="array" ref="D35">_FV(A35,"market cap",TRUE)/1000000</f>
        <v>36914.74</v>
      </c>
      <c r="E35" s="22">
        <f t="shared" si="0"/>
        <v>0.42342575796838561</v>
      </c>
      <c r="F35" s="21">
        <f>IF(COUNT(Q35:T35)=4,IFERROR(IF($D35/IF($Q35=0,SUM($R35:U35),SUM($Q35:T35))&lt;0,"n/a",$D35/IF($Q35=0,SUM($R35:U35),SUM($Q35:T35))),"n/a"),"n/a")</f>
        <v>16.817649202733485</v>
      </c>
      <c r="G35" s="21">
        <f>IF(COUNT(Q35:X35)=8,IFERROR(IF(($D35/IF($Q35=0,SUM($R35:Z35),SUM($Q35:Y35))*2)&lt;0,"n/a",($D35/IF($Q35=0,SUM($R35:Z35),SUM($Q35:Y35))*2)),"n/a"),"n/a")</f>
        <v>18.042394916911046</v>
      </c>
      <c r="H35" s="21">
        <f>IF(COUNT(Q35:AB35)=12,IFERROR(IF(($D35/IF($Q35=0,SUM($R35:AD35),SUM($Q35:AC35))*3)&lt;0,"n/a",($D35/IF($Q35=0,SUM($R35:AD35),SUM($Q35:AC35))*3)),"n/a"),"n/a")</f>
        <v>18.662659251769462</v>
      </c>
      <c r="I35" s="21">
        <f>IF(COUNT(Q35:AF35)=16,IFERROR(IF(($D35/IF($Q35=0,SUM($R35:AH35),SUM($Q35:AG35))*4)&lt;0,"n/a",($D35/IF($Q35=0,SUM($R35:AH35),SUM($Q35:AG35))*4)),"n/a"),"n/a")</f>
        <v>18.376970752955817</v>
      </c>
      <c r="J35" s="21">
        <f>IF(COUNT(Q35:AJ35)=20,IFERROR(IF(($D35/IF($Q35=0,SUM($R35:AL35),SUM($Q35:AK35))*5)&lt;0,"n/a",($D35/IF($Q35=0,SUM($R35:AL35),SUM($Q35:AK35))*5)),"n/a"),"n/a")</f>
        <v>19.349376244889399</v>
      </c>
      <c r="K35" s="21">
        <f>IF(COUNT(Q35:AN35)=24,IFERROR(IF(($D35/IF($Q35=0,SUM($R35:AP35),SUM($Q35:AO35))*6)&lt;0,"n/a",($D35/IF($Q35=0,SUM($R35:AP35),SUM($Q35:AO35))*6)),"n/a"),"n/a")</f>
        <v>19.968305084745761</v>
      </c>
      <c r="L35" s="21">
        <f>IF(COUNT(Q35:AR35)=28,IFERROR(IF(($D35/IF($Q35=0,SUM($R35:AT35),SUM($Q35:AS35))*7)&lt;0,"n/a",($D35/IF($Q35=0,SUM($R35:AT35),SUM($Q35:AS35))*7)),"n/a"),"n/a")</f>
        <v>20.321105693614342</v>
      </c>
      <c r="M35" s="21">
        <f>IF(COUNT(Q35:AV35)=32,IFERROR(IF(($D35/IF($Q35=0,SUM($R35:AX35),SUM($Q35:AW35))*8)&lt;0,"n/a",($D35/IF($Q35=0,SUM($R35:AX35),SUM($Q35:AW35))*8)),"n/a"),"n/a")</f>
        <v>20.861678440237355</v>
      </c>
      <c r="N35" s="21">
        <f>IF(COUNT(Q35:AZ35)=36,IFERROR(IF(($D35/IF($Q35=0,SUM($R35:BB35),SUM($Q35:BA35))*9)&lt;0,"n/a",($D35/IF($Q35=0,SUM($R35:BB35),SUM($Q35:BA35))*9)),"n/a"),"n/a")</f>
        <v>21.595986739469581</v>
      </c>
      <c r="O35" s="21">
        <f>IF(COUNT(Q35:BD35)=40,IFERROR(IF(($D35/IF($Q35=0,SUM($R35:BF35),SUM($Q35:BE35))*10)&lt;0,"n/a",($D35/IF($Q35=0,SUM($R35:BF35),SUM($Q35:BE35))*10)),"n/a"),"n/a")</f>
        <v>22.459686055001214</v>
      </c>
      <c r="P35" s="23">
        <f t="shared" si="1"/>
        <v>2195</v>
      </c>
      <c r="Q35" s="26">
        <v>563</v>
      </c>
      <c r="R35" s="26">
        <v>576</v>
      </c>
      <c r="S35" s="26">
        <v>544</v>
      </c>
      <c r="T35" s="28">
        <v>512</v>
      </c>
      <c r="U35" s="28">
        <v>505</v>
      </c>
      <c r="V35" s="29">
        <v>316</v>
      </c>
      <c r="W35" s="29">
        <v>348</v>
      </c>
      <c r="X35" s="29">
        <v>361</v>
      </c>
      <c r="Y35" s="29">
        <v>367</v>
      </c>
      <c r="Z35" s="30">
        <v>395</v>
      </c>
      <c r="AA35" s="29">
        <v>497</v>
      </c>
      <c r="AB35" s="29">
        <v>509</v>
      </c>
      <c r="AC35" s="29">
        <v>441</v>
      </c>
      <c r="AD35" s="30">
        <v>648</v>
      </c>
      <c r="AE35" s="29">
        <v>477</v>
      </c>
      <c r="AF35" s="29">
        <v>456</v>
      </c>
      <c r="AG35" s="29">
        <v>520</v>
      </c>
      <c r="AH35" s="30">
        <v>-18</v>
      </c>
      <c r="AI35" s="29">
        <v>495</v>
      </c>
      <c r="AJ35" s="29">
        <v>470</v>
      </c>
      <c r="AK35" s="29">
        <v>557</v>
      </c>
      <c r="AL35" s="30">
        <v>416</v>
      </c>
      <c r="AM35" s="29">
        <v>444</v>
      </c>
      <c r="AN35" s="29">
        <v>252</v>
      </c>
      <c r="AO35" s="29">
        <v>441</v>
      </c>
      <c r="AP35" s="30">
        <v>424</v>
      </c>
      <c r="AQ35" s="29">
        <v>397</v>
      </c>
      <c r="AR35" s="29">
        <v>420</v>
      </c>
      <c r="AS35" s="29">
        <v>383</v>
      </c>
      <c r="AT35" s="29">
        <v>363</v>
      </c>
      <c r="AU35" s="29">
        <v>356</v>
      </c>
      <c r="AV35" s="29">
        <v>372</v>
      </c>
      <c r="AW35" s="29">
        <v>349</v>
      </c>
      <c r="AX35" s="29">
        <v>324</v>
      </c>
      <c r="AY35" s="29">
        <v>320</v>
      </c>
      <c r="AZ35" s="29">
        <v>300</v>
      </c>
      <c r="BA35" s="29">
        <v>284</v>
      </c>
      <c r="BB35" s="29">
        <v>279</v>
      </c>
      <c r="BC35" s="29">
        <v>277</v>
      </c>
      <c r="BD35" s="29">
        <v>252</v>
      </c>
      <c r="BE35" s="29">
        <v>244</v>
      </c>
      <c r="BF35" s="29">
        <v>240</v>
      </c>
      <c r="BG35" s="29">
        <v>227</v>
      </c>
      <c r="BH35" s="29">
        <v>208</v>
      </c>
      <c r="BI35" s="29">
        <v>208</v>
      </c>
    </row>
    <row r="36" spans="1:61" x14ac:dyDescent="0.2">
      <c r="A36" t="e" vm="32">
        <v>#VALUE!</v>
      </c>
      <c r="B36" t="str" cm="1">
        <f t="array" ref="B36">_FV(A36,"Ticker symbol",TRUE)</f>
        <v>DDOG</v>
      </c>
      <c r="C36" s="19" cm="1">
        <f t="array" ref="C36">_FV(A36,"Price")</f>
        <v>94.79</v>
      </c>
      <c r="D36" s="20" cm="1">
        <f t="array" ref="D36">_FV(A36,"market cap",TRUE)/1000000</f>
        <v>29860.5</v>
      </c>
      <c r="E36" s="22" t="str">
        <f t="shared" si="0"/>
        <v>n/a</v>
      </c>
      <c r="F36" s="21">
        <f>IF(COUNT(Q36:T36)=4,IFERROR(IF($D36/IF($Q36=0,SUM($R36:U36),SUM($Q36:T36))&lt;0,"n/a",$D36/IF($Q36=0,SUM($R36:U36),SUM($Q36:T36))),"n/a"),"n/a")</f>
        <v>29860.5</v>
      </c>
      <c r="G36" s="21" t="str">
        <f>IF(COUNT(Q36:X36)=8,IFERROR(IF(($D36/IF($Q36=0,SUM($R36:Z36),SUM($Q36:Y36))*2)&lt;0,"n/a",($D36/IF($Q36=0,SUM($R36:Z36),SUM($Q36:Y36))*2)),"n/a"),"n/a")</f>
        <v>n/a</v>
      </c>
      <c r="H36" s="21" t="str">
        <f>IF(COUNT(Q36:AB36)=12,IFERROR(IF(($D36/IF($Q36=0,SUM($R36:AD36),SUM($Q36:AC36))*3)&lt;0,"n/a",($D36/IF($Q36=0,SUM($R36:AD36),SUM($Q36:AC36))*3)),"n/a"),"n/a")</f>
        <v>n/a</v>
      </c>
      <c r="I36" s="21" t="str">
        <f>IF(COUNT(Q36:AF36)=16,IFERROR(IF(($D36/IF($Q36=0,SUM($R36:AH36),SUM($Q36:AG36))*4)&lt;0,"n/a",($D36/IF($Q36=0,SUM($R36:AH36),SUM($Q36:AG36))*4)),"n/a"),"n/a")</f>
        <v>n/a</v>
      </c>
      <c r="J36" s="21" t="str">
        <f>IF(COUNT(Q36:AJ36)=20,IFERROR(IF(($D36/IF($Q36=0,SUM($R36:AL36),SUM($Q36:AK36))*5)&lt;0,"n/a",($D36/IF($Q36=0,SUM($R36:AL36),SUM($Q36:AK36))*5)),"n/a"),"n/a")</f>
        <v>n/a</v>
      </c>
      <c r="K36" s="21" t="str">
        <f>IF(COUNT(Q36:AN36)=24,IFERROR(IF(($D36/IF($Q36=0,SUM($R36:AP36),SUM($Q36:AO36))*6)&lt;0,"n/a",($D36/IF($Q36=0,SUM($R36:AP36),SUM($Q36:AO36))*6)),"n/a"),"n/a")</f>
        <v>n/a</v>
      </c>
      <c r="L36" s="21" t="str">
        <f>IF(COUNT(Q36:AR36)=28,IFERROR(IF(($D36/IF($Q36=0,SUM($R36:AT36),SUM($Q36:AS36))*7)&lt;0,"n/a",($D36/IF($Q36=0,SUM($R36:AT36),SUM($Q36:AS36))*7)),"n/a"),"n/a")</f>
        <v>n/a</v>
      </c>
      <c r="M36" s="21" t="str">
        <f>IF(COUNT(Q36:AV36)=32,IFERROR(IF(($D36/IF($Q36=0,SUM($R36:AX36),SUM($Q36:AW36))*8)&lt;0,"n/a",($D36/IF($Q36=0,SUM($R36:AX36),SUM($Q36:AW36))*8)),"n/a"),"n/a")</f>
        <v>n/a</v>
      </c>
      <c r="N36" s="21" t="str">
        <f>IF(COUNT(Q36:AZ36)=36,IFERROR(IF(($D36/IF($Q36=0,SUM($R36:BB36),SUM($Q36:BA36))*9)&lt;0,"n/a",($D36/IF($Q36=0,SUM($R36:BB36),SUM($Q36:BA36))*9)),"n/a"),"n/a")</f>
        <v>n/a</v>
      </c>
      <c r="O36" s="21" t="str">
        <f>IF(COUNT(Q36:BD36)=40,IFERROR(IF(($D36/IF($Q36=0,SUM($R36:BF36),SUM($Q36:BE36))*10)&lt;0,"n/a",($D36/IF($Q36=0,SUM($R36:BF36),SUM($Q36:BE36))*10)),"n/a"),"n/a")</f>
        <v>n/a</v>
      </c>
      <c r="P36" s="23">
        <f t="shared" si="1"/>
        <v>1</v>
      </c>
      <c r="Q36" s="26">
        <v>10</v>
      </c>
      <c r="R36" s="26">
        <v>5</v>
      </c>
      <c r="S36" s="26">
        <v>-5</v>
      </c>
      <c r="T36" s="26">
        <v>-9</v>
      </c>
      <c r="U36" s="26">
        <v>-13</v>
      </c>
      <c r="V36" s="29">
        <v>-16</v>
      </c>
      <c r="W36" s="29">
        <v>-15</v>
      </c>
      <c r="X36" s="29">
        <v>0</v>
      </c>
      <c r="Y36" s="29">
        <v>6</v>
      </c>
      <c r="Z36" s="30">
        <v>1</v>
      </c>
      <c r="AA36" s="29">
        <v>-4</v>
      </c>
      <c r="AB36" s="29">
        <v>-4</v>
      </c>
      <c r="AC36" s="29">
        <v>-9</v>
      </c>
      <c r="AD36" s="31"/>
      <c r="AE36" s="32"/>
      <c r="AF36" s="32"/>
      <c r="AG36" s="32"/>
      <c r="AH36" s="31"/>
      <c r="AI36" s="32"/>
      <c r="AJ36" s="32"/>
      <c r="AK36" s="32"/>
      <c r="AL36" s="31"/>
      <c r="AM36" s="32"/>
      <c r="AN36" s="32"/>
      <c r="AO36" s="32"/>
      <c r="AP36" s="31"/>
      <c r="AQ36" s="32"/>
      <c r="AR36" s="32"/>
      <c r="AS36" s="32"/>
      <c r="AT36" s="32"/>
      <c r="AU36" s="32"/>
      <c r="AV36" s="32"/>
      <c r="AW36" s="32"/>
      <c r="AX36" s="32"/>
      <c r="AY36" s="32"/>
      <c r="AZ36" s="32"/>
      <c r="BA36" s="32"/>
      <c r="BB36" s="32"/>
      <c r="BC36" s="32"/>
      <c r="BD36" s="32"/>
      <c r="BE36" s="32"/>
      <c r="BF36" s="32"/>
      <c r="BG36" s="32"/>
      <c r="BH36" s="32"/>
      <c r="BI36" s="32"/>
    </row>
    <row r="37" spans="1:61" x14ac:dyDescent="0.2">
      <c r="A37" t="e" vm="33">
        <v>#VALUE!</v>
      </c>
      <c r="B37" t="str" cm="1">
        <f t="array" ref="B37">_FV(A37,"Ticker symbol",TRUE)</f>
        <v>DLTR</v>
      </c>
      <c r="C37" s="19" cm="1">
        <f t="array" ref="C37">_FV(A37,"Price")</f>
        <v>127.88</v>
      </c>
      <c r="D37" s="20" cm="1">
        <f t="array" ref="D37">_FV(A37,"market cap",TRUE)/1000000</f>
        <v>28845.69</v>
      </c>
      <c r="E37" s="22">
        <f t="shared" si="0"/>
        <v>0.92727272727272725</v>
      </c>
      <c r="F37" s="21">
        <f>IF(COUNT(Q37:T37)=4,IFERROR(IF($D37/IF($Q37=0,SUM($R37:U37),SUM($Q37:T37))&lt;0,"n/a",$D37/IF($Q37=0,SUM($R37:U37),SUM($Q37:T37))),"n/a"),"n/a")</f>
        <v>21.721152108433735</v>
      </c>
      <c r="G37" s="21">
        <f>IF(COUNT(Q37:X37)=8,IFERROR(IF(($D37/IF($Q37=0,SUM($R37:Z37),SUM($Q37:Y37))*2)&lt;0,"n/a",($D37/IF($Q37=0,SUM($R37:Z37),SUM($Q37:Y37))*2)),"n/a"),"n/a")</f>
        <v>20.648310665712241</v>
      </c>
      <c r="H37" s="21">
        <f>IF(COUNT(Q37:AB37)=12,IFERROR(IF(($D37/IF($Q37=0,SUM($R37:AD37),SUM($Q37:AC37))*3)&lt;0,"n/a",($D37/IF($Q37=0,SUM($R37:AD37),SUM($Q37:AC37))*3)),"n/a"),"n/a")</f>
        <v>72.659168765743075</v>
      </c>
      <c r="I37" s="21">
        <f>IF(COUNT(Q37:AF37)=16,IFERROR(IF(($D37/IF($Q37=0,SUM($R37:AH37),SUM($Q37:AG37))*4)&lt;0,"n/a",($D37/IF($Q37=0,SUM($R37:AH37),SUM($Q37:AG37))*4)),"n/a"),"n/a")</f>
        <v>39.13933514246947</v>
      </c>
      <c r="J37" s="21">
        <f>IF(COUNT(Q37:AJ37)=20,IFERROR(IF(($D37/IF($Q37=0,SUM($R37:AL37),SUM($Q37:AK37))*5)&lt;0,"n/a",($D37/IF($Q37=0,SUM($R37:AL37),SUM($Q37:AK37))*5)),"n/a"),"n/a")</f>
        <v>36.559809885931557</v>
      </c>
      <c r="K37" s="21">
        <f>IF(COUNT(Q37:AN37)=24,IFERROR(IF(($D37/IF($Q37=0,SUM($R37:AP37),SUM($Q37:AO37))*6)&lt;0,"n/a",($D37/IF($Q37=0,SUM($R37:AP37),SUM($Q37:AO37))*6)),"n/a"),"n/a")</f>
        <v>36.44433354390398</v>
      </c>
      <c r="L37" s="21">
        <f>IF(COUNT(Q37:AR37)=28,IFERROR(IF(($D37/IF($Q37=0,SUM($R37:AT37),SUM($Q37:AS37))*7)&lt;0,"n/a",($D37/IF($Q37=0,SUM($R37:AT37),SUM($Q37:AS37))*7)),"n/a"),"n/a")</f>
        <v>40.311405470153723</v>
      </c>
      <c r="M37" s="21">
        <f>IF(COUNT(Q37:AV37)=32,IFERROR(IF(($D37/IF($Q37=0,SUM($R37:AX37),SUM($Q37:AW37))*8)&lt;0,"n/a",($D37/IF($Q37=0,SUM($R37:AX37),SUM($Q37:AW37))*8)),"n/a"),"n/a")</f>
        <v>41.098044523597508</v>
      </c>
      <c r="N37" s="21">
        <f>IF(COUNT(Q37:AZ37)=36,IFERROR(IF(($D37/IF($Q37=0,SUM($R37:BB37),SUM($Q37:BA37))*9)&lt;0,"n/a",($D37/IF($Q37=0,SUM($R37:BB37),SUM($Q37:BA37))*9)),"n/a"),"n/a")</f>
        <v>41.684523121387286</v>
      </c>
      <c r="O37" s="21">
        <f>IF(COUNT(Q37:BD37)=40,IFERROR(IF(($D37/IF($Q37=0,SUM($R37:BF37),SUM($Q37:BE37))*10)&lt;0,"n/a",($D37/IF($Q37=0,SUM($R37:BF37),SUM($Q37:BE37))*10)),"n/a"),"n/a")</f>
        <v>42.382735821334109</v>
      </c>
      <c r="P37" s="23">
        <f t="shared" ref="P37:P68" si="2">IF(Q37=0,SUM(R37:U37),SUM(Q37:T37))</f>
        <v>1328</v>
      </c>
      <c r="Q37" s="26">
        <v>454</v>
      </c>
      <c r="R37" s="26">
        <v>217</v>
      </c>
      <c r="S37" s="26">
        <v>282</v>
      </c>
      <c r="T37" s="28">
        <v>375</v>
      </c>
      <c r="U37" s="28">
        <v>503</v>
      </c>
      <c r="V37" s="29">
        <v>330</v>
      </c>
      <c r="W37" s="29">
        <v>262</v>
      </c>
      <c r="X37" s="29">
        <v>248</v>
      </c>
      <c r="Y37" s="29">
        <v>123</v>
      </c>
      <c r="Z37" s="30">
        <v>256</v>
      </c>
      <c r="AA37" s="29">
        <v>180</v>
      </c>
      <c r="AB37" s="29">
        <v>268</v>
      </c>
      <c r="AC37" s="29">
        <v>-2307</v>
      </c>
      <c r="AD37" s="30">
        <v>282</v>
      </c>
      <c r="AE37" s="29">
        <v>274</v>
      </c>
      <c r="AF37" s="29">
        <v>161</v>
      </c>
      <c r="AG37" s="29">
        <v>1040</v>
      </c>
      <c r="AH37" s="30">
        <v>240</v>
      </c>
      <c r="AI37" s="29">
        <v>234</v>
      </c>
      <c r="AJ37" s="29">
        <v>201</v>
      </c>
      <c r="AK37" s="29">
        <v>322</v>
      </c>
      <c r="AL37" s="30">
        <v>172</v>
      </c>
      <c r="AM37" s="29">
        <v>170</v>
      </c>
      <c r="AN37" s="29">
        <v>233</v>
      </c>
      <c r="AO37" s="29">
        <v>229</v>
      </c>
      <c r="AP37" s="30">
        <v>82</v>
      </c>
      <c r="AQ37" s="29">
        <v>-98</v>
      </c>
      <c r="AR37" s="29">
        <v>70</v>
      </c>
      <c r="AS37" s="29">
        <v>206</v>
      </c>
      <c r="AT37" s="29">
        <v>133</v>
      </c>
      <c r="AU37" s="29">
        <v>122</v>
      </c>
      <c r="AV37" s="29">
        <v>138</v>
      </c>
      <c r="AW37" s="29">
        <v>213</v>
      </c>
      <c r="AX37" s="29">
        <v>125</v>
      </c>
      <c r="AY37" s="29">
        <v>125</v>
      </c>
      <c r="AZ37" s="29">
        <v>134</v>
      </c>
      <c r="BA37" s="29">
        <v>229</v>
      </c>
      <c r="BB37" s="29">
        <v>155</v>
      </c>
      <c r="BC37" s="29">
        <v>119</v>
      </c>
      <c r="BD37" s="29">
        <v>116</v>
      </c>
      <c r="BE37" s="29">
        <v>188</v>
      </c>
      <c r="BF37" s="29">
        <v>105</v>
      </c>
      <c r="BG37" s="29">
        <v>95</v>
      </c>
      <c r="BH37" s="29">
        <v>101</v>
      </c>
      <c r="BI37" s="29">
        <v>163</v>
      </c>
    </row>
    <row r="38" spans="1:61" x14ac:dyDescent="0.2">
      <c r="A38" t="e" vm="34">
        <v>#VALUE!</v>
      </c>
      <c r="B38" t="str" cm="1">
        <f t="array" ref="B38">_FV(A38,"Ticker symbol",TRUE)</f>
        <v>DOCU</v>
      </c>
      <c r="C38" s="19" cm="1">
        <f t="array" ref="C38">_FV(A38,"Price")</f>
        <v>76.75</v>
      </c>
      <c r="D38" s="20" cm="1">
        <f t="array" ref="D38">_FV(A38,"market cap",TRUE)/1000000</f>
        <v>15342.58</v>
      </c>
      <c r="E38" s="22" t="str">
        <f t="shared" si="0"/>
        <v>n/a</v>
      </c>
      <c r="F38" s="21" t="str">
        <f>IF(COUNT(Q38:T38)=4,IFERROR(IF($D38/IF($Q38=0,SUM($R38:U38),SUM($Q38:T38))&lt;0,"n/a",$D38/IF($Q38=0,SUM($R38:U38),SUM($Q38:T38))),"n/a"),"n/a")</f>
        <v>n/a</v>
      </c>
      <c r="G38" s="21" t="str">
        <f>IF(COUNT(Q38:X38)=8,IFERROR(IF(($D38/IF($Q38=0,SUM($R38:Z38),SUM($Q38:Y38))*2)&lt;0,"n/a",($D38/IF($Q38=0,SUM($R38:Z38),SUM($Q38:Y38))*2)),"n/a"),"n/a")</f>
        <v>n/a</v>
      </c>
      <c r="H38" s="21" t="str">
        <f>IF(COUNT(Q38:AB38)=12,IFERROR(IF(($D38/IF($Q38=0,SUM($R38:AD38),SUM($Q38:AC38))*3)&lt;0,"n/a",($D38/IF($Q38=0,SUM($R38:AD38),SUM($Q38:AC38))*3)),"n/a"),"n/a")</f>
        <v>n/a</v>
      </c>
      <c r="I38" s="21" t="str">
        <f>IF(COUNT(Q38:AF38)=16,IFERROR(IF(($D38/IF($Q38=0,SUM($R38:AH38),SUM($Q38:AG38))*4)&lt;0,"n/a",($D38/IF($Q38=0,SUM($R38:AH38),SUM($Q38:AG38))*4)),"n/a"),"n/a")</f>
        <v>n/a</v>
      </c>
      <c r="J38" s="21" t="str">
        <f>IF(COUNT(Q38:AJ38)=20,IFERROR(IF(($D38/IF($Q38=0,SUM($R38:AL38),SUM($Q38:AK38))*5)&lt;0,"n/a",($D38/IF($Q38=0,SUM($R38:AL38),SUM($Q38:AK38))*5)),"n/a"),"n/a")</f>
        <v>n/a</v>
      </c>
      <c r="K38" s="21" t="str">
        <f>IF(COUNT(Q38:AN38)=24,IFERROR(IF(($D38/IF($Q38=0,SUM($R38:AP38),SUM($Q38:AO38))*6)&lt;0,"n/a",($D38/IF($Q38=0,SUM($R38:AP38),SUM($Q38:AO38))*6)),"n/a"),"n/a")</f>
        <v>n/a</v>
      </c>
      <c r="L38" s="21" t="str">
        <f>IF(COUNT(Q38:AR38)=28,IFERROR(IF(($D38/IF($Q38=0,SUM($R38:AT38),SUM($Q38:AS38))*7)&lt;0,"n/a",($D38/IF($Q38=0,SUM($R38:AT38),SUM($Q38:AS38))*7)),"n/a"),"n/a")</f>
        <v>n/a</v>
      </c>
      <c r="M38" s="21" t="str">
        <f>IF(COUNT(Q38:AV38)=32,IFERROR(IF(($D38/IF($Q38=0,SUM($R38:AX38),SUM($Q38:AW38))*8)&lt;0,"n/a",($D38/IF($Q38=0,SUM($R38:AX38),SUM($Q38:AW38))*8)),"n/a"),"n/a")</f>
        <v>n/a</v>
      </c>
      <c r="N38" s="21" t="str">
        <f>IF(COUNT(Q38:AZ38)=36,IFERROR(IF(($D38/IF($Q38=0,SUM($R38:BB38),SUM($Q38:BA38))*9)&lt;0,"n/a",($D38/IF($Q38=0,SUM($R38:BB38),SUM($Q38:BA38))*9)),"n/a"),"n/a")</f>
        <v>n/a</v>
      </c>
      <c r="O38" s="21" t="str">
        <f>IF(COUNT(Q38:BD38)=40,IFERROR(IF(($D38/IF($Q38=0,SUM($R38:BF38),SUM($Q38:BE38))*10)&lt;0,"n/a",($D38/IF($Q38=0,SUM($R38:BF38),SUM($Q38:BE38))*10)),"n/a"),"n/a")</f>
        <v>n/a</v>
      </c>
      <c r="P38" s="23">
        <f t="shared" si="2"/>
        <v>-70</v>
      </c>
      <c r="Q38" s="26">
        <v>-30</v>
      </c>
      <c r="R38" s="26">
        <v>-6</v>
      </c>
      <c r="S38" s="26">
        <v>-26</v>
      </c>
      <c r="T38" s="28">
        <v>-8</v>
      </c>
      <c r="U38" s="28">
        <v>-72</v>
      </c>
      <c r="V38" s="29">
        <v>-58</v>
      </c>
      <c r="W38" s="29">
        <v>-65</v>
      </c>
      <c r="X38" s="29">
        <v>-48</v>
      </c>
      <c r="Y38" s="29">
        <v>-47</v>
      </c>
      <c r="Z38" s="30">
        <v>-47</v>
      </c>
      <c r="AA38" s="29">
        <v>-69</v>
      </c>
      <c r="AB38" s="29">
        <v>-46</v>
      </c>
      <c r="AC38" s="29">
        <v>-66</v>
      </c>
      <c r="AD38" s="30">
        <v>-53</v>
      </c>
      <c r="AE38" s="29">
        <v>-37</v>
      </c>
      <c r="AF38" s="29">
        <v>-271</v>
      </c>
      <c r="AG38" s="29">
        <v>-6</v>
      </c>
      <c r="AH38" s="30">
        <v>-15</v>
      </c>
      <c r="AI38" s="29">
        <v>-12</v>
      </c>
      <c r="AJ38" s="29">
        <v>-20</v>
      </c>
      <c r="AK38" s="32"/>
      <c r="AL38" s="31"/>
      <c r="AM38" s="32"/>
      <c r="AN38" s="32"/>
      <c r="AO38" s="32"/>
      <c r="AP38" s="31"/>
      <c r="AQ38" s="32"/>
      <c r="AR38" s="32"/>
      <c r="AS38" s="32"/>
      <c r="AT38" s="32"/>
      <c r="AU38" s="32"/>
      <c r="AV38" s="32"/>
      <c r="AW38" s="32"/>
      <c r="AX38" s="32"/>
      <c r="AY38" s="32"/>
      <c r="AZ38" s="32"/>
      <c r="BA38" s="32"/>
      <c r="BB38" s="32"/>
      <c r="BC38" s="32"/>
      <c r="BD38" s="32"/>
      <c r="BE38" s="32"/>
      <c r="BF38" s="32"/>
      <c r="BG38" s="32"/>
      <c r="BH38" s="32"/>
      <c r="BI38" s="32"/>
    </row>
    <row r="39" spans="1:61" x14ac:dyDescent="0.2">
      <c r="A39" t="e" vm="35">
        <v>#VALUE!</v>
      </c>
      <c r="B39" t="str" cm="1">
        <f t="array" ref="B39">_FV(A39,"Ticker symbol",TRUE)</f>
        <v>DXCM</v>
      </c>
      <c r="C39" s="19" cm="1">
        <f t="array" ref="C39">_FV(A39,"Price")</f>
        <v>321.23</v>
      </c>
      <c r="D39" s="20" cm="1">
        <f t="array" ref="D39">_FV(A39,"market cap",TRUE)/1000000</f>
        <v>31520.99</v>
      </c>
      <c r="E39" s="22" t="str">
        <f t="shared" si="0"/>
        <v>n/a</v>
      </c>
      <c r="F39" s="21">
        <f>IF(COUNT(Q39:T39)=4,IFERROR(IF($D39/IF($Q39=0,SUM($R39:U39),SUM($Q39:T39))&lt;0,"n/a",$D39/IF($Q39=0,SUM($R39:U39),SUM($Q39:T39))),"n/a"),"n/a")</f>
        <v>161.64610256410256</v>
      </c>
      <c r="G39" s="21">
        <f>IF(COUNT(Q39:X39)=8,IFERROR(IF(($D39/IF($Q39=0,SUM($R39:Z39),SUM($Q39:Y39))*2)&lt;0,"n/a",($D39/IF($Q39=0,SUM($R39:Z39),SUM($Q39:Y39))*2)),"n/a"),"n/a")</f>
        <v>86.596126373626376</v>
      </c>
      <c r="H39" s="21">
        <f>IF(COUNT(Q39:AB39)=12,IFERROR(IF(($D39/IF($Q39=0,SUM($R39:AD39),SUM($Q39:AC39))*3)&lt;0,"n/a",($D39/IF($Q39=0,SUM($R39:AD39),SUM($Q39:AC39))*3)),"n/a"),"n/a")</f>
        <v>114.06872135102533</v>
      </c>
      <c r="I39" s="21">
        <f>IF(COUNT(Q39:AF39)=16,IFERROR(IF(($D39/IF($Q39=0,SUM($R39:AH39),SUM($Q39:AG39))*4)&lt;0,"n/a",($D39/IF($Q39=0,SUM($R39:AH39),SUM($Q39:AG39))*4)),"n/a"),"n/a")</f>
        <v>179.60678062678065</v>
      </c>
      <c r="J39" s="21">
        <f>IF(COUNT(Q39:AJ39)=20,IFERROR(IF(($D39/IF($Q39=0,SUM($R39:AL39),SUM($Q39:AK39))*5)&lt;0,"n/a",($D39/IF($Q39=0,SUM($R39:AL39),SUM($Q39:AK39))*5)),"n/a"),"n/a")</f>
        <v>241.72538343558284</v>
      </c>
      <c r="K39" s="21">
        <f>IF(COUNT(Q39:AN39)=24,IFERROR(IF(($D39/IF($Q39=0,SUM($R39:AP39),SUM($Q39:AO39))*6)&lt;0,"n/a",($D39/IF($Q39=0,SUM($R39:AP39),SUM($Q39:AO39))*6)),"n/a"),"n/a")</f>
        <v>322.19069846678025</v>
      </c>
      <c r="L39" s="21">
        <f>IF(COUNT(Q39:AR39)=28,IFERROR(IF(($D39/IF($Q39=0,SUM($R39:AT39),SUM($Q39:AS39))*7)&lt;0,"n/a",($D39/IF($Q39=0,SUM($R39:AT39),SUM($Q39:AS39))*7)),"n/a"),"n/a")</f>
        <v>417.10194706994332</v>
      </c>
      <c r="M39" s="21">
        <f>IF(COUNT(Q39:AV39)=32,IFERROR(IF(($D39/IF($Q39=0,SUM($R39:AX39),SUM($Q39:AW39))*8)&lt;0,"n/a",($D39/IF($Q39=0,SUM($R39:AX39),SUM($Q39:AW39))*8)),"n/a"),"n/a")</f>
        <v>498.35557312252968</v>
      </c>
      <c r="N39" s="21">
        <f>IF(COUNT(Q39:AZ39)=36,IFERROR(IF(($D39/IF($Q39=0,SUM($R39:BB39),SUM($Q39:BA39))*9)&lt;0,"n/a",($D39/IF($Q39=0,SUM($R39:BB39),SUM($Q39:BA39))*9)),"n/a"),"n/a")</f>
        <v>595.98510504201693</v>
      </c>
      <c r="O39" s="21">
        <f>IF(COUNT(Q39:BD39)=40,IFERROR(IF(($D39/IF($Q39=0,SUM($R39:BF39),SUM($Q39:BE39))*10)&lt;0,"n/a",($D39/IF($Q39=0,SUM($R39:BF39),SUM($Q39:BE39))*10)),"n/a"),"n/a")</f>
        <v>746.94289099526077</v>
      </c>
      <c r="P39" s="23">
        <f t="shared" si="2"/>
        <v>195</v>
      </c>
      <c r="Q39" s="26">
        <v>97</v>
      </c>
      <c r="R39" s="26">
        <v>-36</v>
      </c>
      <c r="S39" s="26">
        <v>71</v>
      </c>
      <c r="T39" s="28">
        <v>63</v>
      </c>
      <c r="U39" s="28">
        <v>40</v>
      </c>
      <c r="V39" s="29">
        <v>355</v>
      </c>
      <c r="W39" s="29">
        <v>72</v>
      </c>
      <c r="X39" s="29">
        <v>46</v>
      </c>
      <c r="Y39" s="29">
        <v>20</v>
      </c>
      <c r="Z39" s="30">
        <v>93</v>
      </c>
      <c r="AA39" s="29">
        <v>46</v>
      </c>
      <c r="AB39" s="29">
        <v>-11</v>
      </c>
      <c r="AC39" s="29">
        <v>-27</v>
      </c>
      <c r="AD39" s="30">
        <v>-180</v>
      </c>
      <c r="AE39" s="29">
        <v>47</v>
      </c>
      <c r="AF39" s="29">
        <v>30</v>
      </c>
      <c r="AG39" s="29">
        <v>-24</v>
      </c>
      <c r="AH39" s="30">
        <v>-9</v>
      </c>
      <c r="AI39" s="29">
        <v>-2</v>
      </c>
      <c r="AJ39" s="29">
        <v>3</v>
      </c>
      <c r="AK39" s="29">
        <v>-42</v>
      </c>
      <c r="AL39" s="30">
        <v>-7</v>
      </c>
      <c r="AM39" s="29">
        <v>-19</v>
      </c>
      <c r="AN39" s="29">
        <v>-20</v>
      </c>
      <c r="AO39" s="29">
        <v>-19</v>
      </c>
      <c r="AP39" s="30">
        <v>2</v>
      </c>
      <c r="AQ39" s="29">
        <v>-43</v>
      </c>
      <c r="AR39" s="29">
        <v>-4</v>
      </c>
      <c r="AS39" s="29">
        <v>-13</v>
      </c>
      <c r="AT39" s="29">
        <v>1</v>
      </c>
      <c r="AU39" s="29">
        <v>-5</v>
      </c>
      <c r="AV39" s="29">
        <v>-6</v>
      </c>
      <c r="AW39" s="29">
        <v>-13</v>
      </c>
      <c r="AX39" s="29">
        <v>-3</v>
      </c>
      <c r="AY39" s="29">
        <v>-6</v>
      </c>
      <c r="AZ39" s="29">
        <v>-10</v>
      </c>
      <c r="BA39" s="29">
        <v>-11</v>
      </c>
      <c r="BB39" s="29">
        <v>-8</v>
      </c>
      <c r="BC39" s="29">
        <v>-17</v>
      </c>
      <c r="BD39" s="29">
        <v>-15</v>
      </c>
      <c r="BE39" s="29">
        <v>-14</v>
      </c>
      <c r="BF39" s="29">
        <v>-12</v>
      </c>
      <c r="BG39" s="29">
        <v>-13</v>
      </c>
      <c r="BH39" s="29">
        <v>-7</v>
      </c>
      <c r="BI39" s="29">
        <v>-12</v>
      </c>
    </row>
    <row r="40" spans="1:61" x14ac:dyDescent="0.2">
      <c r="A40" t="e" vm="36">
        <v>#VALUE!</v>
      </c>
      <c r="B40" t="str" cm="1">
        <f t="array" ref="B40">_FV(A40,"Ticker symbol",TRUE)</f>
        <v>EA</v>
      </c>
      <c r="C40" s="19" cm="1">
        <f t="array" ref="C40">_FV(A40,"Price")</f>
        <v>130.76</v>
      </c>
      <c r="D40" s="20" cm="1">
        <f t="array" ref="D40">_FV(A40,"market cap",TRUE)/1000000</f>
        <v>36772.629999999997</v>
      </c>
      <c r="E40" s="22">
        <f t="shared" si="0"/>
        <v>3.7553516819571864</v>
      </c>
      <c r="F40" s="21">
        <f>IF(COUNT(Q40:T40)=4,IFERROR(IF($D40/IF($Q40=0,SUM($R40:U40),SUM($Q40:T40))&lt;0,"n/a",$D40/IF($Q40=0,SUM($R40:U40),SUM($Q40:T40))),"n/a"),"n/a")</f>
        <v>46.606628643852979</v>
      </c>
      <c r="G40" s="21">
        <f>IF(COUNT(Q40:X40)=8,IFERROR(IF(($D40/IF($Q40=0,SUM($R40:Z40),SUM($Q40:Y40))*2)&lt;0,"n/a",($D40/IF($Q40=0,SUM($R40:Z40),SUM($Q40:Y40))*2)),"n/a"),"n/a")</f>
        <v>35.981046966731896</v>
      </c>
      <c r="H40" s="21">
        <f>IF(COUNT(Q40:AB40)=12,IFERROR(IF(($D40/IF($Q40=0,SUM($R40:AD40),SUM($Q40:AC40))*3)&lt;0,"n/a",($D40/IF($Q40=0,SUM($R40:AD40),SUM($Q40:AC40))*3)),"n/a"),"n/a")</f>
        <v>22.633953631514157</v>
      </c>
      <c r="I40" s="21">
        <f>IF(COUNT(Q40:AF40)=16,IFERROR(IF(($D40/IF($Q40=0,SUM($R40:AH40),SUM($Q40:AG40))*4)&lt;0,"n/a",($D40/IF($Q40=0,SUM($R40:AH40),SUM($Q40:AG40))*4)),"n/a"),"n/a")</f>
        <v>23.381103163249083</v>
      </c>
      <c r="J40" s="21">
        <f>IF(COUNT(Q40:AJ40)=20,IFERROR(IF(($D40/IF($Q40=0,SUM($R40:AL40),SUM($Q40:AK40))*5)&lt;0,"n/a",($D40/IF($Q40=0,SUM($R40:AL40),SUM($Q40:AK40))*5)),"n/a"),"n/a")</f>
        <v>25.210907719731246</v>
      </c>
      <c r="K40" s="21">
        <f>IF(COUNT(Q40:AN40)=24,IFERROR(IF(($D40/IF($Q40=0,SUM($R40:AP40),SUM($Q40:AO40))*6)&lt;0,"n/a",($D40/IF($Q40=0,SUM($R40:AP40),SUM($Q40:AO40))*6)),"n/a"),"n/a")</f>
        <v>25.676222506691488</v>
      </c>
      <c r="L40" s="21">
        <f>IF(COUNT(Q40:AR40)=28,IFERROR(IF(($D40/IF($Q40=0,SUM($R40:AT40),SUM($Q40:AS40))*7)&lt;0,"n/a",($D40/IF($Q40=0,SUM($R40:AT40),SUM($Q40:AS40))*7)),"n/a"),"n/a")</f>
        <v>27.842986479177931</v>
      </c>
      <c r="M40" s="21">
        <f>IF(COUNT(Q40:AV40)=32,IFERROR(IF(($D40/IF($Q40=0,SUM($R40:AX40),SUM($Q40:AW40))*8)&lt;0,"n/a",($D40/IF($Q40=0,SUM($R40:AX40),SUM($Q40:AW40))*8)),"n/a"),"n/a")</f>
        <v>29.149924692825998</v>
      </c>
      <c r="N40" s="21">
        <f>IF(COUNT(Q40:AZ40)=36,IFERROR(IF(($D40/IF($Q40=0,SUM($R40:BB40),SUM($Q40:BA40))*9)&lt;0,"n/a",($D40/IF($Q40=0,SUM($R40:BB40),SUM($Q40:BA40))*9)),"n/a"),"n/a")</f>
        <v>32.911065035799524</v>
      </c>
      <c r="O40" s="21">
        <f>IF(COUNT(Q40:BD40)=40,IFERROR(IF(($D40/IF($Q40=0,SUM($R40:BF40),SUM($Q40:BE40))*10)&lt;0,"n/a",($D40/IF($Q40=0,SUM($R40:BF40),SUM($Q40:BE40))*10)),"n/a"),"n/a")</f>
        <v>35.942361450493593</v>
      </c>
      <c r="P40" s="23">
        <f t="shared" si="2"/>
        <v>789</v>
      </c>
      <c r="Q40" s="26">
        <v>225</v>
      </c>
      <c r="R40" s="26">
        <v>66</v>
      </c>
      <c r="S40" s="26">
        <v>294</v>
      </c>
      <c r="T40" s="28">
        <v>204</v>
      </c>
      <c r="U40" s="28">
        <v>76</v>
      </c>
      <c r="V40" s="29">
        <v>211</v>
      </c>
      <c r="W40" s="29">
        <v>185</v>
      </c>
      <c r="X40" s="29">
        <v>365</v>
      </c>
      <c r="Y40" s="29">
        <v>418</v>
      </c>
      <c r="Z40" s="30">
        <v>346</v>
      </c>
      <c r="AA40" s="29">
        <v>854</v>
      </c>
      <c r="AB40" s="29">
        <v>1421</v>
      </c>
      <c r="AC40" s="29">
        <v>209</v>
      </c>
      <c r="AD40" s="30">
        <v>262</v>
      </c>
      <c r="AE40" s="29">
        <v>255</v>
      </c>
      <c r="AF40" s="29">
        <v>293</v>
      </c>
      <c r="AG40" s="29">
        <v>607</v>
      </c>
      <c r="AH40" s="30">
        <v>-186</v>
      </c>
      <c r="AI40" s="29">
        <v>-22</v>
      </c>
      <c r="AJ40" s="29">
        <v>644</v>
      </c>
      <c r="AK40" s="29">
        <v>566</v>
      </c>
      <c r="AL40" s="30">
        <v>-1</v>
      </c>
      <c r="AM40" s="29">
        <v>-38</v>
      </c>
      <c r="AN40" s="29">
        <v>440</v>
      </c>
      <c r="AO40" s="29">
        <v>899</v>
      </c>
      <c r="AP40" s="30">
        <v>-45</v>
      </c>
      <c r="AQ40" s="29">
        <v>-140</v>
      </c>
      <c r="AR40" s="29">
        <v>442</v>
      </c>
      <c r="AS40" s="29">
        <v>395</v>
      </c>
      <c r="AT40" s="29">
        <v>142</v>
      </c>
      <c r="AU40" s="29">
        <v>3</v>
      </c>
      <c r="AV40" s="29">
        <v>335</v>
      </c>
      <c r="AW40" s="29">
        <v>367</v>
      </c>
      <c r="AX40" s="29">
        <v>-308</v>
      </c>
      <c r="AY40" s="29">
        <v>-273</v>
      </c>
      <c r="AZ40" s="29">
        <v>222</v>
      </c>
      <c r="BA40" s="29">
        <v>323</v>
      </c>
      <c r="BB40" s="29">
        <v>-45</v>
      </c>
      <c r="BC40" s="29">
        <v>-381</v>
      </c>
      <c r="BD40" s="29">
        <v>201</v>
      </c>
      <c r="BE40" s="29">
        <v>400</v>
      </c>
      <c r="BF40" s="29">
        <v>-205</v>
      </c>
      <c r="BG40" s="29">
        <v>-340</v>
      </c>
      <c r="BH40" s="29">
        <v>221</v>
      </c>
      <c r="BI40" s="29">
        <v>151</v>
      </c>
    </row>
    <row r="41" spans="1:61" x14ac:dyDescent="0.2">
      <c r="A41" t="e" vm="37">
        <v>#VALUE!</v>
      </c>
      <c r="B41" t="str" cm="1">
        <f t="array" ref="B41">_FV(A41,"Ticker symbol",TRUE)</f>
        <v>EBAY</v>
      </c>
      <c r="C41" s="19" cm="1">
        <f t="array" ref="C41">_FV(A41,"Price")</f>
        <v>44.31</v>
      </c>
      <c r="D41" s="20" cm="1">
        <f t="array" ref="D41">_FV(A41,"market cap",TRUE)/1000000</f>
        <v>24806.61</v>
      </c>
      <c r="E41" s="22">
        <f t="shared" si="0"/>
        <v>2.4486350574712645</v>
      </c>
      <c r="F41" s="21">
        <f>IF(COUNT(Q41:T41)=4,IFERROR(IF($D41/IF($Q41=0,SUM($R41:U41),SUM($Q41:T41))&lt;0,"n/a",$D41/IF($Q41=0,SUM($R41:U41),SUM($Q41:T41))),"n/a"),"n/a")</f>
        <v>2.1337183898159298</v>
      </c>
      <c r="G41" s="21">
        <f>IF(COUNT(Q41:X41)=8,IFERROR(IF(($D41/IF($Q41=0,SUM($R41:Z41),SUM($Q41:Y41))*2)&lt;0,"n/a",($D41/IF($Q41=0,SUM($R41:Z41),SUM($Q41:Y41))*2)),"n/a"),"n/a")</f>
        <v>2.7664335898293744</v>
      </c>
      <c r="H41" s="21">
        <f>IF(COUNT(Q41:AB41)=12,IFERROR(IF(($D41/IF($Q41=0,SUM($R41:AD41),SUM($Q41:AC41))*3)&lt;0,"n/a",($D41/IF($Q41=0,SUM($R41:AD41),SUM($Q41:AC41))*3)),"n/a"),"n/a")</f>
        <v>3.7738250507099389</v>
      </c>
      <c r="I41" s="21">
        <f>IF(COUNT(Q41:AF41)=16,IFERROR(IF(($D41/IF($Q41=0,SUM($R41:AH41),SUM($Q41:AG41))*4)&lt;0,"n/a",($D41/IF($Q41=0,SUM($R41:AH41),SUM($Q41:AG41))*4)),"n/a"),"n/a")</f>
        <v>4.4596152808988769</v>
      </c>
      <c r="J41" s="21">
        <f>IF(COUNT(Q41:AJ41)=20,IFERROR(IF(($D41/IF($Q41=0,SUM($R41:AL41),SUM($Q41:AK41))*5)&lt;0,"n/a",($D41/IF($Q41=0,SUM($R41:AL41),SUM($Q41:AK41))*5)),"n/a"),"n/a")</f>
        <v>5.8415226298686012</v>
      </c>
      <c r="K41" s="21">
        <f>IF(COUNT(Q41:AN41)=24,IFERROR(IF(($D41/IF($Q41=0,SUM($R41:AP41),SUM($Q41:AO41))*6)&lt;0,"n/a",($D41/IF($Q41=0,SUM($R41:AP41),SUM($Q41:AO41))*6)),"n/a"),"n/a")</f>
        <v>5.222627460612653</v>
      </c>
      <c r="L41" s="21">
        <f>IF(COUNT(Q41:AR41)=28,IFERROR(IF(($D41/IF($Q41=0,SUM($R41:AT41),SUM($Q41:AS41))*7)&lt;0,"n/a",($D41/IF($Q41=0,SUM($R41:AT41),SUM($Q41:AS41))*7)),"n/a"),"n/a")</f>
        <v>5.7835821342925664</v>
      </c>
      <c r="M41" s="21">
        <f>IF(COUNT(Q41:AV41)=32,IFERROR(IF(($D41/IF($Q41=0,SUM($R41:AX41),SUM($Q41:AW41))*8)&lt;0,"n/a",($D41/IF($Q41=0,SUM($R41:AX41),SUM($Q41:AW41))*8)),"n/a"),"n/a")</f>
        <v>6.5996967076820754</v>
      </c>
      <c r="N41" s="21">
        <f>IF(COUNT(Q41:AZ41)=36,IFERROR(IF(($D41/IF($Q41=0,SUM($R41:BB41),SUM($Q41:BA41))*9)&lt;0,"n/a",($D41/IF($Q41=0,SUM($R41:BB41),SUM($Q41:BA41))*9)),"n/a"),"n/a")</f>
        <v>6.7806441717791408</v>
      </c>
      <c r="O41" s="21">
        <f>IF(COUNT(Q41:BD41)=40,IFERROR(IF(($D41/IF($Q41=0,SUM($R41:BF41),SUM($Q41:BE41))*10)&lt;0,"n/a",($D41/IF($Q41=0,SUM($R41:BF41),SUM($Q41:BE41))*10)),"n/a"),"n/a")</f>
        <v>6.9806984466456559</v>
      </c>
      <c r="P41" s="23">
        <f t="shared" si="2"/>
        <v>11626</v>
      </c>
      <c r="Q41" s="26">
        <v>-1341</v>
      </c>
      <c r="R41" s="26">
        <v>1969</v>
      </c>
      <c r="S41" s="26">
        <v>264</v>
      </c>
      <c r="T41" s="26">
        <v>10734</v>
      </c>
      <c r="U41" s="26">
        <v>641</v>
      </c>
      <c r="V41" s="29">
        <v>845</v>
      </c>
      <c r="W41" s="29">
        <v>664</v>
      </c>
      <c r="X41" s="29">
        <v>746</v>
      </c>
      <c r="Y41" s="29">
        <v>3412</v>
      </c>
      <c r="Z41" s="30">
        <v>556</v>
      </c>
      <c r="AA41" s="29">
        <v>310</v>
      </c>
      <c r="AB41" s="29">
        <v>402</v>
      </c>
      <c r="AC41" s="29">
        <v>518</v>
      </c>
      <c r="AD41" s="30">
        <v>760</v>
      </c>
      <c r="AE41" s="29">
        <v>721</v>
      </c>
      <c r="AF41" s="29">
        <v>642</v>
      </c>
      <c r="AG41" s="29">
        <v>407</v>
      </c>
      <c r="AH41" s="30">
        <v>-2601</v>
      </c>
      <c r="AI41" s="29">
        <v>520</v>
      </c>
      <c r="AJ41" s="29">
        <v>29</v>
      </c>
      <c r="AK41" s="29">
        <v>1035</v>
      </c>
      <c r="AL41" s="30">
        <v>5936</v>
      </c>
      <c r="AM41" s="29">
        <v>413</v>
      </c>
      <c r="AN41" s="29">
        <v>435</v>
      </c>
      <c r="AO41" s="29">
        <v>482</v>
      </c>
      <c r="AP41" s="30">
        <v>277</v>
      </c>
      <c r="AQ41" s="29">
        <v>539</v>
      </c>
      <c r="AR41" s="29">
        <v>83</v>
      </c>
      <c r="AS41" s="29">
        <v>626</v>
      </c>
      <c r="AT41" s="29">
        <v>1023</v>
      </c>
      <c r="AU41" s="29">
        <v>673</v>
      </c>
      <c r="AV41" s="29">
        <v>676</v>
      </c>
      <c r="AW41" s="29">
        <v>-2326</v>
      </c>
      <c r="AX41" s="29">
        <v>850</v>
      </c>
      <c r="AY41" s="29">
        <v>689</v>
      </c>
      <c r="AZ41" s="29">
        <v>640</v>
      </c>
      <c r="BA41" s="29">
        <v>677</v>
      </c>
      <c r="BB41" s="29">
        <v>751</v>
      </c>
      <c r="BC41" s="29">
        <v>597</v>
      </c>
      <c r="BD41" s="29">
        <v>692</v>
      </c>
      <c r="BE41" s="29">
        <v>570</v>
      </c>
      <c r="BF41" s="29">
        <v>1979</v>
      </c>
      <c r="BG41" s="29">
        <v>491</v>
      </c>
      <c r="BH41" s="29">
        <v>283</v>
      </c>
      <c r="BI41" s="29">
        <v>476</v>
      </c>
    </row>
    <row r="42" spans="1:61" x14ac:dyDescent="0.2">
      <c r="A42" t="e" vm="38">
        <v>#VALUE!</v>
      </c>
      <c r="B42" t="str" cm="1">
        <f t="array" ref="B42">_FV(A42,"Ticker symbol",TRUE)</f>
        <v>EXC</v>
      </c>
      <c r="C42" s="19" cm="1">
        <f t="array" ref="C42">_FV(A42,"Price")</f>
        <v>47.15</v>
      </c>
      <c r="D42" s="20" cm="1">
        <f t="array" ref="D42">_FV(A42,"market cap",TRUE)/1000000</f>
        <v>46216.88</v>
      </c>
      <c r="E42" s="22">
        <f t="shared" si="0"/>
        <v>0.26026026026026028</v>
      </c>
      <c r="F42" s="21">
        <f>IF(COUNT(Q42:T42)=4,IFERROR(IF($D42/IF($Q42=0,SUM($R42:U42),SUM($Q42:T42))&lt;0,"n/a",$D42/IF($Q42=0,SUM($R42:U42),SUM($Q42:T42))),"n/a"),"n/a")</f>
        <v>17.830586419753086</v>
      </c>
      <c r="G42" s="21">
        <f>IF(COUNT(Q42:X42)=8,IFERROR(IF(($D42/IF($Q42=0,SUM($R42:Z42),SUM($Q42:Y42))*2)&lt;0,"n/a",($D42/IF($Q42=0,SUM($R42:Z42),SUM($Q42:Y42))*2)),"n/a"),"n/a")</f>
        <v>21.667548054383495</v>
      </c>
      <c r="H42" s="21">
        <f>IF(COUNT(Q42:AB42)=12,IFERROR(IF(($D42/IF($Q42=0,SUM($R42:AD42),SUM($Q42:AC42))*3)&lt;0,"n/a",($D42/IF($Q42=0,SUM($R42:AD42),SUM($Q42:AC42))*3)),"n/a"),"n/a")</f>
        <v>19.251685642876978</v>
      </c>
      <c r="I42" s="21">
        <f>IF(COUNT(Q42:AF42)=16,IFERROR(IF(($D42/IF($Q42=0,SUM($R42:AH42),SUM($Q42:AG42))*4)&lt;0,"n/a",($D42/IF($Q42=0,SUM($R42:AH42),SUM($Q42:AG42))*4)),"n/a"),"n/a")</f>
        <v>20.079018138372977</v>
      </c>
      <c r="J42" s="21">
        <f>IF(COUNT(Q42:AJ42)=20,IFERROR(IF(($D42/IF($Q42=0,SUM($R42:AL42),SUM($Q42:AK42))*5)&lt;0,"n/a",($D42/IF($Q42=0,SUM($R42:AL42),SUM($Q42:AK42))*5)),"n/a"),"n/a")</f>
        <v>17.794886801170492</v>
      </c>
      <c r="K42" s="21">
        <f>IF(COUNT(Q42:AN42)=24,IFERROR(IF(($D42/IF($Q42=0,SUM($R42:AP42),SUM($Q42:AO42))*6)&lt;0,"n/a",($D42/IF($Q42=0,SUM($R42:AP42),SUM($Q42:AO42))*6)),"n/a"),"n/a")</f>
        <v>19.656998653150918</v>
      </c>
      <c r="L42" s="21">
        <f>IF(COUNT(Q42:AR42)=28,IFERROR(IF(($D42/IF($Q42=0,SUM($R42:AT42),SUM($Q42:AS42))*7)&lt;0,"n/a",($D42/IF($Q42=0,SUM($R42:AT42),SUM($Q42:AS42))*7)),"n/a"),"n/a")</f>
        <v>19.755627747923789</v>
      </c>
      <c r="M42" s="21">
        <f>IF(COUNT(Q42:AV42)=32,IFERROR(IF(($D42/IF($Q42=0,SUM($R42:AX42),SUM($Q42:AW42))*8)&lt;0,"n/a",($D42/IF($Q42=0,SUM($R42:AX42),SUM($Q42:AW42))*8)),"n/a"),"n/a")</f>
        <v>20.54197677648758</v>
      </c>
      <c r="N42" s="21">
        <f>IF(COUNT(Q42:AZ42)=36,IFERROR(IF(($D42/IF($Q42=0,SUM($R42:BB42),SUM($Q42:BA42))*9)&lt;0,"n/a",($D42/IF($Q42=0,SUM($R42:BB42),SUM($Q42:BA42))*9)),"n/a"),"n/a")</f>
        <v>21.095036007708693</v>
      </c>
      <c r="O42" s="21">
        <f>IF(COUNT(Q42:BD42)=40,IFERROR(IF(($D42/IF($Q42=0,SUM($R42:BF42),SUM($Q42:BE42))*10)&lt;0,"n/a",($D42/IF($Q42=0,SUM($R42:BF42),SUM($Q42:BE42))*10)),"n/a"),"n/a")</f>
        <v>22.136641440751031</v>
      </c>
      <c r="P42" s="23">
        <f t="shared" si="2"/>
        <v>2592</v>
      </c>
      <c r="Q42" s="26">
        <v>597</v>
      </c>
      <c r="R42" s="26">
        <v>391</v>
      </c>
      <c r="S42" s="26">
        <v>1203</v>
      </c>
      <c r="T42" s="28">
        <v>401</v>
      </c>
      <c r="U42" s="28">
        <v>-289</v>
      </c>
      <c r="V42" s="29">
        <v>359</v>
      </c>
      <c r="W42" s="29">
        <v>501</v>
      </c>
      <c r="X42" s="29">
        <v>521</v>
      </c>
      <c r="Y42" s="29">
        <v>582</v>
      </c>
      <c r="Z42" s="30">
        <v>773</v>
      </c>
      <c r="AA42" s="29">
        <v>772</v>
      </c>
      <c r="AB42" s="29">
        <v>484</v>
      </c>
      <c r="AC42" s="29">
        <v>907</v>
      </c>
      <c r="AD42" s="30">
        <v>148</v>
      </c>
      <c r="AE42" s="29">
        <v>733</v>
      </c>
      <c r="AF42" s="29">
        <v>539</v>
      </c>
      <c r="AG42" s="29">
        <v>585</v>
      </c>
      <c r="AH42" s="30">
        <v>1871</v>
      </c>
      <c r="AI42" s="29">
        <v>823</v>
      </c>
      <c r="AJ42" s="29">
        <v>95</v>
      </c>
      <c r="AK42" s="29">
        <v>990</v>
      </c>
      <c r="AL42" s="30">
        <v>191</v>
      </c>
      <c r="AM42" s="29">
        <v>490</v>
      </c>
      <c r="AN42" s="29">
        <v>267</v>
      </c>
      <c r="AO42" s="29">
        <v>173</v>
      </c>
      <c r="AP42" s="30">
        <v>309</v>
      </c>
      <c r="AQ42" s="29">
        <v>629</v>
      </c>
      <c r="AR42" s="29">
        <v>638</v>
      </c>
      <c r="AS42" s="29">
        <v>693</v>
      </c>
      <c r="AT42" s="29">
        <v>18</v>
      </c>
      <c r="AU42" s="29">
        <v>993</v>
      </c>
      <c r="AV42" s="29">
        <v>522</v>
      </c>
      <c r="AW42" s="29">
        <v>90</v>
      </c>
      <c r="AX42" s="29">
        <v>495</v>
      </c>
      <c r="AY42" s="29">
        <v>738</v>
      </c>
      <c r="AZ42" s="29">
        <v>490</v>
      </c>
      <c r="BA42" s="29">
        <v>-4</v>
      </c>
      <c r="BB42" s="29">
        <v>378</v>
      </c>
      <c r="BC42" s="29">
        <v>296</v>
      </c>
      <c r="BD42" s="29">
        <v>286</v>
      </c>
      <c r="BE42" s="29">
        <v>200</v>
      </c>
      <c r="BF42" s="29">
        <v>606</v>
      </c>
      <c r="BG42" s="29">
        <v>601</v>
      </c>
      <c r="BH42" s="29">
        <v>620</v>
      </c>
      <c r="BI42" s="29">
        <v>668</v>
      </c>
    </row>
    <row r="43" spans="1:61" x14ac:dyDescent="0.2">
      <c r="A43" t="e" vm="39">
        <v>#VALUE!</v>
      </c>
      <c r="B43" t="str" cm="1">
        <f t="array" ref="B43">_FV(A43,"Ticker symbol",TRUE)</f>
        <v>FAST</v>
      </c>
      <c r="C43" s="19" cm="1">
        <f t="array" ref="C43">_FV(A43,"Price")</f>
        <v>51.45</v>
      </c>
      <c r="D43" s="20" cm="1">
        <f t="array" ref="D43">_FV(A43,"market cap",TRUE)/1000000</f>
        <v>29614.93</v>
      </c>
      <c r="E43" s="22">
        <f t="shared" si="0"/>
        <v>0.90935251798561156</v>
      </c>
      <c r="F43" s="21">
        <f>IF(COUNT(Q43:T43)=4,IFERROR(IF($D43/IF($Q43=0,SUM($R43:U43),SUM($Q43:T43))&lt;0,"n/a",$D43/IF($Q43=0,SUM($R43:U43),SUM($Q43:T43))),"n/a"),"n/a")</f>
        <v>30.065918781725887</v>
      </c>
      <c r="G43" s="21">
        <f>IF(COUNT(Q43:X43)=8,IFERROR(IF(($D43/IF($Q43=0,SUM($R43:Z43),SUM($Q43:Y43))*2)&lt;0,"n/a",($D43/IF($Q43=0,SUM($R43:Z43),SUM($Q43:Y43))*2)),"n/a"),"n/a")</f>
        <v>28.808297665369651</v>
      </c>
      <c r="H43" s="21">
        <f>IF(COUNT(Q43:AB43)=12,IFERROR(IF(($D43/IF($Q43=0,SUM($R43:AD43),SUM($Q43:AC43))*3)&lt;0,"n/a",($D43/IF($Q43=0,SUM($R43:AD43),SUM($Q43:AC43))*3)),"n/a"),"n/a")</f>
        <v>31.195502106741571</v>
      </c>
      <c r="I43" s="21">
        <f>IF(COUNT(Q43:AF43)=16,IFERROR(IF(($D43/IF($Q43=0,SUM($R43:AH43),SUM($Q43:AG43))*4)&lt;0,"n/a",($D43/IF($Q43=0,SUM($R43:AH43),SUM($Q43:AG43))*4)),"n/a"),"n/a")</f>
        <v>32.905477777777776</v>
      </c>
      <c r="J43" s="21">
        <f>IF(COUNT(Q43:AJ43)=20,IFERROR(IF(($D43/IF($Q43=0,SUM($R43:AL43),SUM($Q43:AK43))*5)&lt;0,"n/a",($D43/IF($Q43=0,SUM($R43:AL43),SUM($Q43:AK43))*5)),"n/a"),"n/a")</f>
        <v>35.441515078985162</v>
      </c>
      <c r="K43" s="21">
        <f>IF(COUNT(Q43:AN43)=24,IFERROR(IF(($D43/IF($Q43=0,SUM($R43:AP43),SUM($Q43:AO43))*6)&lt;0,"n/a",($D43/IF($Q43=0,SUM($R43:AP43),SUM($Q43:AO43))*6)),"n/a"),"n/a")</f>
        <v>37.984091492090641</v>
      </c>
      <c r="L43" s="21">
        <f>IF(COUNT(Q43:AR43)=28,IFERROR(IF(($D43/IF($Q43=0,SUM($R43:AT43),SUM($Q43:AS43))*7)&lt;0,"n/a",($D43/IF($Q43=0,SUM($R43:AT43),SUM($Q43:AS43))*7)),"n/a"),"n/a")</f>
        <v>39.912304582210247</v>
      </c>
      <c r="M43" s="21">
        <f>IF(COUNT(Q43:AV43)=32,IFERROR(IF(($D43/IF($Q43=0,SUM($R43:AX43),SUM($Q43:AW43))*8)&lt;0,"n/a",($D43/IF($Q43=0,SUM($R43:AX43),SUM($Q43:AW43))*8)),"n/a"),"n/a")</f>
        <v>41.652503516174406</v>
      </c>
      <c r="N43" s="21">
        <f>IF(COUNT(Q43:AZ43)=36,IFERROR(IF(($D43/IF($Q43=0,SUM($R43:BB43),SUM($Q43:BA43))*9)&lt;0,"n/a",($D43/IF($Q43=0,SUM($R43:BB43),SUM($Q43:BA43))*9)),"n/a"),"n/a")</f>
        <v>43.437804758800517</v>
      </c>
      <c r="O43" s="21">
        <f>IF(COUNT(Q43:BD43)=40,IFERROR(IF(($D43/IF($Q43=0,SUM($R43:BF43),SUM($Q43:BE43))*10)&lt;0,"n/a",($D43/IF($Q43=0,SUM($R43:BF43),SUM($Q43:BE43))*10)),"n/a"),"n/a")</f>
        <v>45.172254423428917</v>
      </c>
      <c r="P43" s="23">
        <f t="shared" si="2"/>
        <v>985</v>
      </c>
      <c r="Q43" s="26">
        <v>270</v>
      </c>
      <c r="R43" s="26">
        <v>231</v>
      </c>
      <c r="S43" s="26">
        <v>244</v>
      </c>
      <c r="T43" s="28">
        <v>240</v>
      </c>
      <c r="U43" s="28">
        <v>211</v>
      </c>
      <c r="V43" s="29">
        <v>196</v>
      </c>
      <c r="W43" s="29">
        <v>222</v>
      </c>
      <c r="X43" s="29">
        <v>239</v>
      </c>
      <c r="Y43" s="29">
        <v>203</v>
      </c>
      <c r="Z43" s="30">
        <v>179</v>
      </c>
      <c r="AA43" s="29">
        <v>214</v>
      </c>
      <c r="AB43" s="29">
        <v>205</v>
      </c>
      <c r="AC43" s="29">
        <v>194</v>
      </c>
      <c r="AD43" s="30">
        <v>169</v>
      </c>
      <c r="AE43" s="29">
        <v>198</v>
      </c>
      <c r="AF43" s="29">
        <v>211</v>
      </c>
      <c r="AG43" s="29">
        <v>174</v>
      </c>
      <c r="AH43" s="30">
        <v>152</v>
      </c>
      <c r="AI43" s="29">
        <v>143</v>
      </c>
      <c r="AJ43" s="29">
        <v>149</v>
      </c>
      <c r="AK43" s="29">
        <v>134</v>
      </c>
      <c r="AL43" s="30">
        <v>115</v>
      </c>
      <c r="AM43" s="29">
        <v>127</v>
      </c>
      <c r="AN43" s="29">
        <v>132</v>
      </c>
      <c r="AO43" s="29">
        <v>126</v>
      </c>
      <c r="AP43" s="30">
        <v>112</v>
      </c>
      <c r="AQ43" s="29">
        <v>136</v>
      </c>
      <c r="AR43" s="29">
        <v>140</v>
      </c>
      <c r="AS43" s="29">
        <v>128</v>
      </c>
      <c r="AT43" s="29">
        <v>118</v>
      </c>
      <c r="AU43" s="29">
        <v>133</v>
      </c>
      <c r="AV43" s="29">
        <v>131</v>
      </c>
      <c r="AW43" s="29">
        <v>112</v>
      </c>
      <c r="AX43" s="29">
        <v>99</v>
      </c>
      <c r="AY43" s="29">
        <v>119</v>
      </c>
      <c r="AZ43" s="29">
        <v>121</v>
      </c>
      <c r="BA43" s="29">
        <v>109</v>
      </c>
      <c r="BB43" s="29">
        <v>99</v>
      </c>
      <c r="BC43" s="29">
        <v>109</v>
      </c>
      <c r="BD43" s="29">
        <v>112</v>
      </c>
      <c r="BE43" s="29">
        <v>100</v>
      </c>
      <c r="BF43" s="29">
        <v>87</v>
      </c>
      <c r="BG43" s="29">
        <v>97</v>
      </c>
      <c r="BH43" s="29">
        <v>94</v>
      </c>
      <c r="BI43" s="29">
        <v>80</v>
      </c>
    </row>
    <row r="44" spans="1:61" x14ac:dyDescent="0.2">
      <c r="A44" t="e" vm="40">
        <v>#VALUE!</v>
      </c>
      <c r="B44" t="str" cm="1">
        <f t="array" ref="B44">_FV(A44,"Ticker symbol",TRUE)</f>
        <v>FB</v>
      </c>
      <c r="C44" s="19" cm="1">
        <f t="array" ref="C44">_FV(A44,"Price")</f>
        <v>193.54</v>
      </c>
      <c r="D44" s="20" cm="1">
        <f t="array" ref="D44">_FV(A44,"market cap",TRUE)/1000000</f>
        <v>523781.8</v>
      </c>
      <c r="E44" s="22">
        <f t="shared" si="0"/>
        <v>18.282840980515399</v>
      </c>
      <c r="F44" s="21">
        <f>IF(COUNT(Q44:T44)=4,IFERROR(IF($D44/IF($Q44=0,SUM($R44:U44),SUM($Q44:T44))&lt;0,"n/a",$D44/IF($Q44=0,SUM($R44:U44),SUM($Q44:T44))),"n/a"),"n/a")</f>
        <v>14.0281161283411</v>
      </c>
      <c r="G44" s="21">
        <f>IF(COUNT(Q44:X44)=8,IFERROR(IF(($D44/IF($Q44=0,SUM($R44:Z44),SUM($Q44:Y44))*2)&lt;0,"n/a",($D44/IF($Q44=0,SUM($R44:Z44),SUM($Q44:Y44))*2)),"n/a"),"n/a")</f>
        <v>13.787178373540753</v>
      </c>
      <c r="H44" s="21">
        <f>IF(COUNT(Q44:AB44)=12,IFERROR(IF(($D44/IF($Q44=0,SUM($R44:AD44),SUM($Q44:AC44))*3)&lt;0,"n/a",($D44/IF($Q44=0,SUM($R44:AD44),SUM($Q44:AC44))*3)),"n/a"),"n/a")</f>
        <v>16.633978362585481</v>
      </c>
      <c r="I44" s="21">
        <f>IF(COUNT(Q44:AF44)=16,IFERROR(IF(($D44/IF($Q44=0,SUM($R44:AH44),SUM($Q44:AG44))*4)&lt;0,"n/a",($D44/IF($Q44=0,SUM($R44:AH44),SUM($Q44:AG44))*4)),"n/a"),"n/a")</f>
        <v>17.972045943882584</v>
      </c>
      <c r="J44" s="21">
        <f>IF(COUNT(Q44:AJ44)=20,IFERROR(IF(($D44/IF($Q44=0,SUM($R44:AL44),SUM($Q44:AK44))*5)&lt;0,"n/a",($D44/IF($Q44=0,SUM($R44:AL44),SUM($Q44:AK44))*5)),"n/a"),"n/a")</f>
        <v>19.765798470908777</v>
      </c>
      <c r="K44" s="21">
        <f>IF(COUNT(Q44:AN44)=24,IFERROR(IF(($D44/IF($Q44=0,SUM($R44:AP44),SUM($Q44:AO44))*6)&lt;0,"n/a",($D44/IF($Q44=0,SUM($R44:AP44),SUM($Q44:AO44))*6)),"n/a"),"n/a")</f>
        <v>22.025376178294845</v>
      </c>
      <c r="L44" s="21">
        <f>IF(COUNT(Q44:AR44)=28,IFERROR(IF(($D44/IF($Q44=0,SUM($R44:AT44),SUM($Q44:AS44))*7)&lt;0,"n/a",($D44/IF($Q44=0,SUM($R44:AT44),SUM($Q44:AS44))*7)),"n/a"),"n/a")</f>
        <v>25.052083304863547</v>
      </c>
      <c r="M44" s="21">
        <f>IF(COUNT(Q44:AV44)=32,IFERROR(IF(($D44/IF($Q44=0,SUM($R44:AX44),SUM($Q44:AW44))*8)&lt;0,"n/a",($D44/IF($Q44=0,SUM($R44:AX44),SUM($Q44:AW44))*8)),"n/a"),"n/a")</f>
        <v>28.069952237086262</v>
      </c>
      <c r="N44" s="21">
        <f>IF(COUNT(Q44:AZ44)=36,IFERROR(IF(($D44/IF($Q44=0,SUM($R44:BB44),SUM($Q44:BA44))*9)&lt;0,"n/a",($D44/IF($Q44=0,SUM($R44:BB44),SUM($Q44:BA44))*9)),"n/a"),"n/a")</f>
        <v>31.266407110167805</v>
      </c>
      <c r="O44" s="21">
        <f>IF(COUNT(Q44:BD44)=40,IFERROR(IF(($D44/IF($Q44=0,SUM($R44:BF44),SUM($Q44:BE44))*10)&lt;0,"n/a",($D44/IF($Q44=0,SUM($R44:BF44),SUM($Q44:BE44))*10)),"n/a"),"n/a")</f>
        <v>34.743908991409903</v>
      </c>
      <c r="P44" s="23">
        <f t="shared" si="2"/>
        <v>37338</v>
      </c>
      <c r="Q44" s="26">
        <v>7465</v>
      </c>
      <c r="R44" s="26">
        <v>10285</v>
      </c>
      <c r="S44" s="26">
        <v>9194</v>
      </c>
      <c r="T44" s="28">
        <v>10394</v>
      </c>
      <c r="U44" s="28">
        <v>9497</v>
      </c>
      <c r="V44" s="29">
        <v>11220</v>
      </c>
      <c r="W44" s="29">
        <v>7846</v>
      </c>
      <c r="X44" s="29">
        <v>5178</v>
      </c>
      <c r="Y44" s="29">
        <v>4902</v>
      </c>
      <c r="Z44" s="30">
        <v>7349</v>
      </c>
      <c r="AA44" s="29">
        <v>6091</v>
      </c>
      <c r="AB44" s="29">
        <v>2616</v>
      </c>
      <c r="AC44" s="29">
        <v>2429</v>
      </c>
      <c r="AD44" s="30">
        <v>6881</v>
      </c>
      <c r="AE44" s="29">
        <v>5137</v>
      </c>
      <c r="AF44" s="29">
        <v>5106</v>
      </c>
      <c r="AG44" s="29">
        <v>4987</v>
      </c>
      <c r="AH44" s="30">
        <v>4267</v>
      </c>
      <c r="AI44" s="29">
        <v>4704</v>
      </c>
      <c r="AJ44" s="29">
        <v>3890</v>
      </c>
      <c r="AK44" s="29">
        <v>3059</v>
      </c>
      <c r="AL44" s="30">
        <v>3560</v>
      </c>
      <c r="AM44" s="29">
        <v>2620</v>
      </c>
      <c r="AN44" s="29">
        <v>2276</v>
      </c>
      <c r="AO44" s="29">
        <v>1732</v>
      </c>
      <c r="AP44" s="30">
        <v>1554</v>
      </c>
      <c r="AQ44" s="29">
        <v>891</v>
      </c>
      <c r="AR44" s="29">
        <v>715</v>
      </c>
      <c r="AS44" s="29">
        <v>509</v>
      </c>
      <c r="AT44" s="29">
        <v>696</v>
      </c>
      <c r="AU44" s="29">
        <v>802</v>
      </c>
      <c r="AV44" s="29">
        <v>788</v>
      </c>
      <c r="AW44" s="29">
        <v>639</v>
      </c>
      <c r="AX44" s="29">
        <v>521</v>
      </c>
      <c r="AY44" s="29">
        <v>422</v>
      </c>
      <c r="AZ44" s="29">
        <v>331</v>
      </c>
      <c r="BA44" s="29">
        <v>217</v>
      </c>
      <c r="BB44" s="29">
        <v>64</v>
      </c>
      <c r="BC44" s="29">
        <v>-59</v>
      </c>
      <c r="BD44" s="29">
        <v>-157</v>
      </c>
      <c r="BE44" s="29">
        <v>137</v>
      </c>
      <c r="BF44" s="29">
        <v>205</v>
      </c>
      <c r="BG44" s="29">
        <v>150</v>
      </c>
      <c r="BH44" s="29">
        <v>159</v>
      </c>
      <c r="BI44" s="29">
        <v>153</v>
      </c>
    </row>
    <row r="45" spans="1:61" x14ac:dyDescent="0.2">
      <c r="A45" t="e" vm="41">
        <v>#VALUE!</v>
      </c>
      <c r="B45" t="str" cm="1">
        <f t="array" ref="B45">_FV(A45,"Ticker symbol",TRUE)</f>
        <v>FISV</v>
      </c>
      <c r="C45" s="19" cm="1">
        <f t="array" ref="C45">_FV(A45,"Price")</f>
        <v>95.59</v>
      </c>
      <c r="D45" s="20" cm="1">
        <f t="array" ref="D45">_FV(A45,"market cap",TRUE)/1000000</f>
        <v>61788.81</v>
      </c>
      <c r="E45" s="22">
        <f t="shared" si="0"/>
        <v>0.76250607090820788</v>
      </c>
      <c r="F45" s="21">
        <f>IF(COUNT(Q45:T45)=4,IFERROR(IF($D45/IF($Q45=0,SUM($R45:U45),SUM($Q45:T45))&lt;0,"n/a",$D45/IF($Q45=0,SUM($R45:U45),SUM($Q45:T45))),"n/a"),"n/a")</f>
        <v>36.367751618599172</v>
      </c>
      <c r="G45" s="21">
        <f>IF(COUNT(Q45:X45)=8,IFERROR(IF(($D45/IF($Q45=0,SUM($R45:Z45),SUM($Q45:Y45))*2)&lt;0,"n/a",($D45/IF($Q45=0,SUM($R45:Z45),SUM($Q45:Y45))*2)),"n/a"),"n/a")</f>
        <v>41.735096251266462</v>
      </c>
      <c r="H45" s="21">
        <f>IF(COUNT(Q45:AB45)=12,IFERROR(IF(($D45/IF($Q45=0,SUM($R45:AD45),SUM($Q45:AC45))*3)&lt;0,"n/a",($D45/IF($Q45=0,SUM($R45:AD45),SUM($Q45:AC45))*3)),"n/a"),"n/a")</f>
        <v>48.097153606642451</v>
      </c>
      <c r="I45" s="21">
        <f>IF(COUNT(Q45:AF45)=16,IFERROR(IF(($D45/IF($Q45=0,SUM($R45:AH45),SUM($Q45:AG45))*4)&lt;0,"n/a",($D45/IF($Q45=0,SUM($R45:AH45),SUM($Q45:AG45))*4)),"n/a"),"n/a")</f>
        <v>49.029010117040265</v>
      </c>
      <c r="J45" s="21">
        <f>IF(COUNT(Q45:AJ45)=20,IFERROR(IF(($D45/IF($Q45=0,SUM($R45:AL45),SUM($Q45:AK45))*5)&lt;0,"n/a",($D45/IF($Q45=0,SUM($R45:AL45),SUM($Q45:AK45))*5)),"n/a"),"n/a")</f>
        <v>49.140138380785743</v>
      </c>
      <c r="K45" s="21">
        <f>IF(COUNT(Q45:AN45)=24,IFERROR(IF(($D45/IF($Q45=0,SUM($R45:AP45),SUM($Q45:AO45))*6)&lt;0,"n/a",($D45/IF($Q45=0,SUM($R45:AP45),SUM($Q45:AO45))*6)),"n/a"),"n/a")</f>
        <v>51.369386171539418</v>
      </c>
      <c r="L45" s="21">
        <f>IF(COUNT(Q45:AR45)=28,IFERROR(IF(($D45/IF($Q45=0,SUM($R45:AT45),SUM($Q45:AS45))*7)&lt;0,"n/a",($D45/IF($Q45=0,SUM($R45:AT45),SUM($Q45:AS45))*7)),"n/a"),"n/a")</f>
        <v>53.089685773904506</v>
      </c>
      <c r="M45" s="21">
        <f>IF(COUNT(Q45:AV45)=32,IFERROR(IF(($D45/IF($Q45=0,SUM($R45:AX45),SUM($Q45:AW45))*8)&lt;0,"n/a",($D45/IF($Q45=0,SUM($R45:AX45),SUM($Q45:AW45))*8)),"n/a"),"n/a")</f>
        <v>55.534263565891472</v>
      </c>
      <c r="N45" s="21">
        <f>IF(COUNT(Q45:AZ45)=36,IFERROR(IF(($D45/IF($Q45=0,SUM($R45:BB45),SUM($Q45:BA45))*9)&lt;0,"n/a",($D45/IF($Q45=0,SUM($R45:BB45),SUM($Q45:BA45))*9)),"n/a"),"n/a")</f>
        <v>58.236390197926482</v>
      </c>
      <c r="O45" s="21">
        <f>IF(COUNT(Q45:BD45)=40,IFERROR(IF(($D45/IF($Q45=0,SUM($R45:BF45),SUM($Q45:BE45))*10)&lt;0,"n/a",($D45/IF($Q45=0,SUM($R45:BF45),SUM($Q45:BE45))*10)),"n/a"),"n/a")</f>
        <v>60.815757874015752</v>
      </c>
      <c r="P45" s="23">
        <f t="shared" si="2"/>
        <v>1699</v>
      </c>
      <c r="Q45" s="26">
        <v>669</v>
      </c>
      <c r="R45" s="26">
        <v>333</v>
      </c>
      <c r="S45" s="26">
        <v>428</v>
      </c>
      <c r="T45" s="28">
        <v>269</v>
      </c>
      <c r="U45" s="28">
        <v>304</v>
      </c>
      <c r="V45" s="29">
        <v>300</v>
      </c>
      <c r="W45" s="29">
        <v>264</v>
      </c>
      <c r="X45" s="29">
        <v>2</v>
      </c>
      <c r="Y45" s="29">
        <v>392</v>
      </c>
      <c r="Z45" s="30">
        <v>247</v>
      </c>
      <c r="AA45" s="29">
        <v>198</v>
      </c>
      <c r="AB45" s="29">
        <v>223</v>
      </c>
      <c r="AC45" s="29">
        <v>225</v>
      </c>
      <c r="AD45" s="30">
        <v>286</v>
      </c>
      <c r="AE45" s="29">
        <v>227</v>
      </c>
      <c r="AF45" s="29">
        <v>251</v>
      </c>
      <c r="AG45" s="29">
        <v>423</v>
      </c>
      <c r="AH45" s="30">
        <v>546</v>
      </c>
      <c r="AI45" s="29">
        <v>232</v>
      </c>
      <c r="AJ45" s="29">
        <v>221</v>
      </c>
      <c r="AK45" s="29">
        <v>247</v>
      </c>
      <c r="AL45" s="30">
        <v>215</v>
      </c>
      <c r="AM45" s="29">
        <v>214</v>
      </c>
      <c r="AN45" s="29">
        <v>212</v>
      </c>
      <c r="AO45" s="29">
        <v>289</v>
      </c>
      <c r="AP45" s="30">
        <v>407</v>
      </c>
      <c r="AQ45" s="29">
        <v>218</v>
      </c>
      <c r="AR45" s="29">
        <v>127</v>
      </c>
      <c r="AS45" s="29">
        <v>178</v>
      </c>
      <c r="AT45" s="29">
        <v>181</v>
      </c>
      <c r="AU45" s="29">
        <v>239</v>
      </c>
      <c r="AV45" s="29">
        <v>166</v>
      </c>
      <c r="AW45" s="29">
        <v>168</v>
      </c>
      <c r="AX45" s="29">
        <v>221</v>
      </c>
      <c r="AY45" s="29">
        <v>159</v>
      </c>
      <c r="AZ45" s="29">
        <v>151</v>
      </c>
      <c r="BA45" s="29">
        <v>117</v>
      </c>
      <c r="BB45" s="29">
        <v>179</v>
      </c>
      <c r="BC45" s="29">
        <v>139</v>
      </c>
      <c r="BD45" s="29">
        <v>161</v>
      </c>
      <c r="BE45" s="29">
        <v>132</v>
      </c>
      <c r="BF45" s="29">
        <v>143</v>
      </c>
      <c r="BG45" s="29">
        <v>127</v>
      </c>
      <c r="BH45" s="29">
        <v>90</v>
      </c>
      <c r="BI45" s="29">
        <v>112</v>
      </c>
    </row>
    <row r="46" spans="1:61" x14ac:dyDescent="0.2">
      <c r="A46" t="e" vm="42">
        <v>#VALUE!</v>
      </c>
      <c r="B46" t="str" cm="1">
        <f t="array" ref="B46">_FV(A46,"Ticker symbol",TRUE)</f>
        <v>FTNT</v>
      </c>
      <c r="C46" s="19" cm="1">
        <f t="array" ref="C46">_FV(A46,"Price")</f>
        <v>285.27999999999997</v>
      </c>
      <c r="D46" s="20" cm="1">
        <f t="array" ref="D46">_FV(A46,"market cap",TRUE)/1000000</f>
        <v>45795.18</v>
      </c>
      <c r="E46" s="22">
        <f t="shared" si="0"/>
        <v>11.153225806451612</v>
      </c>
      <c r="F46" s="21">
        <f>IF(COUNT(Q46:T46)=4,IFERROR(IF($D46/IF($Q46=0,SUM($R46:U46),SUM($Q46:T46))&lt;0,"n/a",$D46/IF($Q46=0,SUM($R46:U46),SUM($Q46:T46))),"n/a"),"n/a")</f>
        <v>71.779278996865202</v>
      </c>
      <c r="G46" s="21">
        <f>IF(COUNT(Q46:X46)=8,IFERROR(IF(($D46/IF($Q46=0,SUM($R46:Z46),SUM($Q46:Y46))*2)&lt;0,"n/a",($D46/IF($Q46=0,SUM($R46:Z46),SUM($Q46:Y46))*2)),"n/a"),"n/a")</f>
        <v>74.222333873581846</v>
      </c>
      <c r="H46" s="21">
        <f>IF(COUNT(Q46:AB46)=12,IFERROR(IF(($D46/IF($Q46=0,SUM($R46:AD46),SUM($Q46:AC46))*3)&lt;0,"n/a",($D46/IF($Q46=0,SUM($R46:AD46),SUM($Q46:AC46))*3)),"n/a"),"n/a")</f>
        <v>87.730229885057469</v>
      </c>
      <c r="I46" s="21">
        <f>IF(COUNT(Q46:AF46)=16,IFERROR(IF(($D46/IF($Q46=0,SUM($R46:AH46),SUM($Q46:AG46))*4)&lt;0,"n/a",($D46/IF($Q46=0,SUM($R46:AH46),SUM($Q46:AG46))*4)),"n/a"),"n/a")</f>
        <v>96.360189374013672</v>
      </c>
      <c r="J46" s="21">
        <f>IF(COUNT(Q46:AJ46)=20,IFERROR(IF(($D46/IF($Q46=0,SUM($R46:AL46),SUM($Q46:AK46))*5)&lt;0,"n/a",($D46/IF($Q46=0,SUM($R46:AL46),SUM($Q46:AK46))*5)),"n/a"),"n/a")</f>
        <v>118.45623383341956</v>
      </c>
      <c r="K46" s="21">
        <f>IF(COUNT(Q46:AN46)=24,IFERROR(IF(($D46/IF($Q46=0,SUM($R46:AP46),SUM($Q46:AO46))*6)&lt;0,"n/a",($D46/IF($Q46=0,SUM($R46:AP46),SUM($Q46:AO46))*6)),"n/a"),"n/a")</f>
        <v>139.83261068702291</v>
      </c>
      <c r="L46" s="21">
        <f>IF(COUNT(Q46:AR46)=28,IFERROR(IF(($D46/IF($Q46=0,SUM($R46:AT46),SUM($Q46:AS46))*7)&lt;0,"n/a",($D46/IF($Q46=0,SUM($R46:AT46),SUM($Q46:AS46))*7)),"n/a"),"n/a")</f>
        <v>162.4765636087177</v>
      </c>
      <c r="M46" s="21">
        <f>IF(COUNT(Q46:AV46)=32,IFERROR(IF(($D46/IF($Q46=0,SUM($R46:AX46),SUM($Q46:AW46))*8)&lt;0,"n/a",($D46/IF($Q46=0,SUM($R46:AX46),SUM($Q46:AW46))*8)),"n/a"),"n/a")</f>
        <v>183.36408408408408</v>
      </c>
      <c r="N46" s="21">
        <f>IF(COUNT(Q46:AZ46)=36,IFERROR(IF(($D46/IF($Q46=0,SUM($R46:BB46),SUM($Q46:BA46))*9)&lt;0,"n/a",($D46/IF($Q46=0,SUM($R46:BB46),SUM($Q46:BA46))*9)),"n/a"),"n/a")</f>
        <v>201.83967678746325</v>
      </c>
      <c r="O46" s="21">
        <f>IF(COUNT(Q46:BD46)=40,IFERROR(IF(($D46/IF($Q46=0,SUM($R46:BF46),SUM($Q46:BE46))*10)&lt;0,"n/a",($D46/IF($Q46=0,SUM($R46:BF46),SUM($Q46:BE46))*10)),"n/a"),"n/a")</f>
        <v>217.14167852062587</v>
      </c>
      <c r="P46" s="23">
        <f t="shared" si="2"/>
        <v>638</v>
      </c>
      <c r="Q46" s="26">
        <v>138</v>
      </c>
      <c r="R46" s="26">
        <v>199</v>
      </c>
      <c r="S46" s="26">
        <v>163</v>
      </c>
      <c r="T46" s="28">
        <v>138</v>
      </c>
      <c r="U46" s="28">
        <v>107</v>
      </c>
      <c r="V46" s="29">
        <v>147</v>
      </c>
      <c r="W46" s="29">
        <v>123</v>
      </c>
      <c r="X46" s="29">
        <v>114</v>
      </c>
      <c r="Y46" s="29">
        <v>105</v>
      </c>
      <c r="Z46" s="30">
        <v>120</v>
      </c>
      <c r="AA46" s="29">
        <v>80</v>
      </c>
      <c r="AB46" s="29">
        <v>73</v>
      </c>
      <c r="AC46" s="29">
        <v>59</v>
      </c>
      <c r="AD46" s="30">
        <v>185</v>
      </c>
      <c r="AE46" s="29">
        <v>59</v>
      </c>
      <c r="AF46" s="29">
        <v>49</v>
      </c>
      <c r="AG46" s="29">
        <v>42</v>
      </c>
      <c r="AH46" s="30">
        <v>-29</v>
      </c>
      <c r="AI46" s="29">
        <v>27</v>
      </c>
      <c r="AJ46" s="29">
        <v>23</v>
      </c>
      <c r="AK46" s="29">
        <v>11</v>
      </c>
      <c r="AL46" s="30">
        <v>25</v>
      </c>
      <c r="AM46" s="29">
        <v>6</v>
      </c>
      <c r="AN46" s="29">
        <v>-1</v>
      </c>
      <c r="AO46" s="29">
        <v>2</v>
      </c>
      <c r="AP46" s="30">
        <v>-3</v>
      </c>
      <c r="AQ46" s="29">
        <v>8</v>
      </c>
      <c r="AR46" s="29">
        <v>1</v>
      </c>
      <c r="AS46" s="29">
        <v>2</v>
      </c>
      <c r="AT46" s="29">
        <v>7</v>
      </c>
      <c r="AU46" s="29">
        <v>4</v>
      </c>
      <c r="AV46" s="29">
        <v>6</v>
      </c>
      <c r="AW46" s="29">
        <v>8</v>
      </c>
      <c r="AX46" s="29">
        <v>12</v>
      </c>
      <c r="AY46" s="29">
        <v>11</v>
      </c>
      <c r="AZ46" s="29">
        <v>9</v>
      </c>
      <c r="BA46" s="29">
        <v>12</v>
      </c>
      <c r="BB46" s="29">
        <v>22</v>
      </c>
      <c r="BC46" s="29">
        <v>17</v>
      </c>
      <c r="BD46" s="29">
        <v>14</v>
      </c>
      <c r="BE46" s="29">
        <v>14</v>
      </c>
      <c r="BF46" s="29">
        <v>16</v>
      </c>
      <c r="BG46" s="29">
        <v>18</v>
      </c>
      <c r="BH46" s="29">
        <v>14</v>
      </c>
      <c r="BI46" s="29">
        <v>14</v>
      </c>
    </row>
    <row r="47" spans="1:61" x14ac:dyDescent="0.2">
      <c r="A47" t="e" vm="43">
        <v>#VALUE!</v>
      </c>
      <c r="B47" t="str" cm="1">
        <f t="array" ref="B47">_FV(A47,"Ticker symbol",TRUE)</f>
        <v>GILD</v>
      </c>
      <c r="C47" s="19" cm="1">
        <f t="array" ref="C47">_FV(A47,"Price")</f>
        <v>63.84</v>
      </c>
      <c r="D47" s="20" cm="1">
        <f t="array" ref="D47">_FV(A47,"market cap",TRUE)/1000000</f>
        <v>80075.37</v>
      </c>
      <c r="E47" s="22">
        <f t="shared" si="0"/>
        <v>-0.54858963113429671</v>
      </c>
      <c r="F47" s="21">
        <f>IF(COUNT(Q47:T47)=4,IFERROR(IF($D47/IF($Q47=0,SUM($R47:U47),SUM($Q47:T47))&lt;0,"n/a",$D47/IF($Q47=0,SUM($R47:U47),SUM($Q47:T47))),"n/a"),"n/a")</f>
        <v>17.735408637873753</v>
      </c>
      <c r="G47" s="21">
        <f>IF(COUNT(Q47:X47)=8,IFERROR(IF(($D47/IF($Q47=0,SUM($R47:Z47),SUM($Q47:Y47))*2)&lt;0,"n/a",($D47/IF($Q47=0,SUM($R47:Z47),SUM($Q47:Y47))*2)),"n/a"),"n/a")</f>
        <v>25.153249568085439</v>
      </c>
      <c r="H47" s="21">
        <f>IF(COUNT(Q47:AB47)=12,IFERROR(IF(($D47/IF($Q47=0,SUM($R47:AD47),SUM($Q47:AC47))*3)&lt;0,"n/a",($D47/IF($Q47=0,SUM($R47:AD47),SUM($Q47:AC47))*3)),"n/a"),"n/a")</f>
        <v>20.43955670892538</v>
      </c>
      <c r="I47" s="21">
        <f>IF(COUNT(Q47:AF47)=16,IFERROR(IF(($D47/IF($Q47=0,SUM($R47:AH47),SUM($Q47:AG47))*4)&lt;0,"n/a",($D47/IF($Q47=0,SUM($R47:AH47),SUM($Q47:AG47))*4)),"n/a"),"n/a")</f>
        <v>18.613521617852161</v>
      </c>
      <c r="J47" s="21">
        <f>IF(COUNT(Q47:AJ47)=20,IFERROR(IF(($D47/IF($Q47=0,SUM($R47:AL47),SUM($Q47:AK47))*5)&lt;0,"n/a",($D47/IF($Q47=0,SUM($R47:AL47),SUM($Q47:AK47))*5)),"n/a"),"n/a")</f>
        <v>18.335631525920498</v>
      </c>
      <c r="K47" s="21">
        <f>IF(COUNT(Q47:AN47)=24,IFERROR(IF(($D47/IF($Q47=0,SUM($R47:AP47),SUM($Q47:AO47))*6)&lt;0,"n/a",($D47/IF($Q47=0,SUM($R47:AP47),SUM($Q47:AO47))*6)),"n/a"),"n/a")</f>
        <v>13.596293403514728</v>
      </c>
      <c r="L47" s="21">
        <f>IF(COUNT(Q47:AR47)=28,IFERROR(IF(($D47/IF($Q47=0,SUM($R47:AT47),SUM($Q47:AS47))*7)&lt;0,"n/a",($D47/IF($Q47=0,SUM($R47:AT47),SUM($Q47:AS47))*7)),"n/a"),"n/a")</f>
        <v>10.487933202357564</v>
      </c>
      <c r="M47" s="21">
        <f>IF(COUNT(Q47:AV47)=32,IFERROR(IF(($D47/IF($Q47=0,SUM($R47:AX47),SUM($Q47:AW47))*8)&lt;0,"n/a",($D47/IF($Q47=0,SUM($R47:AX47),SUM($Q47:AW47))*8)),"n/a"),"n/a")</f>
        <v>9.7733341470112585</v>
      </c>
      <c r="N47" s="21">
        <f>IF(COUNT(Q47:AZ47)=36,IFERROR(IF(($D47/IF($Q47=0,SUM($R47:BB47),SUM($Q47:BA47))*9)&lt;0,"n/a",($D47/IF($Q47=0,SUM($R47:BB47),SUM($Q47:BA47))*9)),"n/a"),"n/a")</f>
        <v>10.502146979102911</v>
      </c>
      <c r="O47" s="21">
        <f>IF(COUNT(Q47:BD47)=40,IFERROR(IF(($D47/IF($Q47=0,SUM($R47:BF47),SUM($Q47:BE47))*10)&lt;0,"n/a",($D47/IF($Q47=0,SUM($R47:BF47),SUM($Q47:BE47))*10)),"n/a"),"n/a")</f>
        <v>11.244171873902967</v>
      </c>
      <c r="P47" s="23">
        <f t="shared" si="2"/>
        <v>4515</v>
      </c>
      <c r="Q47" s="26">
        <v>19</v>
      </c>
      <c r="R47" s="26">
        <v>382</v>
      </c>
      <c r="S47" s="26">
        <v>2592</v>
      </c>
      <c r="T47" s="28">
        <v>1522</v>
      </c>
      <c r="U47" s="28">
        <v>1729</v>
      </c>
      <c r="V47" s="29">
        <v>1551</v>
      </c>
      <c r="W47" s="29">
        <v>360</v>
      </c>
      <c r="X47" s="29">
        <v>-3339</v>
      </c>
      <c r="Y47" s="29">
        <v>1551</v>
      </c>
      <c r="Z47" s="30">
        <v>2696</v>
      </c>
      <c r="AA47" s="29">
        <v>-1165</v>
      </c>
      <c r="AB47" s="29">
        <v>1880</v>
      </c>
      <c r="AC47" s="29">
        <v>1975</v>
      </c>
      <c r="AD47" s="30">
        <v>3</v>
      </c>
      <c r="AE47" s="29">
        <v>2097</v>
      </c>
      <c r="AF47" s="29">
        <v>1817</v>
      </c>
      <c r="AG47" s="29">
        <v>1538</v>
      </c>
      <c r="AH47" s="30">
        <v>-3865</v>
      </c>
      <c r="AI47" s="29">
        <v>2718</v>
      </c>
      <c r="AJ47" s="29">
        <v>3073</v>
      </c>
      <c r="AK47" s="29">
        <v>2702</v>
      </c>
      <c r="AL47" s="30">
        <v>3108</v>
      </c>
      <c r="AM47" s="29">
        <v>3330</v>
      </c>
      <c r="AN47" s="29">
        <v>3497</v>
      </c>
      <c r="AO47" s="29">
        <v>3566</v>
      </c>
      <c r="AP47" s="30">
        <v>4683</v>
      </c>
      <c r="AQ47" s="29">
        <v>4600</v>
      </c>
      <c r="AR47" s="29">
        <v>4492</v>
      </c>
      <c r="AS47" s="29">
        <v>4333</v>
      </c>
      <c r="AT47" s="29">
        <v>3487</v>
      </c>
      <c r="AU47" s="29">
        <v>2731</v>
      </c>
      <c r="AV47" s="29">
        <v>3656</v>
      </c>
      <c r="AW47" s="29">
        <v>2227</v>
      </c>
      <c r="AX47" s="29">
        <v>792</v>
      </c>
      <c r="AY47" s="29">
        <v>789</v>
      </c>
      <c r="AZ47" s="29">
        <v>773</v>
      </c>
      <c r="BA47" s="29">
        <v>722</v>
      </c>
      <c r="BB47" s="29">
        <v>763</v>
      </c>
      <c r="BC47" s="29">
        <v>676</v>
      </c>
      <c r="BD47" s="29">
        <v>712</v>
      </c>
      <c r="BE47" s="29">
        <v>442</v>
      </c>
      <c r="BF47" s="29">
        <v>665</v>
      </c>
      <c r="BG47" s="29">
        <v>741</v>
      </c>
      <c r="BH47" s="29">
        <v>746</v>
      </c>
      <c r="BI47" s="29">
        <v>651</v>
      </c>
    </row>
    <row r="48" spans="1:61" x14ac:dyDescent="0.2">
      <c r="A48" t="e" vm="44">
        <v>#VALUE!</v>
      </c>
      <c r="B48" t="str" cm="1">
        <f t="array" ref="B48">_FV(A48,"Ticker symbol",TRUE)</f>
        <v>GOOG</v>
      </c>
      <c r="C48" s="19" cm="1">
        <f t="array" ref="C48">_FV(A48,"Price")</f>
        <v>2186.2600000000002</v>
      </c>
      <c r="D48" s="20" cm="1">
        <f t="array" ref="D48">_FV(A48,"market cap",TRUE)/1000000</f>
        <v>1436857</v>
      </c>
      <c r="E48" s="22">
        <f t="shared" si="0"/>
        <v>3.1961758782140146</v>
      </c>
      <c r="F48" s="21">
        <f>IF(COUNT(Q48:T48)=4,IFERROR(IF($D48/IF($Q48=0,SUM($R48:U48),SUM($Q48:T48))&lt;0,"n/a",$D48/IF($Q48=0,SUM($R48:U48),SUM($Q48:T48))),"n/a"),"n/a")</f>
        <v>19.276580045345391</v>
      </c>
      <c r="G48" s="21">
        <f>IF(COUNT(Q48:X48)=8,IFERROR(IF(($D48/IF($Q48=0,SUM($R48:Z48),SUM($Q48:Y48))*2)&lt;0,"n/a",($D48/IF($Q48=0,SUM($R48:Z48),SUM($Q48:Y48))*2)),"n/a"),"n/a")</f>
        <v>21.649520107279002</v>
      </c>
      <c r="H48" s="21">
        <f>IF(COUNT(Q48:AB48)=12,IFERROR(IF(($D48/IF($Q48=0,SUM($R48:AD48),SUM($Q48:AC48))*3)&lt;0,"n/a",($D48/IF($Q48=0,SUM($R48:AD48),SUM($Q48:AC48))*3)),"n/a"),"n/a")</f>
        <v>25.799288967626481</v>
      </c>
      <c r="I48" s="21">
        <f>IF(COUNT(Q48:AF48)=16,IFERROR(IF(($D48/IF($Q48=0,SUM($R48:AH48),SUM($Q48:AG48))*4)&lt;0,"n/a",($D48/IF($Q48=0,SUM($R48:AH48),SUM($Q48:AG48))*4)),"n/a"),"n/a")</f>
        <v>29.054267327883853</v>
      </c>
      <c r="J48" s="21">
        <f>IF(COUNT(Q48:AJ48)=20,IFERROR(IF(($D48/IF($Q48=0,SUM($R48:AL48),SUM($Q48:AK48))*5)&lt;0,"n/a",($D48/IF($Q48=0,SUM($R48:AL48),SUM($Q48:AK48))*5)),"n/a"),"n/a")</f>
        <v>34.133025147401874</v>
      </c>
      <c r="K48" s="21">
        <f>IF(COUNT(Q48:AN48)=24,IFERROR(IF(($D48/IF($Q48=0,SUM($R48:AP48),SUM($Q48:AO48))*6)&lt;0,"n/a",($D48/IF($Q48=0,SUM($R48:AP48),SUM($Q48:AO48))*6)),"n/a"),"n/a")</f>
        <v>37.490235130915778</v>
      </c>
      <c r="L48" s="21">
        <f>IF(COUNT(Q48:AR48)=28,IFERROR(IF(($D48/IF($Q48=0,SUM($R48:AT48),SUM($Q48:AS48))*7)&lt;0,"n/a",($D48/IF($Q48=0,SUM($R48:AT48),SUM($Q48:AS48))*7)),"n/a"),"n/a")</f>
        <v>40.922272899264804</v>
      </c>
      <c r="M48" s="21">
        <f>IF(COUNT(Q48:AV48)=32,IFERROR(IF(($D48/IF($Q48=0,SUM($R48:AX48),SUM($Q48:AW48))*8)&lt;0,"n/a",($D48/IF($Q48=0,SUM($R48:AX48),SUM($Q48:AW48))*8)),"n/a"),"n/a")</f>
        <v>44.224762329802743</v>
      </c>
      <c r="N48" s="21">
        <f>IF(COUNT(Q48:AZ48)=36,IFERROR(IF(($D48/IF($Q48=0,SUM($R48:BB48),SUM($Q48:BA48))*9)&lt;0,"n/a",($D48/IF($Q48=0,SUM($R48:BB48),SUM($Q48:BA48))*9)),"n/a"),"n/a")</f>
        <v>47.429371506535801</v>
      </c>
      <c r="O48" s="21">
        <f>IF(COUNT(Q48:BD48)=40,IFERROR(IF(($D48/IF($Q48=0,SUM($R48:BF48),SUM($Q48:BE48))*10)&lt;0,"n/a",($D48/IF($Q48=0,SUM($R48:BF48),SUM($Q48:BE48))*10)),"n/a"),"n/a")</f>
        <v>50.702638422803986</v>
      </c>
      <c r="P48" s="23">
        <f t="shared" si="2"/>
        <v>74539</v>
      </c>
      <c r="Q48" s="26">
        <v>16436</v>
      </c>
      <c r="R48" s="26">
        <v>20642</v>
      </c>
      <c r="S48" s="26">
        <v>18936</v>
      </c>
      <c r="T48" s="28">
        <v>18525</v>
      </c>
      <c r="U48" s="28">
        <v>17930</v>
      </c>
      <c r="V48" s="29">
        <v>15227</v>
      </c>
      <c r="W48" s="29">
        <v>11247</v>
      </c>
      <c r="X48" s="29">
        <v>6959</v>
      </c>
      <c r="Y48" s="29">
        <v>6836</v>
      </c>
      <c r="Z48" s="30">
        <v>10671</v>
      </c>
      <c r="AA48" s="29">
        <v>7068</v>
      </c>
      <c r="AB48" s="29">
        <v>9947</v>
      </c>
      <c r="AC48" s="29">
        <v>6657</v>
      </c>
      <c r="AD48" s="30">
        <v>8948</v>
      </c>
      <c r="AE48" s="29">
        <v>9192</v>
      </c>
      <c r="AF48" s="29">
        <v>3195</v>
      </c>
      <c r="AG48" s="29">
        <v>9401</v>
      </c>
      <c r="AH48" s="30">
        <v>-3020</v>
      </c>
      <c r="AI48" s="29">
        <v>6732</v>
      </c>
      <c r="AJ48" s="29">
        <v>3524</v>
      </c>
      <c r="AK48" s="29">
        <v>5426</v>
      </c>
      <c r="AL48" s="30">
        <v>5333</v>
      </c>
      <c r="AM48" s="29">
        <v>5061</v>
      </c>
      <c r="AN48" s="29">
        <v>4877</v>
      </c>
      <c r="AO48" s="29">
        <v>4207</v>
      </c>
      <c r="AP48" s="30">
        <v>4923</v>
      </c>
      <c r="AQ48" s="29">
        <v>3979</v>
      </c>
      <c r="AR48" s="29">
        <v>3409</v>
      </c>
      <c r="AS48" s="29">
        <v>3515</v>
      </c>
      <c r="AT48" s="29">
        <v>4594</v>
      </c>
      <c r="AU48" s="29">
        <v>2739</v>
      </c>
      <c r="AV48" s="29">
        <v>3351</v>
      </c>
      <c r="AW48" s="29">
        <v>3452</v>
      </c>
      <c r="AX48" s="29">
        <v>3189</v>
      </c>
      <c r="AY48" s="29">
        <v>2970</v>
      </c>
      <c r="AZ48" s="29">
        <v>3228</v>
      </c>
      <c r="BA48" s="29">
        <v>3346</v>
      </c>
      <c r="BB48" s="29">
        <v>2886</v>
      </c>
      <c r="BC48" s="29">
        <v>2176</v>
      </c>
      <c r="BD48" s="29">
        <v>2785</v>
      </c>
      <c r="BE48" s="29">
        <v>2890</v>
      </c>
      <c r="BF48" s="29">
        <v>2705</v>
      </c>
      <c r="BG48" s="29">
        <v>2729</v>
      </c>
      <c r="BH48" s="29">
        <v>2505</v>
      </c>
      <c r="BI48" s="29">
        <v>1798</v>
      </c>
    </row>
    <row r="49" spans="1:61" x14ac:dyDescent="0.2">
      <c r="A49" t="e" vm="45">
        <v>#VALUE!</v>
      </c>
      <c r="B49" t="str" cm="1">
        <f t="array" ref="B49">_FV(A49,"Ticker symbol",TRUE)</f>
        <v>HON</v>
      </c>
      <c r="C49" s="19" cm="1">
        <f t="array" ref="C49">_FV(A49,"Price")</f>
        <v>189.75</v>
      </c>
      <c r="D49" s="20" cm="1">
        <f t="array" ref="D49">_FV(A49,"market cap",TRUE)/1000000</f>
        <v>129169.1</v>
      </c>
      <c r="E49" s="22">
        <f t="shared" si="0"/>
        <v>0.42171850289931473</v>
      </c>
      <c r="F49" s="21">
        <f>IF(COUNT(Q49:T49)=4,IFERROR(IF($D49/IF($Q49=0,SUM($R49:U49),SUM($Q49:T49))&lt;0,"n/a",$D49/IF($Q49=0,SUM($R49:U49),SUM($Q49:T49))),"n/a"),"n/a")</f>
        <v>24.608325395313393</v>
      </c>
      <c r="G49" s="21">
        <f>IF(COUNT(Q49:X49)=8,IFERROR(IF(($D49/IF($Q49=0,SUM($R49:Z49),SUM($Q49:Y49))*2)&lt;0,"n/a",($D49/IF($Q49=0,SUM($R49:Z49),SUM($Q49:Y49))*2)),"n/a"),"n/a")</f>
        <v>22.552439982540378</v>
      </c>
      <c r="H49" s="21">
        <f>IF(COUNT(Q49:AB49)=12,IFERROR(IF(($D49/IF($Q49=0,SUM($R49:AD49),SUM($Q49:AC49))*3)&lt;0,"n/a",($D49/IF($Q49=0,SUM($R49:AD49),SUM($Q49:AC49))*3)),"n/a"),"n/a")</f>
        <v>22.019962495738156</v>
      </c>
      <c r="I49" s="21">
        <f>IF(COUNT(Q49:AF49)=16,IFERROR(IF(($D49/IF($Q49=0,SUM($R49:AH49),SUM($Q49:AG49))*4)&lt;0,"n/a",($D49/IF($Q49=0,SUM($R49:AH49),SUM($Q49:AG49))*4)),"n/a"),"n/a")</f>
        <v>21.207421089356814</v>
      </c>
      <c r="J49" s="21">
        <f>IF(COUNT(Q49:AJ49)=20,IFERROR(IF(($D49/IF($Q49=0,SUM($R49:AL49),SUM($Q49:AK49))*5)&lt;0,"n/a",($D49/IF($Q49=0,SUM($R49:AL49),SUM($Q49:AK49))*5)),"n/a"),"n/a")</f>
        <v>24.928419793114095</v>
      </c>
      <c r="K49" s="21">
        <f>IF(COUNT(Q49:AN49)=24,IFERROR(IF(($D49/IF($Q49=0,SUM($R49:AP49),SUM($Q49:AO49))*6)&lt;0,"n/a",($D49/IF($Q49=0,SUM($R49:AP49),SUM($Q49:AO49))*6)),"n/a"),"n/a")</f>
        <v>25.228339843750003</v>
      </c>
      <c r="L49" s="21">
        <f>IF(COUNT(Q49:AR49)=28,IFERROR(IF(($D49/IF($Q49=0,SUM($R49:AT49),SUM($Q49:AS49))*7)&lt;0,"n/a",($D49/IF($Q49=0,SUM($R49:AT49),SUM($Q49:AS49))*7)),"n/a"),"n/a")</f>
        <v>25.478575856627593</v>
      </c>
      <c r="M49" s="21">
        <f>IF(COUNT(Q49:AV49)=32,IFERROR(IF(($D49/IF($Q49=0,SUM($R49:AX49),SUM($Q49:AW49))*8)&lt;0,"n/a",($D49/IF($Q49=0,SUM($R49:AX49),SUM($Q49:AW49))*8)),"n/a"),"n/a")</f>
        <v>26.011347446321142</v>
      </c>
      <c r="N49" s="21">
        <f>IF(COUNT(Q49:AZ49)=36,IFERROR(IF(($D49/IF($Q49=0,SUM($R49:BB49),SUM($Q49:BA49))*9)&lt;0,"n/a",($D49/IF($Q49=0,SUM($R49:BB49),SUM($Q49:BA49))*9)),"n/a"),"n/a")</f>
        <v>26.63219399326476</v>
      </c>
      <c r="O49" s="21">
        <f>IF(COUNT(Q49:BD49)=40,IFERROR(IF(($D49/IF($Q49=0,SUM($R49:BF49),SUM($Q49:BE49))*10)&lt;0,"n/a",($D49/IF($Q49=0,SUM($R49:BF49),SUM($Q49:BE49))*10)),"n/a"),"n/a")</f>
        <v>27.732378641818926</v>
      </c>
      <c r="P49" s="23">
        <f t="shared" si="2"/>
        <v>5249</v>
      </c>
      <c r="Q49" s="26">
        <v>1134</v>
      </c>
      <c r="R49" s="26">
        <v>1428</v>
      </c>
      <c r="S49" s="26">
        <v>1257</v>
      </c>
      <c r="T49" s="28">
        <v>1430</v>
      </c>
      <c r="U49" s="28">
        <v>1427</v>
      </c>
      <c r="V49" s="29">
        <v>1359</v>
      </c>
      <c r="W49" s="29">
        <v>758</v>
      </c>
      <c r="X49" s="29">
        <v>1081</v>
      </c>
      <c r="Y49" s="29">
        <v>1581</v>
      </c>
      <c r="Z49" s="30">
        <v>1562</v>
      </c>
      <c r="AA49" s="29">
        <v>1624</v>
      </c>
      <c r="AB49" s="29">
        <v>1541</v>
      </c>
      <c r="AC49" s="29">
        <v>1416</v>
      </c>
      <c r="AD49" s="30">
        <v>1721</v>
      </c>
      <c r="AE49" s="29">
        <v>2338</v>
      </c>
      <c r="AF49" s="29">
        <v>1267</v>
      </c>
      <c r="AG49" s="29">
        <v>1439</v>
      </c>
      <c r="AH49" s="30">
        <v>-2518</v>
      </c>
      <c r="AI49" s="29">
        <v>1345</v>
      </c>
      <c r="AJ49" s="29">
        <v>1392</v>
      </c>
      <c r="AK49" s="29">
        <v>1326</v>
      </c>
      <c r="AL49" s="30">
        <v>1037</v>
      </c>
      <c r="AM49" s="29">
        <v>1240</v>
      </c>
      <c r="AN49" s="29">
        <v>1319</v>
      </c>
      <c r="AO49" s="29">
        <v>1216</v>
      </c>
      <c r="AP49" s="30">
        <v>1194</v>
      </c>
      <c r="AQ49" s="29">
        <v>1264</v>
      </c>
      <c r="AR49" s="29">
        <v>1194</v>
      </c>
      <c r="AS49" s="29">
        <v>1116</v>
      </c>
      <c r="AT49" s="29">
        <v>956</v>
      </c>
      <c r="AU49" s="29">
        <v>1167</v>
      </c>
      <c r="AV49" s="29">
        <v>1099</v>
      </c>
      <c r="AW49" s="29">
        <v>1017</v>
      </c>
      <c r="AX49" s="29">
        <v>947</v>
      </c>
      <c r="AY49" s="29">
        <v>990</v>
      </c>
      <c r="AZ49" s="29">
        <v>1021</v>
      </c>
      <c r="BA49" s="29">
        <v>966</v>
      </c>
      <c r="BB49" s="29">
        <v>251</v>
      </c>
      <c r="BC49" s="29">
        <v>950</v>
      </c>
      <c r="BD49" s="29">
        <v>902</v>
      </c>
      <c r="BE49" s="29">
        <v>823</v>
      </c>
      <c r="BF49" s="29">
        <v>-310</v>
      </c>
      <c r="BG49" s="29">
        <v>862</v>
      </c>
      <c r="BH49" s="29">
        <v>810</v>
      </c>
      <c r="BI49" s="29">
        <v>705</v>
      </c>
    </row>
    <row r="50" spans="1:61" x14ac:dyDescent="0.2">
      <c r="A50" t="e" vm="46">
        <v>#VALUE!</v>
      </c>
      <c r="B50" t="str" cm="1">
        <f t="array" ref="B50">_FV(A50,"Ticker symbol",TRUE)</f>
        <v>IDXX</v>
      </c>
      <c r="C50" s="19" cm="1">
        <f t="array" ref="C50">_FV(A50,"Price")</f>
        <v>372.23</v>
      </c>
      <c r="D50" s="20" cm="1">
        <f t="array" ref="D50">_FV(A50,"market cap",TRUE)/1000000</f>
        <v>31270.01</v>
      </c>
      <c r="E50" s="22">
        <f t="shared" si="0"/>
        <v>2.3321299638989168</v>
      </c>
      <c r="F50" s="21">
        <f>IF(COUNT(Q50:T50)=4,IFERROR(IF($D50/IF($Q50=0,SUM($R50:U50),SUM($Q50:T50))&lt;0,"n/a",$D50/IF($Q50=0,SUM($R50:U50),SUM($Q50:T50))),"n/a"),"n/a")</f>
        <v>42.544231292517004</v>
      </c>
      <c r="G50" s="21">
        <f>IF(COUNT(Q50:X50)=8,IFERROR(IF(($D50/IF($Q50=0,SUM($R50:Z50),SUM($Q50:Y50))*2)&lt;0,"n/a",($D50/IF($Q50=0,SUM($R50:Z50),SUM($Q50:Y50))*2)),"n/a"),"n/a")</f>
        <v>41.117698882314265</v>
      </c>
      <c r="H50" s="21">
        <f>IF(COUNT(Q50:AB50)=12,IFERROR(IF(($D50/IF($Q50=0,SUM($R50:AD50),SUM($Q50:AC50))*3)&lt;0,"n/a",($D50/IF($Q50=0,SUM($R50:AD50),SUM($Q50:AC50))*3)),"n/a"),"n/a")</f>
        <v>48.132390969728064</v>
      </c>
      <c r="I50" s="21">
        <f>IF(COUNT(Q50:AF50)=16,IFERROR(IF(($D50/IF($Q50=0,SUM($R50:AH50),SUM($Q50:AG50))*4)&lt;0,"n/a",($D50/IF($Q50=0,SUM($R50:AH50),SUM($Q50:AG50))*4)),"n/a"),"n/a")</f>
        <v>53.774737747205499</v>
      </c>
      <c r="J50" s="21">
        <f>IF(COUNT(Q50:AJ50)=20,IFERROR(IF(($D50/IF($Q50=0,SUM($R50:AL50),SUM($Q50:AK50))*5)&lt;0,"n/a",($D50/IF($Q50=0,SUM($R50:AL50),SUM($Q50:AK50))*5)),"n/a"),"n/a")</f>
        <v>60.390131324835835</v>
      </c>
      <c r="K50" s="21">
        <f>IF(COUNT(Q50:AN50)=24,IFERROR(IF(($D50/IF($Q50=0,SUM($R50:AP50),SUM($Q50:AO50))*6)&lt;0,"n/a",($D50/IF($Q50=0,SUM($R50:AP50),SUM($Q50:AO50))*6)),"n/a"),"n/a")</f>
        <v>66.768704626334511</v>
      </c>
      <c r="L50" s="21">
        <f>IF(COUNT(Q50:AR50)=28,IFERROR(IF(($D50/IF($Q50=0,SUM($R50:AT50),SUM($Q50:AS50))*7)&lt;0,"n/a",($D50/IF($Q50=0,SUM($R50:AT50),SUM($Q50:AS50))*7)),"n/a"),"n/a")</f>
        <v>72.91474683544304</v>
      </c>
      <c r="M50" s="21">
        <f>IF(COUNT(Q50:AV50)=32,IFERROR(IF(($D50/IF($Q50=0,SUM($R50:AX50),SUM($Q50:AW50))*8)&lt;0,"n/a",($D50/IF($Q50=0,SUM($R50:AX50),SUM($Q50:AW50))*8)),"n/a"),"n/a")</f>
        <v>78.567864321608042</v>
      </c>
      <c r="N50" s="21">
        <f>IF(COUNT(Q50:AZ50)=36,IFERROR(IF(($D50/IF($Q50=0,SUM($R50:BB50),SUM($Q50:BA50))*9)&lt;0,"n/a",($D50/IF($Q50=0,SUM($R50:BB50),SUM($Q50:BA50))*9)),"n/a"),"n/a")</f>
        <v>83.460880782918153</v>
      </c>
      <c r="O50" s="21">
        <f>IF(COUNT(Q50:BD50)=40,IFERROR(IF(($D50/IF($Q50=0,SUM($R50:BF50),SUM($Q50:BE50))*10)&lt;0,"n/a",($D50/IF($Q50=0,SUM($R50:BF50),SUM($Q50:BE50))*10)),"n/a"),"n/a")</f>
        <v>88.084535211267593</v>
      </c>
      <c r="P50" s="23">
        <f t="shared" si="2"/>
        <v>735</v>
      </c>
      <c r="Q50" s="26">
        <v>194</v>
      </c>
      <c r="R50" s="26">
        <v>163</v>
      </c>
      <c r="S50" s="26">
        <v>175</v>
      </c>
      <c r="T50" s="28">
        <v>203</v>
      </c>
      <c r="U50" s="28">
        <v>204</v>
      </c>
      <c r="V50" s="29">
        <v>175</v>
      </c>
      <c r="W50" s="29">
        <v>146</v>
      </c>
      <c r="X50" s="29">
        <v>149</v>
      </c>
      <c r="Y50" s="29">
        <v>112</v>
      </c>
      <c r="Z50" s="30">
        <v>90</v>
      </c>
      <c r="AA50" s="29">
        <v>109</v>
      </c>
      <c r="AB50" s="29">
        <v>126</v>
      </c>
      <c r="AC50" s="29">
        <v>103</v>
      </c>
      <c r="AD50" s="30">
        <v>86</v>
      </c>
      <c r="AE50" s="29">
        <v>93</v>
      </c>
      <c r="AF50" s="29">
        <v>109</v>
      </c>
      <c r="AG50" s="29">
        <v>89</v>
      </c>
      <c r="AH50" s="30">
        <v>38</v>
      </c>
      <c r="AI50" s="29">
        <v>71</v>
      </c>
      <c r="AJ50" s="29">
        <v>85</v>
      </c>
      <c r="AK50" s="29">
        <v>69</v>
      </c>
      <c r="AL50" s="30">
        <v>52</v>
      </c>
      <c r="AM50" s="29">
        <v>56</v>
      </c>
      <c r="AN50" s="29">
        <v>67</v>
      </c>
      <c r="AO50" s="29">
        <v>46</v>
      </c>
      <c r="AP50" s="30">
        <v>44</v>
      </c>
      <c r="AQ50" s="29">
        <v>44</v>
      </c>
      <c r="AR50" s="29">
        <v>57</v>
      </c>
      <c r="AS50" s="29">
        <v>47</v>
      </c>
      <c r="AT50" s="29">
        <v>26</v>
      </c>
      <c r="AU50" s="29">
        <v>52</v>
      </c>
      <c r="AV50" s="29">
        <v>57</v>
      </c>
      <c r="AW50" s="29">
        <v>47</v>
      </c>
      <c r="AX50" s="29">
        <v>43</v>
      </c>
      <c r="AY50" s="29">
        <v>46</v>
      </c>
      <c r="AZ50" s="29">
        <v>54</v>
      </c>
      <c r="BA50" s="29">
        <v>45</v>
      </c>
      <c r="BB50" s="29">
        <v>43</v>
      </c>
      <c r="BC50" s="29">
        <v>43</v>
      </c>
      <c r="BD50" s="29">
        <v>51</v>
      </c>
      <c r="BE50" s="29">
        <v>41</v>
      </c>
      <c r="BF50" s="29">
        <v>38</v>
      </c>
      <c r="BG50" s="29">
        <v>39</v>
      </c>
      <c r="BH50" s="29">
        <v>49</v>
      </c>
      <c r="BI50" s="29">
        <v>37</v>
      </c>
    </row>
    <row r="51" spans="1:61" x14ac:dyDescent="0.2">
      <c r="A51" t="e" vm="47">
        <v>#VALUE!</v>
      </c>
      <c r="B51" t="str" cm="1">
        <f t="array" ref="B51">_FV(A51,"Ticker symbol",TRUE)</f>
        <v>ILMN</v>
      </c>
      <c r="C51" s="19" cm="1">
        <f t="array" ref="C51">_FV(A51,"Price")</f>
        <v>243.49</v>
      </c>
      <c r="D51" s="20" cm="1">
        <f t="array" ref="D51">_FV(A51,"market cap",TRUE)/1000000</f>
        <v>38252.28</v>
      </c>
      <c r="E51" s="22">
        <f t="shared" si="0"/>
        <v>2.0716216216216217</v>
      </c>
      <c r="F51" s="21">
        <f>IF(COUNT(Q51:T51)=4,IFERROR(IF($D51/IF($Q51=0,SUM($R51:U51),SUM($Q51:T51))&lt;0,"n/a",$D51/IF($Q51=0,SUM($R51:U51),SUM($Q51:T51))),"n/a"),"n/a")</f>
        <v>54.568159771754637</v>
      </c>
      <c r="G51" s="21">
        <f>IF(COUNT(Q51:X51)=8,IFERROR(IF(($D51/IF($Q51=0,SUM($R51:Z51),SUM($Q51:Y51))*2)&lt;0,"n/a",($D51/IF($Q51=0,SUM($R51:Z51),SUM($Q51:Y51))*2)),"n/a"),"n/a")</f>
        <v>50.867393617021278</v>
      </c>
      <c r="H51" s="21">
        <f>IF(COUNT(Q51:AB51)=12,IFERROR(IF(($D51/IF($Q51=0,SUM($R51:AD51),SUM($Q51:AC51))*3)&lt;0,"n/a",($D51/IF($Q51=0,SUM($R51:AD51),SUM($Q51:AC51))*3)),"n/a"),"n/a")</f>
        <v>45.792833200319237</v>
      </c>
      <c r="I51" s="21">
        <f>IF(COUNT(Q51:AF51)=16,IFERROR(IF(($D51/IF($Q51=0,SUM($R51:AH51),SUM($Q51:AG51))*4)&lt;0,"n/a",($D51/IF($Q51=0,SUM($R51:AH51),SUM($Q51:AG51))*4)),"n/a"),"n/a")</f>
        <v>45.921104441776713</v>
      </c>
      <c r="J51" s="21">
        <f>IF(COUNT(Q51:AJ51)=20,IFERROR(IF(($D51/IF($Q51=0,SUM($R51:AL51),SUM($Q51:AK51))*5)&lt;0,"n/a",($D51/IF($Q51=0,SUM($R51:AL51),SUM($Q51:AK51))*5)),"n/a"),"n/a")</f>
        <v>47.131936914736329</v>
      </c>
      <c r="K51" s="21">
        <f>IF(COUNT(Q51:AN51)=24,IFERROR(IF(($D51/IF($Q51=0,SUM($R51:AP51),SUM($Q51:AO51))*6)&lt;0,"n/a",($D51/IF($Q51=0,SUM($R51:AP51),SUM($Q51:AO51))*6)),"n/a"),"n/a")</f>
        <v>50.766131386861304</v>
      </c>
      <c r="L51" s="21">
        <f>IF(COUNT(Q51:AR51)=28,IFERROR(IF(($D51/IF($Q51=0,SUM($R51:AT51),SUM($Q51:AS51))*7)&lt;0,"n/a",($D51/IF($Q51=0,SUM($R51:AT51),SUM($Q51:AS51))*7)),"n/a"),"n/a")</f>
        <v>53.735894039735101</v>
      </c>
      <c r="M51" s="21">
        <f>IF(COUNT(Q51:AV51)=32,IFERROR(IF(($D51/IF($Q51=0,SUM($R51:AX51),SUM($Q51:AW51))*8)&lt;0,"n/a",($D51/IF($Q51=0,SUM($R51:AX51),SUM($Q51:AW51))*8)),"n/a"),"n/a")</f>
        <v>57.349745127436279</v>
      </c>
      <c r="N51" s="21">
        <f>IF(COUNT(Q51:AZ51)=36,IFERROR(IF(($D51/IF($Q51=0,SUM($R51:BB51),SUM($Q51:BA51))*9)&lt;0,"n/a",($D51/IF($Q51=0,SUM($R51:BB51),SUM($Q51:BA51))*9)),"n/a"),"n/a")</f>
        <v>63.041662699139351</v>
      </c>
      <c r="O51" s="21">
        <f>IF(COUNT(Q51:BD51)=40,IFERROR(IF(($D51/IF($Q51=0,SUM($R51:BF51),SUM($Q51:BE51))*10)&lt;0,"n/a",($D51/IF($Q51=0,SUM($R51:BF51),SUM($Q51:BE51))*10)),"n/a"),"n/a")</f>
        <v>68.161582323592299</v>
      </c>
      <c r="P51" s="23">
        <f t="shared" si="2"/>
        <v>701</v>
      </c>
      <c r="Q51" s="26">
        <v>86</v>
      </c>
      <c r="R51" s="26">
        <v>113</v>
      </c>
      <c r="S51" s="26">
        <v>317</v>
      </c>
      <c r="T51" s="28">
        <v>185</v>
      </c>
      <c r="U51" s="28">
        <v>147</v>
      </c>
      <c r="V51" s="29">
        <v>257</v>
      </c>
      <c r="W51" s="29">
        <v>179</v>
      </c>
      <c r="X51" s="29">
        <v>47</v>
      </c>
      <c r="Y51" s="29">
        <v>173</v>
      </c>
      <c r="Z51" s="30">
        <v>239</v>
      </c>
      <c r="AA51" s="29">
        <v>234</v>
      </c>
      <c r="AB51" s="29">
        <v>296</v>
      </c>
      <c r="AC51" s="29">
        <v>233</v>
      </c>
      <c r="AD51" s="30">
        <v>210</v>
      </c>
      <c r="AE51" s="29">
        <v>199</v>
      </c>
      <c r="AF51" s="29">
        <v>209</v>
      </c>
      <c r="AG51" s="29">
        <v>208</v>
      </c>
      <c r="AH51" s="30">
        <v>68</v>
      </c>
      <c r="AI51" s="29">
        <v>163</v>
      </c>
      <c r="AJ51" s="29">
        <v>128</v>
      </c>
      <c r="AK51" s="29">
        <v>367</v>
      </c>
      <c r="AL51" s="30">
        <v>124</v>
      </c>
      <c r="AM51" s="29">
        <v>129</v>
      </c>
      <c r="AN51" s="29">
        <v>120</v>
      </c>
      <c r="AO51" s="29">
        <v>90</v>
      </c>
      <c r="AP51" s="30">
        <v>105</v>
      </c>
      <c r="AQ51" s="29">
        <v>118</v>
      </c>
      <c r="AR51" s="29">
        <v>102</v>
      </c>
      <c r="AS51" s="29">
        <v>137</v>
      </c>
      <c r="AT51" s="29">
        <v>153</v>
      </c>
      <c r="AU51" s="29">
        <v>93</v>
      </c>
      <c r="AV51" s="29">
        <v>47</v>
      </c>
      <c r="AW51" s="29">
        <v>60</v>
      </c>
      <c r="AX51" s="29">
        <v>81</v>
      </c>
      <c r="AY51" s="29">
        <v>31</v>
      </c>
      <c r="AZ51" s="29">
        <v>36</v>
      </c>
      <c r="BA51" s="29">
        <v>-23</v>
      </c>
      <c r="BB51" s="29">
        <v>72</v>
      </c>
      <c r="BC51" s="29">
        <v>30</v>
      </c>
      <c r="BD51" s="29">
        <v>23</v>
      </c>
      <c r="BE51" s="29">
        <v>26</v>
      </c>
      <c r="BF51" s="29">
        <v>12</v>
      </c>
      <c r="BG51" s="29">
        <v>20</v>
      </c>
      <c r="BH51" s="29">
        <v>31</v>
      </c>
      <c r="BI51" s="29">
        <v>24</v>
      </c>
    </row>
    <row r="52" spans="1:61" x14ac:dyDescent="0.2">
      <c r="A52" t="e" vm="48">
        <v>#VALUE!</v>
      </c>
      <c r="B52" t="str" cm="1">
        <f t="array" ref="B52">_FV(A52,"Ticker symbol",TRUE)</f>
        <v>INTC</v>
      </c>
      <c r="C52" s="19" cm="1">
        <f t="array" ref="C52">_FV(A52,"Price")</f>
        <v>41.65</v>
      </c>
      <c r="D52" s="20" cm="1">
        <f t="array" ref="D52">_FV(A52,"market cap",TRUE)/1000000</f>
        <v>170306.8</v>
      </c>
      <c r="E52" s="22">
        <f t="shared" si="0"/>
        <v>1.0882753379982901</v>
      </c>
      <c r="F52" s="21">
        <f>IF(COUNT(Q52:T52)=4,IFERROR(IF($D52/IF($Q52=0,SUM($R52:U52),SUM($Q52:T52))&lt;0,"n/a",$D52/IF($Q52=0,SUM($R52:U52),SUM($Q52:T52))),"n/a"),"n/a")</f>
        <v>6.9174167343623063</v>
      </c>
      <c r="G52" s="21">
        <f>IF(COUNT(Q52:X52)=8,IFERROR(IF(($D52/IF($Q52=0,SUM($R52:Z52),SUM($Q52:Y52))*2)&lt;0,"n/a",($D52/IF($Q52=0,SUM($R52:Z52),SUM($Q52:Y52))*2)),"n/a"),"n/a")</f>
        <v>6.9683633387888699</v>
      </c>
      <c r="H52" s="21">
        <f>IF(COUNT(Q52:AB52)=12,IFERROR(IF(($D52/IF($Q52=0,SUM($R52:AD52),SUM($Q52:AC52))*3)&lt;0,"n/a",($D52/IF($Q52=0,SUM($R52:AD52),SUM($Q52:AC52))*3)),"n/a"),"n/a")</f>
        <v>7.3063779887884674</v>
      </c>
      <c r="I52" s="21">
        <f>IF(COUNT(Q52:AF52)=16,IFERROR(IF(($D52/IF($Q52=0,SUM($R52:AH52),SUM($Q52:AG52))*4)&lt;0,"n/a",($D52/IF($Q52=0,SUM($R52:AH52),SUM($Q52:AG52))*4)),"n/a"),"n/a")</f>
        <v>7.4875765269671684</v>
      </c>
      <c r="J52" s="21">
        <f>IF(COUNT(Q52:AJ52)=20,IFERROR(IF(($D52/IF($Q52=0,SUM($R52:AL52),SUM($Q52:AK52))*5)&lt;0,"n/a",($D52/IF($Q52=0,SUM($R52:AL52),SUM($Q52:AK52))*5)),"n/a"),"n/a")</f>
        <v>8.466067487224354</v>
      </c>
      <c r="K52" s="21">
        <f>IF(COUNT(Q52:AN52)=24,IFERROR(IF(($D52/IF($Q52=0,SUM($R52:AP52),SUM($Q52:AO52))*6)&lt;0,"n/a",($D52/IF($Q52=0,SUM($R52:AP52),SUM($Q52:AO52))*6)),"n/a"),"n/a")</f>
        <v>9.2142401125358422</v>
      </c>
      <c r="L52" s="21">
        <f>IF(COUNT(Q52:AR52)=28,IFERROR(IF(($D52/IF($Q52=0,SUM($R52:AT52),SUM($Q52:AS52))*7)&lt;0,"n/a",($D52/IF($Q52=0,SUM($R52:AT52),SUM($Q52:AS52))*7)),"n/a"),"n/a")</f>
        <v>9.746297356071878</v>
      </c>
      <c r="M52" s="21">
        <f>IF(COUNT(Q52:AV52)=32,IFERROR(IF(($D52/IF($Q52=0,SUM($R52:AX52),SUM($Q52:AW52))*8)&lt;0,"n/a",($D52/IF($Q52=0,SUM($R52:AX52),SUM($Q52:AW52))*8)),"n/a"),"n/a")</f>
        <v>10.165901120711524</v>
      </c>
      <c r="N52" s="21">
        <f>IF(COUNT(Q52:AZ52)=36,IFERROR(IF(($D52/IF($Q52=0,SUM($R52:BB52),SUM($Q52:BA52))*9)&lt;0,"n/a",($D52/IF($Q52=0,SUM($R52:BB52),SUM($Q52:BA52))*9)),"n/a"),"n/a")</f>
        <v>10.67070355467064</v>
      </c>
      <c r="O52" s="21">
        <f>IF(COUNT(Q52:BD52)=40,IFERROR(IF(($D52/IF($Q52=0,SUM($R52:BF52),SUM($Q52:BE52))*10)&lt;0,"n/a",($D52/IF($Q52=0,SUM($R52:BF52),SUM($Q52:BE52))*10)),"n/a"),"n/a")</f>
        <v>11.012615828305755</v>
      </c>
      <c r="P52" s="23">
        <f t="shared" si="2"/>
        <v>24620</v>
      </c>
      <c r="Q52" s="26">
        <v>8113</v>
      </c>
      <c r="R52" s="26">
        <v>4623</v>
      </c>
      <c r="S52" s="26">
        <v>6823</v>
      </c>
      <c r="T52" s="28">
        <v>5061</v>
      </c>
      <c r="U52" s="28">
        <v>3361</v>
      </c>
      <c r="V52" s="29">
        <v>5857</v>
      </c>
      <c r="W52" s="29">
        <v>4276</v>
      </c>
      <c r="X52" s="29">
        <v>5105</v>
      </c>
      <c r="Y52" s="29">
        <v>5661</v>
      </c>
      <c r="Z52" s="30">
        <v>6905</v>
      </c>
      <c r="AA52" s="29">
        <v>5990</v>
      </c>
      <c r="AB52" s="29">
        <v>4179</v>
      </c>
      <c r="AC52" s="29">
        <v>3974</v>
      </c>
      <c r="AD52" s="30">
        <v>5195</v>
      </c>
      <c r="AE52" s="29">
        <v>6398</v>
      </c>
      <c r="AF52" s="29">
        <v>5006</v>
      </c>
      <c r="AG52" s="29">
        <v>4454</v>
      </c>
      <c r="AH52" s="30">
        <v>-687</v>
      </c>
      <c r="AI52" s="29">
        <v>4516</v>
      </c>
      <c r="AJ52" s="29">
        <v>2808</v>
      </c>
      <c r="AK52" s="29">
        <v>2964</v>
      </c>
      <c r="AL52" s="30">
        <v>3562</v>
      </c>
      <c r="AM52" s="29">
        <v>3378</v>
      </c>
      <c r="AN52" s="29">
        <v>1330</v>
      </c>
      <c r="AO52" s="29">
        <v>2046</v>
      </c>
      <c r="AP52" s="30">
        <v>3613</v>
      </c>
      <c r="AQ52" s="29">
        <v>3109</v>
      </c>
      <c r="AR52" s="29">
        <v>2706</v>
      </c>
      <c r="AS52" s="29">
        <v>1992</v>
      </c>
      <c r="AT52" s="29">
        <v>3661</v>
      </c>
      <c r="AU52" s="29">
        <v>3317</v>
      </c>
      <c r="AV52" s="29">
        <v>2796</v>
      </c>
      <c r="AW52" s="29">
        <v>1930</v>
      </c>
      <c r="AX52" s="29">
        <v>2625</v>
      </c>
      <c r="AY52" s="29">
        <v>2950</v>
      </c>
      <c r="AZ52" s="29">
        <v>2000</v>
      </c>
      <c r="BA52" s="29">
        <v>2045</v>
      </c>
      <c r="BB52" s="29">
        <v>2468</v>
      </c>
      <c r="BC52" s="29">
        <v>2972</v>
      </c>
      <c r="BD52" s="29">
        <v>2827</v>
      </c>
      <c r="BE52" s="29">
        <v>2738</v>
      </c>
      <c r="BF52" s="29">
        <v>3360</v>
      </c>
      <c r="BG52" s="29">
        <v>3468</v>
      </c>
      <c r="BH52" s="29">
        <v>2954</v>
      </c>
      <c r="BI52" s="29">
        <v>3160</v>
      </c>
    </row>
    <row r="53" spans="1:61" x14ac:dyDescent="0.2">
      <c r="A53" t="e" vm="49">
        <v>#VALUE!</v>
      </c>
      <c r="B53" t="str" cm="1">
        <f t="array" ref="B53">_FV(A53,"Ticker symbol",TRUE)</f>
        <v>INTU</v>
      </c>
      <c r="C53" s="19" cm="1">
        <f t="array" ref="C53">_FV(A53,"Price")</f>
        <v>367.78</v>
      </c>
      <c r="D53" s="20" cm="1">
        <f t="array" ref="D53">_FV(A53,"market cap",TRUE)/1000000</f>
        <v>104012.8</v>
      </c>
      <c r="E53" s="22">
        <f t="shared" si="0"/>
        <v>1.3586910327241819</v>
      </c>
      <c r="F53" s="21">
        <f>IF(COUNT(Q53:T53)=4,IFERROR(IF($D53/IF($Q53=0,SUM($R53:U53),SUM($Q53:T53))&lt;0,"n/a",$D53/IF($Q53=0,SUM($R53:U53),SUM($Q53:T53))),"n/a"),"n/a")</f>
        <v>47.888029465930018</v>
      </c>
      <c r="G53" s="21">
        <f>IF(COUNT(Q53:X53)=8,IFERROR(IF(($D53/IF($Q53=0,SUM($R53:Z53),SUM($Q53:Y53))*2)&lt;0,"n/a",($D53/IF($Q53=0,SUM($R53:Z53),SUM($Q53:Y53))*2)),"n/a"),"n/a")</f>
        <v>50.018177446501568</v>
      </c>
      <c r="H53" s="21">
        <f>IF(COUNT(Q53:AB53)=12,IFERROR(IF(($D53/IF($Q53=0,SUM($R53:AD53),SUM($Q53:AC53))*3)&lt;0,"n/a",($D53/IF($Q53=0,SUM($R53:AD53),SUM($Q53:AC53))*3)),"n/a"),"n/a")</f>
        <v>54.371562990067957</v>
      </c>
      <c r="I53" s="21">
        <f>IF(COUNT(Q53:AF53)=16,IFERROR(IF(($D53/IF($Q53=0,SUM($R53:AH53),SUM($Q53:AG53))*4)&lt;0,"n/a",($D53/IF($Q53=0,SUM($R53:AH53),SUM($Q53:AG53))*4)),"n/a"),"n/a")</f>
        <v>58.565765765765768</v>
      </c>
      <c r="J53" s="21">
        <f>IF(COUNT(Q53:AJ53)=20,IFERROR(IF(($D53/IF($Q53=0,SUM($R53:AL53),SUM($Q53:AK53))*5)&lt;0,"n/a",($D53/IF($Q53=0,SUM($R53:AL53),SUM($Q53:AK53))*5)),"n/a"),"n/a")</f>
        <v>64.07096217814464</v>
      </c>
      <c r="K53" s="21">
        <f>IF(COUNT(Q53:AN53)=24,IFERROR(IF(($D53/IF($Q53=0,SUM($R53:AP53),SUM($Q53:AO53))*6)&lt;0,"n/a",($D53/IF($Q53=0,SUM($R53:AP53),SUM($Q53:AO53))*6)),"n/a"),"n/a")</f>
        <v>68.60248433549522</v>
      </c>
      <c r="L53" s="21">
        <f>IF(COUNT(Q53:AR53)=28,IFERROR(IF(($D53/IF($Q53=0,SUM($R53:AT53),SUM($Q53:AS53))*7)&lt;0,"n/a",($D53/IF($Q53=0,SUM($R53:AT53),SUM($Q53:AS53))*7)),"n/a"),"n/a")</f>
        <v>76.520189174986854</v>
      </c>
      <c r="M53" s="21">
        <f>IF(COUNT(Q53:AV53)=32,IFERROR(IF(($D53/IF($Q53=0,SUM($R53:AX53),SUM($Q53:AW53))*8)&lt;0,"n/a",($D53/IF($Q53=0,SUM($R53:AX53),SUM($Q53:AW53))*8)),"n/a"),"n/a")</f>
        <v>80.404135665281672</v>
      </c>
      <c r="N53" s="21">
        <f>IF(COUNT(Q53:AZ53)=36,IFERROR(IF(($D53/IF($Q53=0,SUM($R53:BB53),SUM($Q53:BA53))*9)&lt;0,"n/a",($D53/IF($Q53=0,SUM($R53:BB53),SUM($Q53:BA53))*9)),"n/a"),"n/a")</f>
        <v>83.469924208649132</v>
      </c>
      <c r="O53" s="21">
        <f>IF(COUNT(Q53:BD53)=40,IFERROR(IF(($D53/IF($Q53=0,SUM($R53:BF53),SUM($Q53:BE53))*10)&lt;0,"n/a",($D53/IF($Q53=0,SUM($R53:BF53),SUM($Q53:BE53))*10)),"n/a"),"n/a")</f>
        <v>86.303352140723533</v>
      </c>
      <c r="P53" s="23">
        <f t="shared" si="2"/>
        <v>2172</v>
      </c>
      <c r="Q53" s="26">
        <v>100</v>
      </c>
      <c r="R53" s="26">
        <v>228</v>
      </c>
      <c r="S53" s="26">
        <v>380</v>
      </c>
      <c r="T53" s="28">
        <v>1464</v>
      </c>
      <c r="U53" s="28">
        <v>20</v>
      </c>
      <c r="V53" s="29">
        <v>198</v>
      </c>
      <c r="W53" s="29">
        <v>445</v>
      </c>
      <c r="X53" s="29">
        <v>1084</v>
      </c>
      <c r="Y53" s="29">
        <v>240</v>
      </c>
      <c r="Z53" s="30">
        <v>57</v>
      </c>
      <c r="AA53" s="29">
        <v>-44</v>
      </c>
      <c r="AB53" s="29">
        <v>1378</v>
      </c>
      <c r="AC53" s="29">
        <v>189</v>
      </c>
      <c r="AD53" s="30">
        <v>34</v>
      </c>
      <c r="AE53" s="29">
        <v>-38</v>
      </c>
      <c r="AF53" s="29">
        <v>1186</v>
      </c>
      <c r="AG53" s="29">
        <v>183</v>
      </c>
      <c r="AH53" s="30">
        <v>-2</v>
      </c>
      <c r="AI53" s="29">
        <v>38</v>
      </c>
      <c r="AJ53" s="29">
        <v>964</v>
      </c>
      <c r="AK53" s="29">
        <v>13</v>
      </c>
      <c r="AL53" s="30">
        <v>-30</v>
      </c>
      <c r="AM53" s="29">
        <v>-40</v>
      </c>
      <c r="AN53" s="29">
        <v>1026</v>
      </c>
      <c r="AO53" s="29">
        <v>24</v>
      </c>
      <c r="AP53" s="30">
        <v>-31</v>
      </c>
      <c r="AQ53" s="29">
        <v>14</v>
      </c>
      <c r="AR53" s="29">
        <v>501</v>
      </c>
      <c r="AS53" s="29">
        <v>-66</v>
      </c>
      <c r="AT53" s="29">
        <v>-84</v>
      </c>
      <c r="AU53" s="29">
        <v>-29</v>
      </c>
      <c r="AV53" s="29">
        <v>984</v>
      </c>
      <c r="AW53" s="29">
        <v>-37</v>
      </c>
      <c r="AX53" s="29">
        <v>-11</v>
      </c>
      <c r="AY53" s="29">
        <v>-16</v>
      </c>
      <c r="AZ53" s="29">
        <v>822</v>
      </c>
      <c r="BA53" s="29">
        <v>71</v>
      </c>
      <c r="BB53" s="29">
        <v>-19</v>
      </c>
      <c r="BC53" s="29">
        <v>4</v>
      </c>
      <c r="BD53" s="29">
        <v>734</v>
      </c>
      <c r="BE53" s="29">
        <v>118</v>
      </c>
      <c r="BF53" s="29">
        <v>-64</v>
      </c>
      <c r="BG53" s="29">
        <v>-57</v>
      </c>
      <c r="BH53" s="29">
        <v>688</v>
      </c>
      <c r="BI53" s="29">
        <v>73</v>
      </c>
    </row>
    <row r="54" spans="1:61" x14ac:dyDescent="0.2">
      <c r="A54" t="e" vm="50">
        <v>#VALUE!</v>
      </c>
      <c r="B54" t="str" cm="1">
        <f t="array" ref="B54">_FV(A54,"Ticker symbol",TRUE)</f>
        <v>ISRG</v>
      </c>
      <c r="C54" s="19" cm="1">
        <f t="array" ref="C54">_FV(A54,"Price")</f>
        <v>219.07</v>
      </c>
      <c r="D54" s="20" cm="1">
        <f t="array" ref="D54">_FV(A54,"market cap",TRUE)/1000000</f>
        <v>78636.600000000006</v>
      </c>
      <c r="E54" s="22">
        <f t="shared" si="0"/>
        <v>1.473529411764706</v>
      </c>
      <c r="F54" s="21">
        <f>IF(COUNT(Q54:T54)=4,IFERROR(IF($D54/IF($Q54=0,SUM($R54:U54),SUM($Q54:T54))&lt;0,"n/a",$D54/IF($Q54=0,SUM($R54:U54),SUM($Q54:T54))),"n/a"),"n/a")</f>
        <v>47.803404255319151</v>
      </c>
      <c r="G54" s="21">
        <f>IF(COUNT(Q54:X54)=8,IFERROR(IF(($D54/IF($Q54=0,SUM($R54:Z54),SUM($Q54:Y54))*2)&lt;0,"n/a",($D54/IF($Q54=0,SUM($R54:Z54),SUM($Q54:Y54))*2)),"n/a"),"n/a")</f>
        <v>50.214942528735634</v>
      </c>
      <c r="H54" s="21">
        <f>IF(COUNT(Q54:AB54)=12,IFERROR(IF(($D54/IF($Q54=0,SUM($R54:AD54),SUM($Q54:AC54))*3)&lt;0,"n/a",($D54/IF($Q54=0,SUM($R54:AD54),SUM($Q54:AC54))*3)),"n/a"),"n/a")</f>
        <v>52.284973404255325</v>
      </c>
      <c r="I54" s="21">
        <f>IF(COUNT(Q54:AF54)=16,IFERROR(IF(($D54/IF($Q54=0,SUM($R54:AH54),SUM($Q54:AG54))*4)&lt;0,"n/a",($D54/IF($Q54=0,SUM($R54:AH54),SUM($Q54:AG54))*4)),"n/a"),"n/a")</f>
        <v>55.760751639780182</v>
      </c>
      <c r="J54" s="21">
        <f>IF(COUNT(Q54:AJ54)=20,IFERROR(IF(($D54/IF($Q54=0,SUM($R54:AL54),SUM($Q54:AK54))*5)&lt;0,"n/a",($D54/IF($Q54=0,SUM($R54:AL54),SUM($Q54:AK54))*5)),"n/a"),"n/a")</f>
        <v>62.291349809885936</v>
      </c>
      <c r="K54" s="21">
        <f>IF(COUNT(Q54:AN54)=24,IFERROR(IF(($D54/IF($Q54=0,SUM($R54:AP54),SUM($Q54:AO54))*6)&lt;0,"n/a",($D54/IF($Q54=0,SUM($R54:AP54),SUM($Q54:AO54))*6)),"n/a"),"n/a")</f>
        <v>66.924765957446809</v>
      </c>
      <c r="L54" s="21">
        <f>IF(COUNT(Q54:AR54)=28,IFERROR(IF(($D54/IF($Q54=0,SUM($R54:AT54),SUM($Q54:AS54))*7)&lt;0,"n/a",($D54/IF($Q54=0,SUM($R54:AT54),SUM($Q54:AS54))*7)),"n/a"),"n/a")</f>
        <v>72.058672601125807</v>
      </c>
      <c r="M54" s="21">
        <f>IF(COUNT(Q54:AV54)=32,IFERROR(IF(($D54/IF($Q54=0,SUM($R54:AX54),SUM($Q54:AW54))*8)&lt;0,"n/a",($D54/IF($Q54=0,SUM($R54:AX54),SUM($Q54:AW54))*8)),"n/a"),"n/a")</f>
        <v>78.070588235294125</v>
      </c>
      <c r="N54" s="21">
        <f>IF(COUNT(Q54:AZ54)=36,IFERROR(IF(($D54/IF($Q54=0,SUM($R54:BB54),SUM($Q54:BA54))*9)&lt;0,"n/a",($D54/IF($Q54=0,SUM($R54:BB54),SUM($Q54:BA54))*9)),"n/a"),"n/a")</f>
        <v>81.077947072975135</v>
      </c>
      <c r="O54" s="21">
        <f>IF(COUNT(Q54:BD54)=40,IFERROR(IF(($D54/IF($Q54=0,SUM($R54:BF54),SUM($Q54:BE54))*10)&lt;0,"n/a",($D54/IF($Q54=0,SUM($R54:BF54),SUM($Q54:BE54))*10)),"n/a"),"n/a")</f>
        <v>83.780737268271892</v>
      </c>
      <c r="P54" s="23">
        <f t="shared" si="2"/>
        <v>1645</v>
      </c>
      <c r="Q54" s="26">
        <v>366</v>
      </c>
      <c r="R54" s="26">
        <v>381</v>
      </c>
      <c r="S54" s="26">
        <v>381</v>
      </c>
      <c r="T54" s="28">
        <v>517</v>
      </c>
      <c r="U54" s="28">
        <v>426</v>
      </c>
      <c r="V54" s="29">
        <v>365</v>
      </c>
      <c r="W54" s="29">
        <v>314</v>
      </c>
      <c r="X54" s="29">
        <v>68</v>
      </c>
      <c r="Y54" s="29">
        <v>314</v>
      </c>
      <c r="Z54" s="30">
        <v>358</v>
      </c>
      <c r="AA54" s="29">
        <v>397</v>
      </c>
      <c r="AB54" s="29">
        <v>318</v>
      </c>
      <c r="AC54" s="29">
        <v>307</v>
      </c>
      <c r="AD54" s="30">
        <v>293</v>
      </c>
      <c r="AE54" s="29">
        <v>293</v>
      </c>
      <c r="AF54" s="29">
        <v>255</v>
      </c>
      <c r="AG54" s="29">
        <v>288</v>
      </c>
      <c r="AH54" s="30">
        <v>-32</v>
      </c>
      <c r="AI54" s="29">
        <v>299</v>
      </c>
      <c r="AJ54" s="29">
        <v>223</v>
      </c>
      <c r="AK54" s="29">
        <v>181</v>
      </c>
      <c r="AL54" s="30">
        <v>206</v>
      </c>
      <c r="AM54" s="29">
        <v>211</v>
      </c>
      <c r="AN54" s="29">
        <v>185</v>
      </c>
      <c r="AO54" s="29">
        <v>136</v>
      </c>
      <c r="AP54" s="30">
        <v>190</v>
      </c>
      <c r="AQ54" s="29">
        <v>167</v>
      </c>
      <c r="AR54" s="29">
        <v>135</v>
      </c>
      <c r="AS54" s="29">
        <v>97</v>
      </c>
      <c r="AT54" s="29">
        <v>147</v>
      </c>
      <c r="AU54" s="29">
        <v>124</v>
      </c>
      <c r="AV54" s="29">
        <v>104</v>
      </c>
      <c r="AW54" s="29">
        <v>44</v>
      </c>
      <c r="AX54" s="29">
        <v>166</v>
      </c>
      <c r="AY54" s="29">
        <v>157</v>
      </c>
      <c r="AZ54" s="29">
        <v>159</v>
      </c>
      <c r="BA54" s="29">
        <v>189</v>
      </c>
      <c r="BB54" s="29">
        <v>175</v>
      </c>
      <c r="BC54" s="29">
        <v>183</v>
      </c>
      <c r="BD54" s="29">
        <v>155</v>
      </c>
      <c r="BE54" s="29">
        <v>144</v>
      </c>
      <c r="BF54" s="29">
        <v>151</v>
      </c>
      <c r="BG54" s="29">
        <v>122</v>
      </c>
      <c r="BH54" s="29">
        <v>117</v>
      </c>
      <c r="BI54" s="29">
        <v>104</v>
      </c>
    </row>
    <row r="55" spans="1:61" x14ac:dyDescent="0.2">
      <c r="A55" t="e" vm="51">
        <v>#VALUE!</v>
      </c>
      <c r="B55" t="str" cm="1">
        <f t="array" ref="B55">_FV(A55,"Ticker symbol",TRUE)</f>
        <v>JD</v>
      </c>
      <c r="C55" s="19" cm="1">
        <f t="array" ref="C55">_FV(A55,"Price")</f>
        <v>52.17</v>
      </c>
      <c r="D55" s="20" cm="1">
        <f t="array" ref="D55">_FV(A55,"market cap",TRUE)/1000000</f>
        <v>85188.7</v>
      </c>
      <c r="E55" s="22" t="str">
        <f t="shared" si="0"/>
        <v>n/a</v>
      </c>
      <c r="F55" s="21" t="str">
        <f>IF(COUNT(Q55:T55)=4,IFERROR(IF($D55/IF($Q55=0,SUM($R55:U55),SUM($Q55:T55))&lt;0,"n/a",$D55/IF($Q55=0,SUM($R55:U55),SUM($Q55:T55))),"n/a"),"n/a")</f>
        <v>n/a</v>
      </c>
      <c r="G55" s="21">
        <f>IF(COUNT(Q55:X55)=8,IFERROR(IF(($D55/IF($Q55=0,SUM($R55:Z55),SUM($Q55:Y55))*2)&lt;0,"n/a",($D55/IF($Q55=0,SUM($R55:Z55),SUM($Q55:Y55))*2)),"n/a"),"n/a")</f>
        <v>23.339369863013697</v>
      </c>
      <c r="H55" s="21">
        <f>IF(COUNT(Q55:AB55)=12,IFERROR(IF(($D55/IF($Q55=0,SUM($R55:AD55),SUM($Q55:AC55))*3)&lt;0,"n/a",($D55/IF($Q55=0,SUM($R55:AD55),SUM($Q55:AC55))*3)),"n/a"),"n/a")</f>
        <v>28.236228041100432</v>
      </c>
      <c r="I55" s="21">
        <f>IF(COUNT(Q55:AF55)=16,IFERROR(IF(($D55/IF($Q55=0,SUM($R55:AH55),SUM($Q55:AG55))*4)&lt;0,"n/a",($D55/IF($Q55=0,SUM($R55:AH55),SUM($Q55:AG55))*4)),"n/a"),"n/a")</f>
        <v>39.216802854183449</v>
      </c>
      <c r="J55" s="21">
        <f>IF(COUNT(Q55:AJ55)=20,IFERROR(IF(($D55/IF($Q55=0,SUM($R55:AL55),SUM($Q55:AK55))*5)&lt;0,"n/a",($D55/IF($Q55=0,SUM($R55:AL55),SUM($Q55:AK55))*5)),"n/a"),"n/a")</f>
        <v>49.151107777521347</v>
      </c>
      <c r="K55" s="21">
        <f>IF(COUNT(Q55:AN55)=24,IFERROR(IF(($D55/IF($Q55=0,SUM($R55:AP55),SUM($Q55:AO55))*6)&lt;0,"n/a",($D55/IF($Q55=0,SUM($R55:AP55),SUM($Q55:AO55))*6)),"n/a"),"n/a")</f>
        <v>62.94731527093596</v>
      </c>
      <c r="L55" s="21">
        <f>IF(COUNT(Q55:AR55)=28,IFERROR(IF(($D55/IF($Q55=0,SUM($R55:AT55),SUM($Q55:AS55))*7)&lt;0,"n/a",($D55/IF($Q55=0,SUM($R55:AT55),SUM($Q55:AS55))*7)),"n/a"),"n/a")</f>
        <v>89.902140811096032</v>
      </c>
      <c r="M55" s="21">
        <f>IF(COUNT(Q55:AV55)=32,IFERROR(IF(($D55/IF($Q55=0,SUM($R55:AX55),SUM($Q55:AW55))*8)&lt;0,"n/a",($D55/IF($Q55=0,SUM($R55:AX55),SUM($Q55:AW55))*8)),"n/a"),"n/a")</f>
        <v>117.11799278226499</v>
      </c>
      <c r="N55" s="21">
        <f>IF(COUNT(Q55:AZ55)=36,IFERROR(IF(($D55/IF($Q55=0,SUM($R55:BB55),SUM($Q55:BA55))*9)&lt;0,"n/a",($D55/IF($Q55=0,SUM($R55:BB55),SUM($Q55:BA55))*9)),"n/a"),"n/a")</f>
        <v>132.00728305785123</v>
      </c>
      <c r="O55" s="21" t="str">
        <f>IF(COUNT(Q55:BD55)=40,IFERROR(IF(($D55/IF($Q55=0,SUM($R55:BF55),SUM($Q55:BE55))*10)&lt;0,"n/a",($D55/IF($Q55=0,SUM($R55:BF55),SUM($Q55:BE55))*10)),"n/a"),"n/a")</f>
        <v>n/a</v>
      </c>
      <c r="P55" s="23">
        <f t="shared" si="2"/>
        <v>-825</v>
      </c>
      <c r="Q55" s="26">
        <v>-450</v>
      </c>
      <c r="R55" s="26">
        <v>-62</v>
      </c>
      <c r="S55" s="26">
        <v>-436</v>
      </c>
      <c r="T55" s="28">
        <v>123</v>
      </c>
      <c r="U55" s="28">
        <v>552</v>
      </c>
      <c r="V55" s="29">
        <v>3979</v>
      </c>
      <c r="W55" s="29">
        <v>1114</v>
      </c>
      <c r="X55" s="29">
        <v>2328</v>
      </c>
      <c r="Y55" s="29">
        <v>152</v>
      </c>
      <c r="Z55" s="30">
        <v>484</v>
      </c>
      <c r="AA55" s="29">
        <v>86</v>
      </c>
      <c r="AB55" s="29">
        <v>90</v>
      </c>
      <c r="AC55" s="29">
        <v>1091</v>
      </c>
      <c r="AD55" s="30">
        <v>-708</v>
      </c>
      <c r="AE55" s="29">
        <v>437</v>
      </c>
      <c r="AF55" s="29">
        <v>-334</v>
      </c>
      <c r="AG55" s="29">
        <v>243</v>
      </c>
      <c r="AH55" s="30">
        <v>-137</v>
      </c>
      <c r="AI55" s="29">
        <v>152</v>
      </c>
      <c r="AJ55" s="29">
        <v>-73</v>
      </c>
      <c r="AK55" s="29">
        <v>35</v>
      </c>
      <c r="AL55" s="30">
        <v>-231</v>
      </c>
      <c r="AM55" s="29">
        <v>-138</v>
      </c>
      <c r="AN55" s="29">
        <v>-38</v>
      </c>
      <c r="AO55" s="29">
        <v>-139</v>
      </c>
      <c r="AP55" s="30">
        <v>-1207</v>
      </c>
      <c r="AQ55" s="29">
        <v>-84</v>
      </c>
      <c r="AR55" s="29">
        <v>-82</v>
      </c>
      <c r="AS55" s="29">
        <v>-114</v>
      </c>
      <c r="AT55" s="29">
        <v>-73</v>
      </c>
      <c r="AU55" s="29">
        <v>-27</v>
      </c>
      <c r="AV55" s="29">
        <v>-94</v>
      </c>
      <c r="AW55" s="29">
        <v>-620</v>
      </c>
      <c r="AX55" s="29">
        <v>-18</v>
      </c>
      <c r="AY55" s="29">
        <v>12</v>
      </c>
      <c r="AZ55" s="29">
        <v>-5</v>
      </c>
      <c r="BA55" s="32"/>
      <c r="BB55" s="32"/>
      <c r="BC55" s="32"/>
      <c r="BD55" s="32"/>
      <c r="BE55" s="32"/>
      <c r="BF55" s="32"/>
      <c r="BG55" s="32"/>
      <c r="BH55" s="32"/>
      <c r="BI55" s="32"/>
    </row>
    <row r="56" spans="1:61" x14ac:dyDescent="0.2">
      <c r="A56" t="e" vm="52">
        <v>#VALUE!</v>
      </c>
      <c r="B56" t="str" cm="1">
        <f t="array" ref="B56">_FV(A56,"Ticker symbol",TRUE)</f>
        <v>KDP</v>
      </c>
      <c r="C56" s="19" cm="1">
        <f t="array" ref="C56">_FV(A56,"Price")</f>
        <v>34.58</v>
      </c>
      <c r="D56" s="20" cm="1">
        <f t="array" ref="D56">_FV(A56,"market cap",TRUE)/1000000</f>
        <v>49053.35</v>
      </c>
      <c r="E56" s="22">
        <f t="shared" si="0"/>
        <v>1.5261064147190453</v>
      </c>
      <c r="F56" s="21">
        <f>IF(COUNT(Q56:T56)=4,IFERROR(IF($D56/IF($Q56=0,SUM($R56:U56),SUM($Q56:T56))&lt;0,"n/a",$D56/IF($Q56=0,SUM($R56:U56),SUM($Q56:T56))),"n/a"),"n/a")</f>
        <v>20.387926018287615</v>
      </c>
      <c r="G56" s="21">
        <f>IF(COUNT(Q56:X56)=8,IFERROR(IF(($D56/IF($Q56=0,SUM($R56:Z56),SUM($Q56:Y56))*2)&lt;0,"n/a",($D56/IF($Q56=0,SUM($R56:Z56),SUM($Q56:Y56))*2)),"n/a"),"n/a")</f>
        <v>24.188042406311638</v>
      </c>
      <c r="H56" s="21">
        <f>IF(COUNT(Q56:AB56)=12,IFERROR(IF(($D56/IF($Q56=0,SUM($R56:AD56),SUM($Q56:AC56))*3)&lt;0,"n/a",($D56/IF($Q56=0,SUM($R56:AD56),SUM($Q56:AC56))*3)),"n/a"),"n/a")</f>
        <v>27.71375706214689</v>
      </c>
      <c r="I56" s="21">
        <f>IF(COUNT(Q56:AF56)=16,IFERROR(IF(($D56/IF($Q56=0,SUM($R56:AH56),SUM($Q56:AG56))*4)&lt;0,"n/a",($D56/IF($Q56=0,SUM($R56:AH56),SUM($Q56:AG56))*4)),"n/a"),"n/a")</f>
        <v>33.279070556309364</v>
      </c>
      <c r="J56" s="21">
        <f>IF(COUNT(Q56:AJ56)=20,IFERROR(IF(($D56/IF($Q56=0,SUM($R56:AL56),SUM($Q56:AK56))*5)&lt;0,"n/a",($D56/IF($Q56=0,SUM($R56:AL56),SUM($Q56:AK56))*5)),"n/a"),"n/a")</f>
        <v>35.178822432587495</v>
      </c>
      <c r="K56" s="21">
        <f>IF(COUNT(Q56:AN56)=24,IFERROR(IF(($D56/IF($Q56=0,SUM($R56:AP56),SUM($Q56:AO56))*6)&lt;0,"n/a",($D56/IF($Q56=0,SUM($R56:AP56),SUM($Q56:AO56))*6)),"n/a"),"n/a")</f>
        <v>37.641654943087346</v>
      </c>
      <c r="L56" s="21">
        <f>IF(COUNT(Q56:AR56)=28,IFERROR(IF(($D56/IF($Q56=0,SUM($R56:AT56),SUM($Q56:AS56))*7)&lt;0,"n/a",($D56/IF($Q56=0,SUM($R56:AT56),SUM($Q56:AS56))*7)),"n/a"),"n/a")</f>
        <v>40.006227426307817</v>
      </c>
      <c r="M56" s="21">
        <f>IF(COUNT(Q56:AV56)=32,IFERROR(IF(($D56/IF($Q56=0,SUM($R56:AX56),SUM($Q56:AW56))*8)&lt;0,"n/a",($D56/IF($Q56=0,SUM($R56:AX56),SUM($Q56:AW56))*8)),"n/a"),"n/a")</f>
        <v>42.260047383157442</v>
      </c>
      <c r="N56" s="21">
        <f>IF(COUNT(Q56:AZ56)=36,IFERROR(IF(($D56/IF($Q56=0,SUM($R56:BB56),SUM($Q56:BA56))*9)&lt;0,"n/a",($D56/IF($Q56=0,SUM($R56:BB56),SUM($Q56:BA56))*9)),"n/a"),"n/a")</f>
        <v>44.54895560040363</v>
      </c>
      <c r="O56" s="21">
        <f>IF(COUNT(Q56:BD56)=40,IFERROR(IF(($D56/IF($Q56=0,SUM($R56:BF56),SUM($Q56:BE56))*10)&lt;0,"n/a",($D56/IF($Q56=0,SUM($R56:BF56),SUM($Q56:BE56))*10)),"n/a"),"n/a")</f>
        <v>46.544596261504893</v>
      </c>
      <c r="P56" s="23">
        <f t="shared" si="2"/>
        <v>2406</v>
      </c>
      <c r="Q56" s="26">
        <v>585</v>
      </c>
      <c r="R56" s="26">
        <v>843</v>
      </c>
      <c r="S56" s="26">
        <v>530</v>
      </c>
      <c r="T56" s="28">
        <v>448</v>
      </c>
      <c r="U56" s="28">
        <v>325</v>
      </c>
      <c r="V56" s="29">
        <v>428</v>
      </c>
      <c r="W56" s="29">
        <v>443</v>
      </c>
      <c r="X56" s="29">
        <v>298</v>
      </c>
      <c r="Y56" s="29">
        <v>156</v>
      </c>
      <c r="Z56" s="30">
        <v>406</v>
      </c>
      <c r="AA56" s="29">
        <v>304</v>
      </c>
      <c r="AB56" s="29">
        <v>314</v>
      </c>
      <c r="AC56" s="29">
        <v>230</v>
      </c>
      <c r="AD56" s="30">
        <v>266</v>
      </c>
      <c r="AE56" s="29">
        <v>149</v>
      </c>
      <c r="AF56" s="29">
        <v>83</v>
      </c>
      <c r="AG56" s="29">
        <v>88</v>
      </c>
      <c r="AH56" s="30">
        <v>595</v>
      </c>
      <c r="AI56" s="29">
        <v>116</v>
      </c>
      <c r="AJ56" s="29">
        <v>188</v>
      </c>
      <c r="AK56" s="29">
        <v>177</v>
      </c>
      <c r="AL56" s="30">
        <v>165</v>
      </c>
      <c r="AM56" s="29">
        <v>240</v>
      </c>
      <c r="AN56" s="29">
        <v>260</v>
      </c>
      <c r="AO56" s="29">
        <v>182</v>
      </c>
      <c r="AP56" s="30">
        <v>185</v>
      </c>
      <c r="AQ56" s="29">
        <v>202</v>
      </c>
      <c r="AR56" s="29">
        <v>220</v>
      </c>
      <c r="AS56" s="29">
        <v>157</v>
      </c>
      <c r="AT56" s="29">
        <v>150</v>
      </c>
      <c r="AU56" s="29">
        <v>188</v>
      </c>
      <c r="AV56" s="29">
        <v>210</v>
      </c>
      <c r="AW56" s="29">
        <v>155</v>
      </c>
      <c r="AX56" s="29">
        <v>156</v>
      </c>
      <c r="AY56" s="29">
        <v>207</v>
      </c>
      <c r="AZ56" s="29">
        <v>155</v>
      </c>
      <c r="BA56" s="29">
        <v>106</v>
      </c>
      <c r="BB56" s="29">
        <v>170</v>
      </c>
      <c r="BC56" s="29">
        <v>179</v>
      </c>
      <c r="BD56" s="29">
        <v>178</v>
      </c>
      <c r="BE56" s="29">
        <v>102</v>
      </c>
      <c r="BF56" s="29">
        <v>166</v>
      </c>
      <c r="BG56" s="29">
        <v>154</v>
      </c>
      <c r="BH56" s="29">
        <v>172</v>
      </c>
      <c r="BI56" s="29">
        <v>114</v>
      </c>
    </row>
    <row r="57" spans="1:61" x14ac:dyDescent="0.2">
      <c r="A57" t="e" vm="53">
        <v>#VALUE!</v>
      </c>
      <c r="B57" t="str" cm="1">
        <f t="array" ref="B57">_FV(A57,"Ticker symbol",TRUE)</f>
        <v>KHC</v>
      </c>
      <c r="C57" s="19" cm="1">
        <f t="array" ref="C57">_FV(A57,"Price")</f>
        <v>38.369999999999997</v>
      </c>
      <c r="D57" s="20" cm="1">
        <f t="array" ref="D57">_FV(A57,"market cap",TRUE)/1000000</f>
        <v>46963.040000000001</v>
      </c>
      <c r="E57" s="22">
        <f t="shared" si="0"/>
        <v>0.67</v>
      </c>
      <c r="F57" s="21">
        <f>IF(COUNT(Q57:T57)=4,IFERROR(IF($D57/IF($Q57=0,SUM($R57:U57),SUM($Q57:T57))&lt;0,"n/a",$D57/IF($Q57=0,SUM($R57:U57),SUM($Q57:T57))),"n/a"),"n/a")</f>
        <v>38.337175510204084</v>
      </c>
      <c r="G57" s="21">
        <f>IF(COUNT(Q57:X57)=8,IFERROR(IF(($D57/IF($Q57=0,SUM($R57:Z57),SUM($Q57:Y57))*2)&lt;0,"n/a",($D57/IF($Q57=0,SUM($R57:Z57),SUM($Q57:Y57))*2)),"n/a"),"n/a")</f>
        <v>43.808805970149251</v>
      </c>
      <c r="H57" s="21">
        <f>IF(COUNT(Q57:AB57)=12,IFERROR(IF(($D57/IF($Q57=0,SUM($R57:AD57),SUM($Q57:AC57))*3)&lt;0,"n/a",($D57/IF($Q57=0,SUM($R57:AD57),SUM($Q57:AC57))*3)),"n/a"),"n/a")</f>
        <v>34.540112772738418</v>
      </c>
      <c r="I57" s="21" t="str">
        <f>IF(COUNT(Q57:AF57)=16,IFERROR(IF(($D57/IF($Q57=0,SUM($R57:AH57),SUM($Q57:AG57))*4)&lt;0,"n/a",($D57/IF($Q57=0,SUM($R57:AH57),SUM($Q57:AG57))*4)),"n/a"),"n/a")</f>
        <v>n/a</v>
      </c>
      <c r="J57" s="21">
        <f>IF(COUNT(Q57:AJ57)=20,IFERROR(IF(($D57/IF($Q57=0,SUM($R57:AL57),SUM($Q57:AK57))*5)&lt;0,"n/a",($D57/IF($Q57=0,SUM($R57:AL57),SUM($Q57:AK57))*5)),"n/a"),"n/a")</f>
        <v>48.636122618061314</v>
      </c>
      <c r="K57" s="21">
        <f>IF(COUNT(Q57:AN57)=24,IFERROR(IF(($D57/IF($Q57=0,SUM($R57:AP57),SUM($Q57:AO57))*6)&lt;0,"n/a",($D57/IF($Q57=0,SUM($R57:AP57),SUM($Q57:AO57))*6)),"n/a"),"n/a")</f>
        <v>34.179796215429405</v>
      </c>
      <c r="L57" s="21">
        <f>IF(COUNT(Q57:AR57)=28,IFERROR(IF(($D57/IF($Q57=0,SUM($R57:AT57),SUM($Q57:AS57))*7)&lt;0,"n/a",($D57/IF($Q57=0,SUM($R57:AT57),SUM($Q57:AS57))*7)),"n/a"),"n/a")</f>
        <v>41.205976435196789</v>
      </c>
      <c r="M57" s="21">
        <f>IF(COUNT(Q57:AV57)=32,IFERROR(IF(($D57/IF($Q57=0,SUM($R57:AX57),SUM($Q57:AW57))*8)&lt;0,"n/a",($D57/IF($Q57=0,SUM($R57:AX57),SUM($Q57:AW57))*8)),"n/a"),"n/a")</f>
        <v>47.467380922299434</v>
      </c>
      <c r="N57" s="21">
        <f>IF(COUNT(Q57:AZ57)=36,IFERROR(IF(($D57/IF($Q57=0,SUM($R57:BB57),SUM($Q57:BA57))*9)&lt;0,"n/a",($D57/IF($Q57=0,SUM($R57:BB57),SUM($Q57:BA57))*9)),"n/a"),"n/a")</f>
        <v>47.341774193548389</v>
      </c>
      <c r="O57" s="21">
        <f>IF(COUNT(Q57:BD57)=40,IFERROR(IF(($D57/IF($Q57=0,SUM($R57:BF57),SUM($Q57:BE57))*10)&lt;0,"n/a",($D57/IF($Q57=0,SUM($R57:BF57),SUM($Q57:BE57))*10)),"n/a"),"n/a")</f>
        <v>44.451528632276393</v>
      </c>
      <c r="P57" s="23">
        <f t="shared" si="2"/>
        <v>1225</v>
      </c>
      <c r="Q57" s="26">
        <v>776</v>
      </c>
      <c r="R57" s="26">
        <v>-257</v>
      </c>
      <c r="S57" s="26">
        <v>733</v>
      </c>
      <c r="T57" s="28">
        <v>-27</v>
      </c>
      <c r="U57" s="28">
        <v>563</v>
      </c>
      <c r="V57" s="29">
        <v>1032</v>
      </c>
      <c r="W57" s="29">
        <v>597</v>
      </c>
      <c r="X57" s="29">
        <v>-1651</v>
      </c>
      <c r="Y57" s="29">
        <v>378</v>
      </c>
      <c r="Z57" s="30">
        <v>182</v>
      </c>
      <c r="AA57" s="29">
        <v>899</v>
      </c>
      <c r="AB57" s="29">
        <v>449</v>
      </c>
      <c r="AC57" s="29">
        <v>405</v>
      </c>
      <c r="AD57" s="30">
        <v>-12568</v>
      </c>
      <c r="AE57" s="29">
        <v>619</v>
      </c>
      <c r="AF57" s="29">
        <v>754</v>
      </c>
      <c r="AG57" s="29">
        <v>1003</v>
      </c>
      <c r="AH57" s="30">
        <v>7945</v>
      </c>
      <c r="AI57" s="29">
        <v>944</v>
      </c>
      <c r="AJ57" s="29">
        <v>1159</v>
      </c>
      <c r="AK57" s="29">
        <v>893</v>
      </c>
      <c r="AL57" s="30">
        <v>908</v>
      </c>
      <c r="AM57" s="29">
        <v>842</v>
      </c>
      <c r="AN57" s="29">
        <v>770</v>
      </c>
      <c r="AO57" s="29">
        <v>896</v>
      </c>
      <c r="AP57" s="30">
        <v>285</v>
      </c>
      <c r="AQ57" s="29">
        <v>-303</v>
      </c>
      <c r="AR57" s="29">
        <v>-344</v>
      </c>
      <c r="AS57" s="29">
        <v>96</v>
      </c>
      <c r="AT57" s="29">
        <v>-515</v>
      </c>
      <c r="AU57" s="29">
        <v>-8</v>
      </c>
      <c r="AV57" s="29">
        <v>-53</v>
      </c>
      <c r="AW57" s="29">
        <v>513</v>
      </c>
      <c r="AX57" s="29">
        <v>-765</v>
      </c>
      <c r="AY57" s="29">
        <v>497</v>
      </c>
      <c r="AZ57" s="29">
        <v>825</v>
      </c>
      <c r="BA57" s="29">
        <v>456</v>
      </c>
      <c r="BB57" s="29">
        <v>85</v>
      </c>
      <c r="BC57" s="29">
        <v>466</v>
      </c>
      <c r="BD57" s="29">
        <v>603</v>
      </c>
      <c r="BE57" s="29">
        <v>483</v>
      </c>
      <c r="BF57" s="32"/>
      <c r="BG57" s="32"/>
      <c r="BH57" s="32"/>
      <c r="BI57" s="32"/>
    </row>
    <row r="58" spans="1:61" x14ac:dyDescent="0.2">
      <c r="A58" t="e" vm="54">
        <v>#VALUE!</v>
      </c>
      <c r="B58" t="str" cm="1">
        <f t="array" ref="B58">_FV(A58,"Ticker symbol",TRUE)</f>
        <v>KLAC</v>
      </c>
      <c r="C58" s="19" cm="1">
        <f t="array" ref="C58">_FV(A58,"Price")</f>
        <v>335.48</v>
      </c>
      <c r="D58" s="20" cm="1">
        <f t="array" ref="D58">_FV(A58,"market cap",TRUE)/1000000</f>
        <v>50065.38</v>
      </c>
      <c r="E58" s="22">
        <f t="shared" si="0"/>
        <v>2.7728410513141428</v>
      </c>
      <c r="F58" s="21">
        <f>IF(COUNT(Q58:T58)=4,IFERROR(IF($D58/IF($Q58=0,SUM($R58:U58),SUM($Q58:T58))&lt;0,"n/a",$D58/IF($Q58=0,SUM($R58:U58),SUM($Q58:T58))),"n/a"),"n/a")</f>
        <v>15.898818672594473</v>
      </c>
      <c r="G58" s="21">
        <f>IF(COUNT(Q58:X58)=8,IFERROR(IF(($D58/IF($Q58=0,SUM($R58:Z58),SUM($Q58:Y58))*2)&lt;0,"n/a",($D58/IF($Q58=0,SUM($R58:Z58),SUM($Q58:Y58))*2)),"n/a"),"n/a")</f>
        <v>19.699146173519573</v>
      </c>
      <c r="H58" s="21">
        <f>IF(COUNT(Q58:AB58)=12,IFERROR(IF(($D58/IF($Q58=0,SUM($R58:AD58),SUM($Q58:AC58))*3)&lt;0,"n/a",($D58/IF($Q58=0,SUM($R58:AD58),SUM($Q58:AC58))*3)),"n/a"),"n/a")</f>
        <v>24.139527483124397</v>
      </c>
      <c r="I58" s="21">
        <f>IF(COUNT(Q58:AF58)=16,IFERROR(IF(($D58/IF($Q58=0,SUM($R58:AH58),SUM($Q58:AG58))*4)&lt;0,"n/a",($D58/IF($Q58=0,SUM($R58:AH58),SUM($Q58:AG58))*4)),"n/a"),"n/a")</f>
        <v>26.201952113044616</v>
      </c>
      <c r="J58" s="21">
        <f>IF(COUNT(Q58:AJ58)=20,IFERROR(IF(($D58/IF($Q58=0,SUM($R58:AL58),SUM($Q58:AK58))*5)&lt;0,"n/a",($D58/IF($Q58=0,SUM($R58:AL58),SUM($Q58:AK58))*5)),"n/a"),"n/a")</f>
        <v>30.159867469879519</v>
      </c>
      <c r="K58" s="21">
        <f>IF(COUNT(Q58:AN58)=24,IFERROR(IF(($D58/IF($Q58=0,SUM($R58:AP58),SUM($Q58:AO58))*6)&lt;0,"n/a",($D58/IF($Q58=0,SUM($R58:AP58),SUM($Q58:AO58))*6)),"n/a"),"n/a")</f>
        <v>32.779602793539937</v>
      </c>
      <c r="L58" s="21">
        <f>IF(COUNT(Q58:AR58)=28,IFERROR(IF(($D58/IF($Q58=0,SUM($R58:AT58),SUM($Q58:AS58))*7)&lt;0,"n/a",($D58/IF($Q58=0,SUM($R58:AT58),SUM($Q58:AS58))*7)),"n/a"),"n/a")</f>
        <v>36.148288808664262</v>
      </c>
      <c r="M58" s="21">
        <f>IF(COUNT(Q58:AV58)=32,IFERROR(IF(($D58/IF($Q58=0,SUM($R58:AX58),SUM($Q58:AW58))*8)&lt;0,"n/a",($D58/IF($Q58=0,SUM($R58:AX58),SUM($Q58:AW58))*8)),"n/a"),"n/a")</f>
        <v>39.577375494071141</v>
      </c>
      <c r="N58" s="21">
        <f>IF(COUNT(Q58:AZ58)=36,IFERROR(IF(($D58/IF($Q58=0,SUM($R58:BB58),SUM($Q58:BA58))*9)&lt;0,"n/a",($D58/IF($Q58=0,SUM($R58:BB58),SUM($Q58:BA58))*9)),"n/a"),"n/a")</f>
        <v>42.225510261456279</v>
      </c>
      <c r="O58" s="21">
        <f>IF(COUNT(Q58:BD58)=40,IFERROR(IF(($D58/IF($Q58=0,SUM($R58:BF58),SUM($Q58:BE58))*10)&lt;0,"n/a",($D58/IF($Q58=0,SUM($R58:BF58),SUM($Q58:BE58))*10)),"n/a"),"n/a")</f>
        <v>44.048372338553577</v>
      </c>
      <c r="P58" s="23">
        <f t="shared" si="2"/>
        <v>3149</v>
      </c>
      <c r="Q58" s="26">
        <v>731</v>
      </c>
      <c r="R58" s="26">
        <v>717</v>
      </c>
      <c r="S58" s="26">
        <v>1068</v>
      </c>
      <c r="T58" s="28">
        <v>633</v>
      </c>
      <c r="U58" s="28">
        <v>567</v>
      </c>
      <c r="V58" s="29">
        <v>457</v>
      </c>
      <c r="W58" s="29">
        <v>421</v>
      </c>
      <c r="X58" s="29">
        <v>411</v>
      </c>
      <c r="Y58" s="29">
        <v>78</v>
      </c>
      <c r="Z58" s="30">
        <v>381</v>
      </c>
      <c r="AA58" s="29">
        <v>347</v>
      </c>
      <c r="AB58" s="29">
        <v>218</v>
      </c>
      <c r="AC58" s="29">
        <v>193</v>
      </c>
      <c r="AD58" s="30">
        <v>369</v>
      </c>
      <c r="AE58" s="29">
        <v>396</v>
      </c>
      <c r="AF58" s="29">
        <v>349</v>
      </c>
      <c r="AG58" s="29">
        <v>307</v>
      </c>
      <c r="AH58" s="30">
        <v>-134</v>
      </c>
      <c r="AI58" s="29">
        <v>281</v>
      </c>
      <c r="AJ58" s="29">
        <v>256</v>
      </c>
      <c r="AK58" s="29">
        <v>254</v>
      </c>
      <c r="AL58" s="30">
        <v>238</v>
      </c>
      <c r="AM58" s="29">
        <v>178</v>
      </c>
      <c r="AN58" s="29">
        <v>272</v>
      </c>
      <c r="AO58" s="29">
        <v>176</v>
      </c>
      <c r="AP58" s="30">
        <v>152</v>
      </c>
      <c r="AQ58" s="29">
        <v>105</v>
      </c>
      <c r="AR58" s="29">
        <v>142</v>
      </c>
      <c r="AS58" s="29">
        <v>132</v>
      </c>
      <c r="AT58" s="29">
        <v>20</v>
      </c>
      <c r="AU58" s="29">
        <v>72</v>
      </c>
      <c r="AV58" s="29">
        <v>129</v>
      </c>
      <c r="AW58" s="29">
        <v>204</v>
      </c>
      <c r="AX58" s="29">
        <v>139</v>
      </c>
      <c r="AY58" s="29">
        <v>111</v>
      </c>
      <c r="AZ58" s="29">
        <v>135</v>
      </c>
      <c r="BA58" s="29">
        <v>166</v>
      </c>
      <c r="BB58" s="29">
        <v>107</v>
      </c>
      <c r="BC58" s="29">
        <v>135</v>
      </c>
      <c r="BD58" s="29">
        <v>248</v>
      </c>
      <c r="BE58" s="29">
        <v>205</v>
      </c>
      <c r="BF58" s="29">
        <v>111</v>
      </c>
      <c r="BG58" s="29">
        <v>192</v>
      </c>
      <c r="BH58" s="29">
        <v>245</v>
      </c>
      <c r="BI58" s="29">
        <v>210</v>
      </c>
    </row>
    <row r="59" spans="1:61" x14ac:dyDescent="0.2">
      <c r="A59" t="e" vm="55">
        <v>#VALUE!</v>
      </c>
      <c r="B59" t="str" cm="1">
        <f t="array" ref="B59">_FV(A59,"Ticker symbol",TRUE)</f>
        <v>LCID</v>
      </c>
      <c r="C59" s="19" cm="1">
        <f t="array" ref="C59">_FV(A59,"Price")</f>
        <v>18.39</v>
      </c>
      <c r="D59" s="20" cm="1">
        <f t="array" ref="D59">_FV(A59,"market cap",TRUE)/1000000</f>
        <v>30671.59</v>
      </c>
      <c r="E59" s="22" t="str">
        <f t="shared" si="0"/>
        <v>n/a</v>
      </c>
      <c r="F59" s="21" t="str">
        <f>IF(COUNT(Q59:T59)=4,IFERROR(IF($D59/IF($Q59=0,SUM($R59:U59),SUM($Q59:T59))&lt;0,"n/a",$D59/IF($Q59=0,SUM($R59:U59),SUM($Q59:T59))),"n/a"),"n/a")</f>
        <v>n/a</v>
      </c>
      <c r="G59" s="21" t="str">
        <f>IF(COUNT(Q59:X59)=8,IFERROR(IF(($D59/IF($Q59=0,SUM($R59:Z59),SUM($Q59:Y59))*2)&lt;0,"n/a",($D59/IF($Q59=0,SUM($R59:Z59),SUM($Q59:Y59))*2)),"n/a"),"n/a")</f>
        <v>n/a</v>
      </c>
      <c r="H59" s="21" t="str">
        <f>IF(COUNT(Q59:AB59)=12,IFERROR(IF(($D59/IF($Q59=0,SUM($R59:AD59),SUM($Q59:AC59))*3)&lt;0,"n/a",($D59/IF($Q59=0,SUM($R59:AD59),SUM($Q59:AC59))*3)),"n/a"),"n/a")</f>
        <v>n/a</v>
      </c>
      <c r="I59" s="21" t="str">
        <f>IF(COUNT(Q59:AF59)=16,IFERROR(IF(($D59/IF($Q59=0,SUM($R59:AH59),SUM($Q59:AG59))*4)&lt;0,"n/a",($D59/IF($Q59=0,SUM($R59:AH59),SUM($Q59:AG59))*4)),"n/a"),"n/a")</f>
        <v>n/a</v>
      </c>
      <c r="J59" s="21" t="str">
        <f>IF(COUNT(Q59:AJ59)=20,IFERROR(IF(($D59/IF($Q59=0,SUM($R59:AL59),SUM($Q59:AK59))*5)&lt;0,"n/a",($D59/IF($Q59=0,SUM($R59:AL59),SUM($Q59:AK59))*5)),"n/a"),"n/a")</f>
        <v>n/a</v>
      </c>
      <c r="K59" s="21" t="str">
        <f>IF(COUNT(Q59:AN59)=24,IFERROR(IF(($D59/IF($Q59=0,SUM($R59:AP59),SUM($Q59:AO59))*6)&lt;0,"n/a",($D59/IF($Q59=0,SUM($R59:AP59),SUM($Q59:AO59))*6)),"n/a"),"n/a")</f>
        <v>n/a</v>
      </c>
      <c r="L59" s="21" t="str">
        <f>IF(COUNT(Q59:AR59)=28,IFERROR(IF(($D59/IF($Q59=0,SUM($R59:AT59),SUM($Q59:AS59))*7)&lt;0,"n/a",($D59/IF($Q59=0,SUM($R59:AT59),SUM($Q59:AS59))*7)),"n/a"),"n/a")</f>
        <v>n/a</v>
      </c>
      <c r="M59" s="21" t="str">
        <f>IF(COUNT(Q59:AV59)=32,IFERROR(IF(($D59/IF($Q59=0,SUM($R59:AX59),SUM($Q59:AW59))*8)&lt;0,"n/a",($D59/IF($Q59=0,SUM($R59:AX59),SUM($Q59:AW59))*8)),"n/a"),"n/a")</f>
        <v>n/a</v>
      </c>
      <c r="N59" s="21" t="str">
        <f>IF(COUNT(Q59:AZ59)=36,IFERROR(IF(($D59/IF($Q59=0,SUM($R59:BB59),SUM($Q59:BA59))*9)&lt;0,"n/a",($D59/IF($Q59=0,SUM($R59:BB59),SUM($Q59:BA59))*9)),"n/a"),"n/a")</f>
        <v>n/a</v>
      </c>
      <c r="O59" s="21" t="str">
        <f>IF(COUNT(Q59:BD59)=40,IFERROR(IF(($D59/IF($Q59=0,SUM($R59:BF59),SUM($Q59:BE59))*10)&lt;0,"n/a",($D59/IF($Q59=0,SUM($R59:BF59),SUM($Q59:BE59))*10)),"n/a"),"n/a")</f>
        <v>n/a</v>
      </c>
      <c r="P59" s="23">
        <f t="shared" si="2"/>
        <v>-3956</v>
      </c>
      <c r="Q59" s="35">
        <v>-81</v>
      </c>
      <c r="R59" s="35">
        <v>-2762</v>
      </c>
      <c r="S59" s="35">
        <v>-524</v>
      </c>
      <c r="T59" s="35">
        <v>-589</v>
      </c>
      <c r="U59" s="35">
        <v>-872</v>
      </c>
      <c r="V59" s="25"/>
      <c r="W59" s="25"/>
      <c r="X59" s="25"/>
      <c r="Y59" s="25"/>
      <c r="Z59" s="37"/>
      <c r="AA59" s="25"/>
      <c r="AB59" s="25"/>
      <c r="AC59" s="25"/>
      <c r="AD59" s="37"/>
      <c r="AE59" s="25"/>
      <c r="AF59" s="25"/>
      <c r="AG59" s="25"/>
      <c r="AH59" s="37"/>
      <c r="AI59" s="25"/>
      <c r="AJ59" s="25"/>
      <c r="AK59" s="25"/>
      <c r="AL59" s="37"/>
      <c r="AM59" s="25"/>
      <c r="AN59" s="25"/>
      <c r="AO59" s="25"/>
      <c r="AP59" s="37"/>
      <c r="AQ59" s="25"/>
      <c r="AR59" s="25"/>
      <c r="AS59" s="25"/>
      <c r="AT59" s="25"/>
      <c r="AU59" s="25"/>
      <c r="AV59" s="25"/>
      <c r="AW59" s="25"/>
      <c r="AX59" s="25"/>
      <c r="AY59" s="25"/>
      <c r="AZ59" s="25"/>
      <c r="BA59" s="25"/>
      <c r="BB59" s="25"/>
      <c r="BC59" s="25"/>
      <c r="BD59" s="25"/>
      <c r="BE59" s="25"/>
      <c r="BF59" s="25"/>
      <c r="BG59" s="25"/>
      <c r="BH59" s="25"/>
      <c r="BI59" s="25"/>
    </row>
    <row r="60" spans="1:61" x14ac:dyDescent="0.2">
      <c r="A60" t="e" vm="56">
        <v>#VALUE!</v>
      </c>
      <c r="B60" t="str" cm="1">
        <f t="array" ref="B60">_FV(A60,"Ticker symbol",TRUE)</f>
        <v>LRCX</v>
      </c>
      <c r="C60" s="19" cm="1">
        <f t="array" ref="C60">_FV(A60,"Price")</f>
        <v>474.12</v>
      </c>
      <c r="D60" s="20" cm="1">
        <f t="array" ref="D60">_FV(A60,"market cap",TRUE)/1000000</f>
        <v>65767.570000000007</v>
      </c>
      <c r="E60" s="22">
        <f t="shared" si="0"/>
        <v>6.841614906832298</v>
      </c>
      <c r="F60" s="21">
        <f>IF(COUNT(Q60:T60)=4,IFERROR(IF($D60/IF($Q60=0,SUM($R60:U60),SUM($Q60:T60))&lt;0,"n/a",$D60/IF($Q60=0,SUM($R60:U60),SUM($Q60:T60))),"n/a"),"n/a")</f>
        <v>14.479870101276973</v>
      </c>
      <c r="G60" s="21">
        <f>IF(COUNT(Q60:X60)=8,IFERROR(IF(($D60/IF($Q60=0,SUM($R60:Z60),SUM($Q60:Y60))*2)&lt;0,"n/a",($D60/IF($Q60=0,SUM($R60:Z60),SUM($Q60:Y60))*2)),"n/a"),"n/a")</f>
        <v>15.335798064591351</v>
      </c>
      <c r="H60" s="21">
        <f>IF(COUNT(Q60:AB60)=12,IFERROR(IF(($D60/IF($Q60=0,SUM($R60:AD60),SUM($Q60:AC60))*3)&lt;0,"n/a",($D60/IF($Q60=0,SUM($R60:AD60),SUM($Q60:AC60))*3)),"n/a"),"n/a")</f>
        <v>18.531296139757679</v>
      </c>
      <c r="I60" s="21">
        <f>IF(COUNT(Q60:AF60)=16,IFERROR(IF(($D60/IF($Q60=0,SUM($R60:AH60),SUM($Q60:AG60))*4)&lt;0,"n/a",($D60/IF($Q60=0,SUM($R60:AH60),SUM($Q60:AG60))*4)),"n/a"),"n/a")</f>
        <v>19.416213742711641</v>
      </c>
      <c r="J60" s="21">
        <f>IF(COUNT(Q60:AJ60)=20,IFERROR(IF(($D60/IF($Q60=0,SUM($R60:AL60),SUM($Q60:AK60))*5)&lt;0,"n/a",($D60/IF($Q60=0,SUM($R60:AL60),SUM($Q60:AK60))*5)),"n/a"),"n/a")</f>
        <v>21.590036767119692</v>
      </c>
      <c r="K60" s="21">
        <f>IF(COUNT(Q60:AN60)=24,IFERROR(IF(($D60/IF($Q60=0,SUM($R60:AP60),SUM($Q60:AO60))*6)&lt;0,"n/a",($D60/IF($Q60=0,SUM($R60:AP60),SUM($Q60:AO60))*6)),"n/a"),"n/a")</f>
        <v>24.313334565619222</v>
      </c>
      <c r="L60" s="21">
        <f>IF(COUNT(Q60:AR60)=28,IFERROR(IF(($D60/IF($Q60=0,SUM($R60:AT60),SUM($Q60:AS60))*7)&lt;0,"n/a",($D60/IF($Q60=0,SUM($R60:AT60),SUM($Q60:AS60))*7)),"n/a"),"n/a")</f>
        <v>26.955500322032911</v>
      </c>
      <c r="M60" s="21">
        <f>IF(COUNT(Q60:AV60)=32,IFERROR(IF(($D60/IF($Q60=0,SUM($R60:AX60),SUM($Q60:AW60))*8)&lt;0,"n/a",($D60/IF($Q60=0,SUM($R60:AX60),SUM($Q60:AW60))*8)),"n/a"),"n/a")</f>
        <v>29.568425311902892</v>
      </c>
      <c r="N60" s="21">
        <f>IF(COUNT(Q60:AZ60)=36,IFERROR(IF(($D60/IF($Q60=0,SUM($R60:BB60),SUM($Q60:BA60))*9)&lt;0,"n/a",($D60/IF($Q60=0,SUM($R60:BB60),SUM($Q60:BA60))*9)),"n/a"),"n/a")</f>
        <v>32.640792434101691</v>
      </c>
      <c r="O60" s="21">
        <f>IF(COUNT(Q60:BD60)=40,IFERROR(IF(($D60/IF($Q60=0,SUM($R60:BF60),SUM($Q60:BE60))*10)&lt;0,"n/a",($D60/IF($Q60=0,SUM($R60:BF60),SUM($Q60:BE60))*10)),"n/a"),"n/a")</f>
        <v>36.122134343933652</v>
      </c>
      <c r="P60" s="23">
        <f t="shared" si="2"/>
        <v>4542</v>
      </c>
      <c r="Q60" s="26">
        <v>1022</v>
      </c>
      <c r="R60" s="26">
        <v>1195</v>
      </c>
      <c r="S60" s="26">
        <v>1180</v>
      </c>
      <c r="T60" s="28">
        <v>1145</v>
      </c>
      <c r="U60" s="28">
        <v>1071</v>
      </c>
      <c r="V60" s="29">
        <v>869</v>
      </c>
      <c r="W60" s="29">
        <v>823</v>
      </c>
      <c r="X60" s="29">
        <v>697</v>
      </c>
      <c r="Y60" s="29">
        <v>575</v>
      </c>
      <c r="Z60" s="30">
        <v>515</v>
      </c>
      <c r="AA60" s="29">
        <v>466</v>
      </c>
      <c r="AB60" s="29">
        <v>542</v>
      </c>
      <c r="AC60" s="29">
        <v>547</v>
      </c>
      <c r="AD60" s="30">
        <v>569</v>
      </c>
      <c r="AE60" s="29">
        <v>533</v>
      </c>
      <c r="AF60" s="29">
        <v>1021</v>
      </c>
      <c r="AG60" s="29">
        <v>779</v>
      </c>
      <c r="AH60" s="30">
        <v>-10</v>
      </c>
      <c r="AI60" s="29">
        <v>591</v>
      </c>
      <c r="AJ60" s="29">
        <v>526</v>
      </c>
      <c r="AK60" s="29">
        <v>575</v>
      </c>
      <c r="AL60" s="30">
        <v>333</v>
      </c>
      <c r="AM60" s="29">
        <v>264</v>
      </c>
      <c r="AN60" s="29">
        <v>259</v>
      </c>
      <c r="AO60" s="29">
        <v>143</v>
      </c>
      <c r="AP60" s="30">
        <v>223</v>
      </c>
      <c r="AQ60" s="29">
        <v>289</v>
      </c>
      <c r="AR60" s="29">
        <v>131</v>
      </c>
      <c r="AS60" s="29">
        <v>206</v>
      </c>
      <c r="AT60" s="29">
        <v>177</v>
      </c>
      <c r="AU60" s="29">
        <v>141</v>
      </c>
      <c r="AV60" s="29">
        <v>233</v>
      </c>
      <c r="AW60" s="29">
        <v>164</v>
      </c>
      <c r="AX60" s="29">
        <v>149</v>
      </c>
      <c r="AY60" s="29">
        <v>86</v>
      </c>
      <c r="AZ60" s="29">
        <v>86</v>
      </c>
      <c r="BA60" s="29">
        <v>19</v>
      </c>
      <c r="BB60" s="29">
        <v>6</v>
      </c>
      <c r="BC60" s="29">
        <v>3</v>
      </c>
      <c r="BD60" s="29">
        <v>18</v>
      </c>
      <c r="BE60" s="29">
        <v>46</v>
      </c>
      <c r="BF60" s="29">
        <v>33</v>
      </c>
      <c r="BG60" s="29">
        <v>72</v>
      </c>
      <c r="BH60" s="29">
        <v>126</v>
      </c>
      <c r="BI60" s="29">
        <v>182</v>
      </c>
    </row>
    <row r="61" spans="1:61" x14ac:dyDescent="0.2">
      <c r="A61" t="e" vm="57">
        <v>#VALUE!</v>
      </c>
      <c r="B61" t="str" cm="1">
        <f t="array" ref="B61">_FV(A61,"Ticker symbol",TRUE)</f>
        <v>LULU</v>
      </c>
      <c r="C61" s="19" cm="1">
        <f t="array" ref="C61">_FV(A61,"Price")</f>
        <v>274.04000000000002</v>
      </c>
      <c r="D61" s="20" cm="1">
        <f t="array" ref="D61">_FV(A61,"market cap",TRUE)/1000000</f>
        <v>33656.53</v>
      </c>
      <c r="E61" s="22">
        <f t="shared" si="0"/>
        <v>1.8071065989847717</v>
      </c>
      <c r="F61" s="21">
        <f>IF(COUNT(Q61:T61)=4,IFERROR(IF($D61/IF($Q61=0,SUM($R61:U61),SUM($Q61:T61))&lt;0,"n/a",$D61/IF($Q61=0,SUM($R61:U61),SUM($Q61:T61))),"n/a"),"n/a")</f>
        <v>34.484149590163931</v>
      </c>
      <c r="G61" s="21">
        <f>IF(COUNT(Q61:X61)=8,IFERROR(IF(($D61/IF($Q61=0,SUM($R61:Z61),SUM($Q61:Y61))*2)&lt;0,"n/a",($D61/IF($Q61=0,SUM($R61:Z61),SUM($Q61:Y61))*2)),"n/a"),"n/a")</f>
        <v>36.112156652360511</v>
      </c>
      <c r="H61" s="21">
        <f>IF(COUNT(Q61:AB61)=12,IFERROR(IF(($D61/IF($Q61=0,SUM($R61:AD61),SUM($Q61:AC61))*3)&lt;0,"n/a",($D61/IF($Q61=0,SUM($R61:AD61),SUM($Q61:AC61))*3)),"n/a"),"n/a")</f>
        <v>41.551271604938265</v>
      </c>
      <c r="I61" s="21">
        <f>IF(COUNT(Q61:AF61)=16,IFERROR(IF(($D61/IF($Q61=0,SUM($R61:AH61),SUM($Q61:AG61))*4)&lt;0,"n/a",($D61/IF($Q61=0,SUM($R61:AH61),SUM($Q61:AG61))*4)),"n/a"),"n/a")</f>
        <v>47.824554174067494</v>
      </c>
      <c r="J61" s="21">
        <f>IF(COUNT(Q61:AJ61)=20,IFERROR(IF(($D61/IF($Q61=0,SUM($R61:AL61),SUM($Q61:AK61))*5)&lt;0,"n/a",($D61/IF($Q61=0,SUM($R61:AL61),SUM($Q61:AK61))*5)),"n/a"),"n/a")</f>
        <v>54.460404530744327</v>
      </c>
      <c r="K61" s="21">
        <f>IF(COUNT(Q61:AN61)=24,IFERROR(IF(($D61/IF($Q61=0,SUM($R61:AP61),SUM($Q61:AO61))*6)&lt;0,"n/a",($D61/IF($Q61=0,SUM($R61:AP61),SUM($Q61:AO61))*6)),"n/a"),"n/a")</f>
        <v>59.85156490812092</v>
      </c>
      <c r="L61" s="21">
        <f>IF(COUNT(Q61:AR61)=28,IFERROR(IF(($D61/IF($Q61=0,SUM($R61:AT61),SUM($Q61:AS61))*7)&lt;0,"n/a",($D61/IF($Q61=0,SUM($R61:AT61),SUM($Q61:AS61))*7)),"n/a"),"n/a")</f>
        <v>64.830960374243261</v>
      </c>
      <c r="M61" s="21">
        <f>IF(COUNT(Q61:AV61)=32,IFERROR(IF(($D61/IF($Q61=0,SUM($R61:AX61),SUM($Q61:AW61))*8)&lt;0,"n/a",($D61/IF($Q61=0,SUM($R61:AX61),SUM($Q61:AW61))*8)),"n/a"),"n/a")</f>
        <v>69.538285123966944</v>
      </c>
      <c r="N61" s="21">
        <f>IF(COUNT(Q61:AZ61)=36,IFERROR(IF(($D61/IF($Q61=0,SUM($R61:BB61),SUM($Q61:BA61))*9)&lt;0,"n/a",($D61/IF($Q61=0,SUM($R61:BB61),SUM($Q61:BA61))*9)),"n/a"),"n/a")</f>
        <v>72.990065060240966</v>
      </c>
      <c r="O61" s="21">
        <f>IF(COUNT(Q61:BD61)=40,IFERROR(IF(($D61/IF($Q61=0,SUM($R61:BF61),SUM($Q61:BE61))*10)&lt;0,"n/a",($D61/IF($Q61=0,SUM($R61:BF61),SUM($Q61:BE61))*10)),"n/a"),"n/a")</f>
        <v>76.753774230330677</v>
      </c>
      <c r="P61" s="23">
        <f t="shared" si="2"/>
        <v>976</v>
      </c>
      <c r="Q61" s="26">
        <v>435</v>
      </c>
      <c r="R61" s="26">
        <v>188</v>
      </c>
      <c r="S61" s="26">
        <v>208</v>
      </c>
      <c r="T61" s="28">
        <v>145</v>
      </c>
      <c r="U61" s="28">
        <v>330</v>
      </c>
      <c r="V61" s="29">
        <v>144</v>
      </c>
      <c r="W61" s="29">
        <v>87</v>
      </c>
      <c r="X61" s="29">
        <v>29</v>
      </c>
      <c r="Y61" s="29">
        <v>298</v>
      </c>
      <c r="Z61" s="30">
        <v>126</v>
      </c>
      <c r="AA61" s="29">
        <v>125</v>
      </c>
      <c r="AB61" s="29">
        <v>97</v>
      </c>
      <c r="AC61" s="29">
        <v>218</v>
      </c>
      <c r="AD61" s="30">
        <v>94</v>
      </c>
      <c r="AE61" s="29">
        <v>96</v>
      </c>
      <c r="AF61" s="29">
        <v>75</v>
      </c>
      <c r="AG61" s="29">
        <v>120</v>
      </c>
      <c r="AH61" s="30">
        <v>59</v>
      </c>
      <c r="AI61" s="29">
        <v>49</v>
      </c>
      <c r="AJ61" s="29">
        <v>31</v>
      </c>
      <c r="AK61" s="29">
        <v>136</v>
      </c>
      <c r="AL61" s="30">
        <v>68</v>
      </c>
      <c r="AM61" s="29">
        <v>54</v>
      </c>
      <c r="AN61" s="29">
        <v>45</v>
      </c>
      <c r="AO61" s="29">
        <v>117</v>
      </c>
      <c r="AP61" s="30">
        <v>53</v>
      </c>
      <c r="AQ61" s="29">
        <v>48</v>
      </c>
      <c r="AR61" s="29">
        <v>48</v>
      </c>
      <c r="AS61" s="29">
        <v>111</v>
      </c>
      <c r="AT61" s="29">
        <v>60</v>
      </c>
      <c r="AU61" s="29">
        <v>49</v>
      </c>
      <c r="AV61" s="29">
        <v>19</v>
      </c>
      <c r="AW61" s="29">
        <v>110</v>
      </c>
      <c r="AX61" s="29">
        <v>66</v>
      </c>
      <c r="AY61" s="29">
        <v>56</v>
      </c>
      <c r="AZ61" s="29">
        <v>47</v>
      </c>
      <c r="BA61" s="29">
        <v>109</v>
      </c>
      <c r="BB61" s="29">
        <v>57</v>
      </c>
      <c r="BC61" s="29">
        <v>57</v>
      </c>
      <c r="BD61" s="29">
        <v>47</v>
      </c>
      <c r="BE61" s="29">
        <v>74</v>
      </c>
      <c r="BF61" s="29">
        <v>39</v>
      </c>
      <c r="BG61" s="29">
        <v>38</v>
      </c>
      <c r="BH61" s="29">
        <v>33</v>
      </c>
      <c r="BI61" s="29">
        <v>55</v>
      </c>
    </row>
    <row r="62" spans="1:61" x14ac:dyDescent="0.2">
      <c r="A62" t="e" vm="58">
        <v>#VALUE!</v>
      </c>
      <c r="B62" t="str" cm="1">
        <f t="array" ref="B62">_FV(A62,"Ticker symbol",TRUE)</f>
        <v>MAR</v>
      </c>
      <c r="C62" s="19" cm="1">
        <f t="array" ref="C62">_FV(A62,"Price")</f>
        <v>155.22999999999999</v>
      </c>
      <c r="D62" s="20" cm="1">
        <f t="array" ref="D62">_FV(A62,"market cap",TRUE)/1000000</f>
        <v>50806.51</v>
      </c>
      <c r="E62" s="22">
        <f t="shared" si="0"/>
        <v>2.6302971261568435E-2</v>
      </c>
      <c r="F62" s="21">
        <f>IF(COUNT(Q62:T62)=4,IFERROR(IF($D62/IF($Q62=0,SUM($R62:U62),SUM($Q62:T62))&lt;0,"n/a",$D62/IF($Q62=0,SUM($R62:U62),SUM($Q62:T62))),"n/a"),"n/a")</f>
        <v>34.167121721587087</v>
      </c>
      <c r="G62" s="21">
        <f>IF(COUNT(Q62:X62)=8,IFERROR(IF(($D62/IF($Q62=0,SUM($R62:Z62),SUM($Q62:Y62))*2)&lt;0,"n/a",($D62/IF($Q62=0,SUM($R62:Z62),SUM($Q62:Y62))*2)),"n/a"),"n/a")</f>
        <v>84.047162944582297</v>
      </c>
      <c r="H62" s="21">
        <f>IF(COUNT(Q62:AB62)=12,IFERROR(IF(($D62/IF($Q62=0,SUM($R62:AD62),SUM($Q62:AC62))*3)&lt;0,"n/a",($D62/IF($Q62=0,SUM($R62:AD62),SUM($Q62:AC62))*3)),"n/a"),"n/a")</f>
        <v>61.409963738920226</v>
      </c>
      <c r="I62" s="21">
        <f>IF(COUNT(Q62:AF62)=16,IFERROR(IF(($D62/IF($Q62=0,SUM($R62:AH62),SUM($Q62:AG62))*4)&lt;0,"n/a",($D62/IF($Q62=0,SUM($R62:AH62),SUM($Q62:AG62))*4)),"n/a"),"n/a")</f>
        <v>46.303495101389842</v>
      </c>
      <c r="J62" s="21">
        <f>IF(COUNT(Q62:AJ62)=20,IFERROR(IF(($D62/IF($Q62=0,SUM($R62:AL62),SUM($Q62:AK62))*5)&lt;0,"n/a",($D62/IF($Q62=0,SUM($R62:AL62),SUM($Q62:AK62))*5)),"n/a"),"n/a")</f>
        <v>43.439218536251715</v>
      </c>
      <c r="K62" s="21">
        <f>IF(COUNT(Q62:AN62)=24,IFERROR(IF(($D62/IF($Q62=0,SUM($R62:AP62),SUM($Q62:AO62))*6)&lt;0,"n/a",($D62/IF($Q62=0,SUM($R62:AP62),SUM($Q62:AO62))*6)),"n/a"),"n/a")</f>
        <v>45.799137620192312</v>
      </c>
      <c r="L62" s="21">
        <f>IF(COUNT(Q62:AR62)=28,IFERROR(IF(($D62/IF($Q62=0,SUM($R62:AT62),SUM($Q62:AS62))*7)&lt;0,"n/a",($D62/IF($Q62=0,SUM($R62:AT62),SUM($Q62:AS62))*7)),"n/a"),"n/a")</f>
        <v>47.324759813705924</v>
      </c>
      <c r="M62" s="21">
        <f>IF(COUNT(Q62:AV62)=32,IFERROR(IF(($D62/IF($Q62=0,SUM($R62:AX62),SUM($Q62:AW62))*8)&lt;0,"n/a",($D62/IF($Q62=0,SUM($R62:AX62),SUM($Q62:AW62))*8)),"n/a"),"n/a")</f>
        <v>49.159661344944368</v>
      </c>
      <c r="N62" s="21">
        <f>IF(COUNT(Q62:AZ62)=36,IFERROR(IF(($D62/IF($Q62=0,SUM($R62:BB62),SUM($Q62:BA62))*9)&lt;0,"n/a",($D62/IF($Q62=0,SUM($R62:BB62),SUM($Q62:BA62))*9)),"n/a"),"n/a")</f>
        <v>51.41202945806161</v>
      </c>
      <c r="O62" s="21">
        <f>IF(COUNT(Q62:BD62)=40,IFERROR(IF(($D62/IF($Q62=0,SUM($R62:BF62),SUM($Q62:BE62))*10)&lt;0,"n/a",($D62/IF($Q62=0,SUM($R62:BF62),SUM($Q62:BE62))*10)),"n/a"),"n/a")</f>
        <v>53.678298996302168</v>
      </c>
      <c r="P62" s="23">
        <f t="shared" si="2"/>
        <v>1487</v>
      </c>
      <c r="Q62" s="26">
        <v>377</v>
      </c>
      <c r="R62" s="26">
        <v>468</v>
      </c>
      <c r="S62" s="26">
        <v>220</v>
      </c>
      <c r="T62" s="28">
        <v>422</v>
      </c>
      <c r="U62" s="28">
        <v>-11</v>
      </c>
      <c r="V62" s="29">
        <v>-164</v>
      </c>
      <c r="W62" s="29">
        <v>100</v>
      </c>
      <c r="X62" s="29">
        <v>-234</v>
      </c>
      <c r="Y62" s="29">
        <v>31</v>
      </c>
      <c r="Z62" s="30">
        <v>279</v>
      </c>
      <c r="AA62" s="29">
        <v>387</v>
      </c>
      <c r="AB62" s="29">
        <v>232</v>
      </c>
      <c r="AC62" s="29">
        <v>375</v>
      </c>
      <c r="AD62" s="30">
        <v>317</v>
      </c>
      <c r="AE62" s="29">
        <v>503</v>
      </c>
      <c r="AF62" s="29">
        <v>667</v>
      </c>
      <c r="AG62" s="29">
        <v>420</v>
      </c>
      <c r="AH62" s="30">
        <v>114</v>
      </c>
      <c r="AI62" s="29">
        <v>485</v>
      </c>
      <c r="AJ62" s="29">
        <v>489</v>
      </c>
      <c r="AK62" s="29">
        <v>371</v>
      </c>
      <c r="AL62" s="30">
        <v>272</v>
      </c>
      <c r="AM62" s="29">
        <v>70</v>
      </c>
      <c r="AN62" s="29">
        <v>247</v>
      </c>
      <c r="AO62" s="29">
        <v>219</v>
      </c>
      <c r="AP62" s="30">
        <v>202</v>
      </c>
      <c r="AQ62" s="29">
        <v>210</v>
      </c>
      <c r="AR62" s="29">
        <v>240</v>
      </c>
      <c r="AS62" s="29">
        <v>207</v>
      </c>
      <c r="AT62" s="29">
        <v>197</v>
      </c>
      <c r="AU62" s="29">
        <v>192</v>
      </c>
      <c r="AV62" s="29">
        <v>192</v>
      </c>
      <c r="AW62" s="29">
        <v>172</v>
      </c>
      <c r="AX62" s="29">
        <v>151</v>
      </c>
      <c r="AY62" s="29">
        <v>160</v>
      </c>
      <c r="AZ62" s="29">
        <v>179</v>
      </c>
      <c r="BA62" s="29">
        <v>136</v>
      </c>
      <c r="BB62" s="29">
        <v>181</v>
      </c>
      <c r="BC62" s="29">
        <v>143</v>
      </c>
      <c r="BD62" s="29">
        <v>143</v>
      </c>
      <c r="BE62" s="29">
        <v>104</v>
      </c>
      <c r="BF62" s="29">
        <v>141</v>
      </c>
      <c r="BG62" s="29">
        <v>-179</v>
      </c>
      <c r="BH62" s="29">
        <v>135</v>
      </c>
      <c r="BI62" s="29">
        <v>101</v>
      </c>
    </row>
    <row r="63" spans="1:61" x14ac:dyDescent="0.2">
      <c r="A63" t="e" vm="59">
        <v>#VALUE!</v>
      </c>
      <c r="B63" t="str" cm="1">
        <f t="array" ref="B63">_FV(A63,"Ticker symbol",TRUE)</f>
        <v>MCHP</v>
      </c>
      <c r="C63" s="19" cm="1">
        <f t="array" ref="C63">_FV(A63,"Price")</f>
        <v>66.67</v>
      </c>
      <c r="D63" s="20" cm="1">
        <f t="array" ref="D63">_FV(A63,"market cap",TRUE)/1000000</f>
        <v>37067.9</v>
      </c>
      <c r="E63" s="22">
        <f t="shared" si="0"/>
        <v>1.4742152466367713</v>
      </c>
      <c r="F63" s="21">
        <f>IF(COUNT(Q63:T63)=4,IFERROR(IF($D63/IF($Q63=0,SUM($R63:U63),SUM($Q63:T63))&lt;0,"n/a",$D63/IF($Q63=0,SUM($R63:U63),SUM($Q63:T63))),"n/a"),"n/a")</f>
        <v>28.824183514774496</v>
      </c>
      <c r="G63" s="21">
        <f>IF(COUNT(Q63:X63)=8,IFERROR(IF(($D63/IF($Q63=0,SUM($R63:Z63),SUM($Q63:Y63))*2)&lt;0,"n/a",($D63/IF($Q63=0,SUM($R63:Z63),SUM($Q63:Y63))*2)),"n/a"),"n/a")</f>
        <v>42.704953917050695</v>
      </c>
      <c r="H63" s="21">
        <f>IF(COUNT(Q63:AB63)=12,IFERROR(IF(($D63/IF($Q63=0,SUM($R63:AD63),SUM($Q63:AC63))*3)&lt;0,"n/a",($D63/IF($Q63=0,SUM($R63:AD63),SUM($Q63:AC63))*3)),"n/a"),"n/a")</f>
        <v>46.685012594458442</v>
      </c>
      <c r="I63" s="21">
        <f>IF(COUNT(Q63:AF63)=16,IFERROR(IF(($D63/IF($Q63=0,SUM($R63:AH63),SUM($Q63:AG63))*4)&lt;0,"n/a",($D63/IF($Q63=0,SUM($R63:AH63),SUM($Q63:AG63))*4)),"n/a"),"n/a")</f>
        <v>54.712767527675275</v>
      </c>
      <c r="J63" s="21">
        <f>IF(COUNT(Q63:AJ63)=20,IFERROR(IF(($D63/IF($Q63=0,SUM($R63:AL63),SUM($Q63:AK63))*5)&lt;0,"n/a",($D63/IF($Q63=0,SUM($R63:AL63),SUM($Q63:AK63))*5)),"n/a"),"n/a")</f>
        <v>62.699424898511502</v>
      </c>
      <c r="K63" s="21">
        <f>IF(COUNT(Q63:AN63)=24,IFERROR(IF(($D63/IF($Q63=0,SUM($R63:AP63),SUM($Q63:AO63))*6)&lt;0,"n/a",($D63/IF($Q63=0,SUM($R63:AP63),SUM($Q63:AO63))*6)),"n/a"),"n/a")</f>
        <v>72.896558505408066</v>
      </c>
      <c r="L63" s="21">
        <f>IF(COUNT(Q63:AR63)=28,IFERROR(IF(($D63/IF($Q63=0,SUM($R63:AT63),SUM($Q63:AS63))*7)&lt;0,"n/a",($D63/IF($Q63=0,SUM($R63:AT63),SUM($Q63:AS63))*7)),"n/a"),"n/a")</f>
        <v>76.159465805694168</v>
      </c>
      <c r="M63" s="21">
        <f>IF(COUNT(Q63:AV63)=32,IFERROR(IF(($D63/IF($Q63=0,SUM($R63:AX63),SUM($Q63:AW63))*8)&lt;0,"n/a",($D63/IF($Q63=0,SUM($R63:AX63),SUM($Q63:AW63))*8)),"n/a"),"n/a")</f>
        <v>78.284899683210142</v>
      </c>
      <c r="N63" s="21">
        <f>IF(COUNT(Q63:AZ63)=36,IFERROR(IF(($D63/IF($Q63=0,SUM($R63:BB63),SUM($Q63:BA63))*9)&lt;0,"n/a",($D63/IF($Q63=0,SUM($R63:BB63),SUM($Q63:BA63))*9)),"n/a"),"n/a")</f>
        <v>80.738407550822842</v>
      </c>
      <c r="O63" s="21">
        <f>IF(COUNT(Q63:BD63)=40,IFERROR(IF(($D63/IF($Q63=0,SUM($R63:BF63),SUM($Q63:BE63))*10)&lt;0,"n/a",($D63/IF($Q63=0,SUM($R63:BF63),SUM($Q63:BE63))*10)),"n/a"),"n/a")</f>
        <v>86.587012380284989</v>
      </c>
      <c r="P63" s="23">
        <f t="shared" si="2"/>
        <v>1286</v>
      </c>
      <c r="Q63" s="26">
        <v>438</v>
      </c>
      <c r="R63" s="26">
        <v>353</v>
      </c>
      <c r="S63" s="26">
        <v>242</v>
      </c>
      <c r="T63" s="28">
        <v>253</v>
      </c>
      <c r="U63" s="28">
        <v>116</v>
      </c>
      <c r="V63" s="29">
        <v>36</v>
      </c>
      <c r="W63" s="29">
        <v>74</v>
      </c>
      <c r="X63" s="29">
        <v>124</v>
      </c>
      <c r="Y63" s="29">
        <v>100</v>
      </c>
      <c r="Z63" s="30">
        <v>311</v>
      </c>
      <c r="AA63" s="29">
        <v>109</v>
      </c>
      <c r="AB63" s="29">
        <v>51</v>
      </c>
      <c r="AC63" s="29">
        <v>175</v>
      </c>
      <c r="AD63" s="30">
        <v>49</v>
      </c>
      <c r="AE63" s="29">
        <v>96</v>
      </c>
      <c r="AF63" s="29">
        <v>36</v>
      </c>
      <c r="AG63" s="29">
        <v>147</v>
      </c>
      <c r="AH63" s="30">
        <v>-251</v>
      </c>
      <c r="AI63" s="29">
        <v>189</v>
      </c>
      <c r="AJ63" s="29">
        <v>171</v>
      </c>
      <c r="AK63" s="29">
        <v>137</v>
      </c>
      <c r="AL63" s="30">
        <v>107</v>
      </c>
      <c r="AM63" s="29">
        <v>34</v>
      </c>
      <c r="AN63" s="29">
        <v>-113</v>
      </c>
      <c r="AO63" s="29">
        <v>67</v>
      </c>
      <c r="AP63" s="30">
        <v>61</v>
      </c>
      <c r="AQ63" s="29">
        <v>65</v>
      </c>
      <c r="AR63" s="29">
        <v>131</v>
      </c>
      <c r="AS63" s="29">
        <v>99</v>
      </c>
      <c r="AT63" s="29">
        <v>86</v>
      </c>
      <c r="AU63" s="29">
        <v>94</v>
      </c>
      <c r="AV63" s="29">
        <v>90</v>
      </c>
      <c r="AW63" s="29">
        <v>111</v>
      </c>
      <c r="AX63" s="29">
        <v>105</v>
      </c>
      <c r="AY63" s="29">
        <v>100</v>
      </c>
      <c r="AZ63" s="29">
        <v>79</v>
      </c>
      <c r="BA63" s="29">
        <v>60</v>
      </c>
      <c r="BB63" s="29">
        <v>10</v>
      </c>
      <c r="BC63" s="29">
        <v>-21</v>
      </c>
      <c r="BD63" s="29">
        <v>79</v>
      </c>
      <c r="BE63" s="29">
        <v>81</v>
      </c>
      <c r="BF63" s="29">
        <v>77</v>
      </c>
      <c r="BG63" s="29">
        <v>79</v>
      </c>
      <c r="BH63" s="29">
        <v>99</v>
      </c>
      <c r="BI63" s="29">
        <v>126</v>
      </c>
    </row>
    <row r="64" spans="1:61" x14ac:dyDescent="0.2">
      <c r="A64" t="e" vm="60">
        <v>#VALUE!</v>
      </c>
      <c r="B64" t="str" cm="1">
        <f t="array" ref="B64">_FV(A64,"Ticker symbol",TRUE)</f>
        <v>MDLZ</v>
      </c>
      <c r="C64" s="19" cm="1">
        <f t="array" ref="C64">_FV(A64,"Price")</f>
        <v>61.19</v>
      </c>
      <c r="D64" s="20" cm="1">
        <f t="array" ref="D64">_FV(A64,"market cap",TRUE)/1000000</f>
        <v>84682.29</v>
      </c>
      <c r="E64" s="22">
        <f t="shared" si="0"/>
        <v>0.34643309899734931</v>
      </c>
      <c r="F64" s="21">
        <f>IF(COUNT(Q64:T64)=4,IFERROR(IF($D64/IF($Q64=0,SUM($R64:U64),SUM($Q64:T64))&lt;0,"n/a",$D64/IF($Q64=0,SUM($R64:U64),SUM($Q64:T64))),"n/a"),"n/a")</f>
        <v>20.191294706723891</v>
      </c>
      <c r="G64" s="21">
        <f>IF(COUNT(Q64:X64)=8,IFERROR(IF(($D64/IF($Q64=0,SUM($R64:Z64),SUM($Q64:Y64))*2)&lt;0,"n/a",($D64/IF($Q64=0,SUM($R64:Z64),SUM($Q64:Y64))*2)),"n/a"),"n/a")</f>
        <v>19.406964592643519</v>
      </c>
      <c r="H64" s="21">
        <f>IF(COUNT(Q64:AB64)=12,IFERROR(IF(($D64/IF($Q64=0,SUM($R64:AD64),SUM($Q64:AC64))*3)&lt;0,"n/a",($D64/IF($Q64=0,SUM($R64:AD64),SUM($Q64:AC64))*3)),"n/a"),"n/a")</f>
        <v>20.16725172660157</v>
      </c>
      <c r="I64" s="21">
        <f>IF(COUNT(Q64:AF64)=16,IFERROR(IF(($D64/IF($Q64=0,SUM($R64:AH64),SUM($Q64:AG64))*4)&lt;0,"n/a",($D64/IF($Q64=0,SUM($R64:AH64),SUM($Q64:AG64))*4)),"n/a"),"n/a")</f>
        <v>21.199722117912128</v>
      </c>
      <c r="J64" s="21">
        <f>IF(COUNT(Q64:AJ64)=20,IFERROR(IF(($D64/IF($Q64=0,SUM($R64:AL64),SUM($Q64:AK64))*5)&lt;0,"n/a",($D64/IF($Q64=0,SUM($R64:AL64),SUM($Q64:AK64))*5)),"n/a"),"n/a")</f>
        <v>22.514700095714133</v>
      </c>
      <c r="K64" s="21">
        <f>IF(COUNT(Q64:AN64)=24,IFERROR(IF(($D64/IF($Q64=0,SUM($R64:AP64),SUM($Q64:AO64))*6)&lt;0,"n/a",($D64/IF($Q64=0,SUM($R64:AP64),SUM($Q64:AO64))*6)),"n/a"),"n/a")</f>
        <v>24.856598992221514</v>
      </c>
      <c r="L64" s="21">
        <f>IF(COUNT(Q64:AR64)=28,IFERROR(IF(($D64/IF($Q64=0,SUM($R64:AT64),SUM($Q64:AS64))*7)&lt;0,"n/a",($D64/IF($Q64=0,SUM($R64:AT64),SUM($Q64:AS64))*7)),"n/a"),"n/a")</f>
        <v>16.390422772770002</v>
      </c>
      <c r="M64" s="21">
        <f>IF(COUNT(Q64:AV64)=32,IFERROR(IF(($D64/IF($Q64=0,SUM($R64:AX64),SUM($Q64:AW64))*8)&lt;0,"n/a",($D64/IF($Q64=0,SUM($R64:AX64),SUM($Q64:AW64))*8)),"n/a"),"n/a")</f>
        <v>17.665145241199475</v>
      </c>
      <c r="N64" s="21">
        <f>IF(COUNT(Q64:AZ64)=36,IFERROR(IF(($D64/IF($Q64=0,SUM($R64:BB64),SUM($Q64:BA64))*9)&lt;0,"n/a",($D64/IF($Q64=0,SUM($R64:BB64),SUM($Q64:BA64))*9)),"n/a"),"n/a")</f>
        <v>18.032428960132496</v>
      </c>
      <c r="O64" s="21">
        <f>IF(COUNT(Q64:BD64)=40,IFERROR(IF(($D64/IF($Q64=0,SUM($R64:BF64),SUM($Q64:BE64))*10)&lt;0,"n/a",($D64/IF($Q64=0,SUM($R64:BF64),SUM($Q64:BE64))*10)),"n/a"),"n/a")</f>
        <v>18.68046633724521</v>
      </c>
      <c r="P64" s="23">
        <f t="shared" si="2"/>
        <v>4194</v>
      </c>
      <c r="Q64" s="26">
        <v>855</v>
      </c>
      <c r="R64" s="26">
        <v>1003</v>
      </c>
      <c r="S64" s="26">
        <v>1258</v>
      </c>
      <c r="T64" s="28">
        <v>1078</v>
      </c>
      <c r="U64" s="28">
        <v>961</v>
      </c>
      <c r="V64" s="29">
        <v>1156</v>
      </c>
      <c r="W64" s="29">
        <v>1119</v>
      </c>
      <c r="X64" s="29">
        <v>544</v>
      </c>
      <c r="Y64" s="29">
        <v>753</v>
      </c>
      <c r="Z64" s="30">
        <v>727</v>
      </c>
      <c r="AA64" s="29">
        <v>1426</v>
      </c>
      <c r="AB64" s="29">
        <v>803</v>
      </c>
      <c r="AC64" s="29">
        <v>914</v>
      </c>
      <c r="AD64" s="30">
        <v>823</v>
      </c>
      <c r="AE64" s="29">
        <v>1194</v>
      </c>
      <c r="AF64" s="29">
        <v>318</v>
      </c>
      <c r="AG64" s="29">
        <v>1046</v>
      </c>
      <c r="AH64" s="30">
        <v>719</v>
      </c>
      <c r="AI64" s="29">
        <v>981</v>
      </c>
      <c r="AJ64" s="29">
        <v>498</v>
      </c>
      <c r="AK64" s="29">
        <v>630</v>
      </c>
      <c r="AL64" s="30">
        <v>69</v>
      </c>
      <c r="AM64" s="29">
        <v>548</v>
      </c>
      <c r="AN64" s="29">
        <v>464</v>
      </c>
      <c r="AO64" s="29">
        <v>554</v>
      </c>
      <c r="AP64" s="30">
        <v>7729</v>
      </c>
      <c r="AQ64" s="29">
        <v>7266</v>
      </c>
      <c r="AR64" s="29">
        <v>406</v>
      </c>
      <c r="AS64" s="29">
        <v>324</v>
      </c>
      <c r="AT64" s="29">
        <v>500</v>
      </c>
      <c r="AU64" s="29">
        <v>899</v>
      </c>
      <c r="AV64" s="29">
        <v>622</v>
      </c>
      <c r="AW64" s="29">
        <v>163</v>
      </c>
      <c r="AX64" s="29">
        <v>1766</v>
      </c>
      <c r="AY64" s="29">
        <v>1012</v>
      </c>
      <c r="AZ64" s="29">
        <v>601</v>
      </c>
      <c r="BA64" s="29">
        <v>536</v>
      </c>
      <c r="BB64" s="29">
        <v>573</v>
      </c>
      <c r="BC64" s="29">
        <v>652</v>
      </c>
      <c r="BD64" s="29">
        <v>1029</v>
      </c>
      <c r="BE64" s="29">
        <v>813</v>
      </c>
      <c r="BF64" s="29">
        <v>830</v>
      </c>
      <c r="BG64" s="29">
        <v>922</v>
      </c>
      <c r="BH64" s="29">
        <v>976</v>
      </c>
      <c r="BI64" s="29">
        <v>799</v>
      </c>
    </row>
    <row r="65" spans="1:61" x14ac:dyDescent="0.2">
      <c r="A65" t="e" vm="61">
        <v>#VALUE!</v>
      </c>
      <c r="B65" t="str" cm="1">
        <f t="array" ref="B65">_FV(A65,"Ticker symbol",TRUE)</f>
        <v>MELI</v>
      </c>
      <c r="C65" s="19" cm="1">
        <f t="array" ref="C65">_FV(A65,"Price")</f>
        <v>775.65</v>
      </c>
      <c r="D65" s="20" cm="1">
        <f t="array" ref="D65">_FV(A65,"market cap",TRUE)/1000000</f>
        <v>39075.68</v>
      </c>
      <c r="E65" s="22" t="str">
        <f t="shared" si="0"/>
        <v>n/a</v>
      </c>
      <c r="F65" s="21">
        <f>IF(COUNT(Q65:T65)=4,IFERROR(IF($D65/IF($Q65=0,SUM($R65:U65),SUM($Q65:T65))&lt;0,"n/a",$D65/IF($Q65=0,SUM($R65:U65),SUM($Q65:T65))),"n/a"),"n/a")</f>
        <v>214.70153846153846</v>
      </c>
      <c r="G65" s="21">
        <f>IF(COUNT(Q65:X65)=8,IFERROR(IF(($D65/IF($Q65=0,SUM($R65:Z65),SUM($Q65:Y65))*2)&lt;0,"n/a",($D65/IF($Q65=0,SUM($R65:Z65),SUM($Q65:Y65))*2)),"n/a"),"n/a")</f>
        <v>542.71777777777777</v>
      </c>
      <c r="H65" s="21" t="str">
        <f>IF(COUNT(Q65:AB65)=12,IFERROR(IF(($D65/IF($Q65=0,SUM($R65:AD65),SUM($Q65:AC65))*3)&lt;0,"n/a",($D65/IF($Q65=0,SUM($R65:AD65),SUM($Q65:AC65))*3)),"n/a"),"n/a")</f>
        <v>n/a</v>
      </c>
      <c r="I65" s="21" t="str">
        <f>IF(COUNT(Q65:AF65)=16,IFERROR(IF(($D65/IF($Q65=0,SUM($R65:AH65),SUM($Q65:AG65))*4)&lt;0,"n/a",($D65/IF($Q65=0,SUM($R65:AH65),SUM($Q65:AG65))*4)),"n/a"),"n/a")</f>
        <v>n/a</v>
      </c>
      <c r="J65" s="21" t="str">
        <f>IF(COUNT(Q65:AJ65)=20,IFERROR(IF(($D65/IF($Q65=0,SUM($R65:AL65),SUM($Q65:AK65))*5)&lt;0,"n/a",($D65/IF($Q65=0,SUM($R65:AL65),SUM($Q65:AK65))*5)),"n/a"),"n/a")</f>
        <v>n/a</v>
      </c>
      <c r="K65" s="21">
        <f>IF(COUNT(Q65:AN65)=24,IFERROR(IF(($D65/IF($Q65=0,SUM($R65:AP65),SUM($Q65:AO65))*6)&lt;0,"n/a",($D65/IF($Q65=0,SUM($R65:AP65),SUM($Q65:AO65))*6)),"n/a"),"n/a")</f>
        <v>3044.8581818181819</v>
      </c>
      <c r="L65" s="21">
        <f>IF(COUNT(Q65:AR65)=28,IFERROR(IF(($D65/IF($Q65=0,SUM($R65:AT65),SUM($Q65:AS65))*7)&lt;0,"n/a",($D65/IF($Q65=0,SUM($R65:AT65),SUM($Q65:AS65))*7)),"n/a"),"n/a")</f>
        <v>1494.6981420765028</v>
      </c>
      <c r="M65" s="21">
        <f>IF(COUNT(Q65:AV65)=32,IFERROR(IF(($D65/IF($Q65=0,SUM($R65:AX65),SUM($Q65:AW65))*8)&lt;0,"n/a",($D65/IF($Q65=0,SUM($R65:AX65),SUM($Q65:AW65))*8)),"n/a"),"n/a")</f>
        <v>1225.9036862745097</v>
      </c>
      <c r="N65" s="21">
        <f>IF(COUNT(Q65:AZ65)=36,IFERROR(IF(($D65/IF($Q65=0,SUM($R65:BB65),SUM($Q65:BA65))*9)&lt;0,"n/a",($D65/IF($Q65=0,SUM($R65:BB65),SUM($Q65:BA65))*9)),"n/a"),"n/a")</f>
        <v>945.37935483870967</v>
      </c>
      <c r="O65" s="21">
        <f>IF(COUNT(Q65:BD65)=40,IFERROR(IF(($D65/IF($Q65=0,SUM($R65:BF65),SUM($Q65:BE65))*10)&lt;0,"n/a",($D65/IF($Q65=0,SUM($R65:BF65),SUM($Q65:BE65))*10)),"n/a"),"n/a")</f>
        <v>826.12431289640597</v>
      </c>
      <c r="P65" s="23">
        <f t="shared" si="2"/>
        <v>182</v>
      </c>
      <c r="Q65" s="26">
        <v>65</v>
      </c>
      <c r="R65" s="26">
        <v>-46</v>
      </c>
      <c r="S65" s="26">
        <v>95</v>
      </c>
      <c r="T65" s="28">
        <v>68</v>
      </c>
      <c r="U65" s="28">
        <v>-34</v>
      </c>
      <c r="V65" s="29">
        <v>-51</v>
      </c>
      <c r="W65" s="29">
        <v>14</v>
      </c>
      <c r="X65" s="29">
        <v>55</v>
      </c>
      <c r="Y65" s="29">
        <v>-22</v>
      </c>
      <c r="Z65" s="30">
        <v>-55</v>
      </c>
      <c r="AA65" s="29">
        <v>-147</v>
      </c>
      <c r="AB65" s="29">
        <v>15</v>
      </c>
      <c r="AC65" s="29">
        <v>6</v>
      </c>
      <c r="AD65" s="30">
        <v>-2</v>
      </c>
      <c r="AE65" s="29">
        <v>-10</v>
      </c>
      <c r="AF65" s="29">
        <v>-11</v>
      </c>
      <c r="AG65" s="29">
        <v>-13</v>
      </c>
      <c r="AH65" s="30">
        <v>-68</v>
      </c>
      <c r="AI65" s="29">
        <v>28</v>
      </c>
      <c r="AJ65" s="29">
        <v>5</v>
      </c>
      <c r="AK65" s="29">
        <v>49</v>
      </c>
      <c r="AL65" s="30">
        <v>51</v>
      </c>
      <c r="AM65" s="29">
        <v>39</v>
      </c>
      <c r="AN65" s="29">
        <v>16</v>
      </c>
      <c r="AO65" s="29">
        <v>30</v>
      </c>
      <c r="AP65" s="30">
        <v>39</v>
      </c>
      <c r="AQ65" s="29">
        <v>46</v>
      </c>
      <c r="AR65" s="29">
        <v>19</v>
      </c>
      <c r="AS65" s="29">
        <v>2</v>
      </c>
      <c r="AT65" s="29">
        <v>34</v>
      </c>
      <c r="AU65" s="29">
        <v>34</v>
      </c>
      <c r="AV65" s="29">
        <v>-26</v>
      </c>
      <c r="AW65" s="29">
        <v>30</v>
      </c>
      <c r="AX65" s="29">
        <v>41</v>
      </c>
      <c r="AY65" s="29">
        <v>29</v>
      </c>
      <c r="AZ65" s="29">
        <v>30</v>
      </c>
      <c r="BA65" s="29">
        <v>17</v>
      </c>
      <c r="BB65" s="29">
        <v>30</v>
      </c>
      <c r="BC65" s="29">
        <v>26</v>
      </c>
      <c r="BD65" s="29">
        <v>25</v>
      </c>
      <c r="BE65" s="29">
        <v>20</v>
      </c>
      <c r="BF65" s="29">
        <v>22</v>
      </c>
      <c r="BG65" s="29">
        <v>26</v>
      </c>
      <c r="BH65" s="29">
        <v>15</v>
      </c>
      <c r="BI65" s="29">
        <v>14</v>
      </c>
    </row>
    <row r="66" spans="1:61" x14ac:dyDescent="0.2">
      <c r="A66" t="e" vm="62">
        <v>#VALUE!</v>
      </c>
      <c r="B66" t="str" cm="1">
        <f t="array" ref="B66">_FV(A66,"Ticker symbol",TRUE)</f>
        <v>MNST</v>
      </c>
      <c r="C66" s="19" cm="1">
        <f t="array" ref="C66">_FV(A66,"Price")</f>
        <v>87.63</v>
      </c>
      <c r="D66" s="20" cm="1">
        <f t="array" ref="D66">_FV(A66,"market cap",TRUE)/1000000</f>
        <v>46415.11</v>
      </c>
      <c r="E66" s="22">
        <f t="shared" si="0"/>
        <v>2.606060606060606</v>
      </c>
      <c r="F66" s="21">
        <f>IF(COUNT(Q66:T66)=4,IFERROR(IF($D66/IF($Q66=0,SUM($R66:U66),SUM($Q66:T66))&lt;0,"n/a",$D66/IF($Q66=0,SUM($R66:U66),SUM($Q66:T66))),"n/a"),"n/a")</f>
        <v>34.229432153392331</v>
      </c>
      <c r="G66" s="21">
        <f>IF(COUNT(Q66:X66)=8,IFERROR(IF(($D66/IF($Q66=0,SUM($R66:Z66),SUM($Q66:Y66))*2)&lt;0,"n/a",($D66/IF($Q66=0,SUM($R66:Z66),SUM($Q66:Y66))*2)),"n/a"),"n/a")</f>
        <v>30.129899383317106</v>
      </c>
      <c r="H66" s="21">
        <f>IF(COUNT(Q66:AB66)=12,IFERROR(IF(($D66/IF($Q66=0,SUM($R66:AD66),SUM($Q66:AC66))*3)&lt;0,"n/a",($D66/IF($Q66=0,SUM($R66:AD66),SUM($Q66:AC66))*3)),"n/a"),"n/a")</f>
        <v>33.24864613180516</v>
      </c>
      <c r="I66" s="21">
        <f>IF(COUNT(Q66:AF66)=16,IFERROR(IF(($D66/IF($Q66=0,SUM($R66:AH66),SUM($Q66:AG66))*4)&lt;0,"n/a",($D66/IF($Q66=0,SUM($R66:AH66),SUM($Q66:AG66))*4)),"n/a"),"n/a")</f>
        <v>35.834865856012357</v>
      </c>
      <c r="J66" s="21">
        <f>IF(COUNT(Q66:AJ66)=20,IFERROR(IF(($D66/IF($Q66=0,SUM($R66:AL66),SUM($Q66:AK66))*5)&lt;0,"n/a",($D66/IF($Q66=0,SUM($R66:AL66),SUM($Q66:AK66))*5)),"n/a"),"n/a")</f>
        <v>38.666369543485509</v>
      </c>
      <c r="K66" s="21">
        <f>IF(COUNT(Q66:AN66)=24,IFERROR(IF(($D66/IF($Q66=0,SUM($R66:AP66),SUM($Q66:AO66))*6)&lt;0,"n/a",($D66/IF($Q66=0,SUM($R66:AP66),SUM($Q66:AO66))*6)),"n/a"),"n/a")</f>
        <v>41.47292032762472</v>
      </c>
      <c r="L66" s="21">
        <f>IF(COUNT(Q66:AR66)=28,IFERROR(IF(($D66/IF($Q66=0,SUM($R66:AT66),SUM($Q66:AS66))*7)&lt;0,"n/a",($D66/IF($Q66=0,SUM($R66:AT66),SUM($Q66:AS66))*7)),"n/a"),"n/a")</f>
        <v>44.74053566510603</v>
      </c>
      <c r="M66" s="21">
        <f>IF(COUNT(Q66:AV66)=32,IFERROR(IF(($D66/IF($Q66=0,SUM($R66:AX66),SUM($Q66:AW66))*8)&lt;0,"n/a",($D66/IF($Q66=0,SUM($R66:AX66),SUM($Q66:AW66))*8)),"n/a"),"n/a")</f>
        <v>47.943302775984506</v>
      </c>
      <c r="N66" s="21">
        <f>IF(COUNT(Q66:AZ66)=36,IFERROR(IF(($D66/IF($Q66=0,SUM($R66:BB66),SUM($Q66:BA66))*9)&lt;0,"n/a",($D66/IF($Q66=0,SUM($R66:BB66),SUM($Q66:BA66))*9)),"n/a"),"n/a")</f>
        <v>51.680810342694542</v>
      </c>
      <c r="O66" s="21">
        <f>IF(COUNT(Q66:BD66)=40,IFERROR(IF(($D66/IF($Q66=0,SUM($R66:BF66),SUM($Q66:BE66))*10)&lt;0,"n/a",($D66/IF($Q66=0,SUM($R66:BF66),SUM($Q66:BE66))*10)),"n/a"),"n/a")</f>
        <v>55.105200047489021</v>
      </c>
      <c r="P66" s="23">
        <f t="shared" si="2"/>
        <v>1356</v>
      </c>
      <c r="Q66" s="26">
        <v>294</v>
      </c>
      <c r="R66" s="26">
        <v>321</v>
      </c>
      <c r="S66" s="26">
        <v>337</v>
      </c>
      <c r="T66" s="28">
        <v>404</v>
      </c>
      <c r="U66" s="28">
        <v>315</v>
      </c>
      <c r="V66" s="29">
        <v>472</v>
      </c>
      <c r="W66" s="29">
        <v>348</v>
      </c>
      <c r="X66" s="29">
        <v>311</v>
      </c>
      <c r="Y66" s="29">
        <v>279</v>
      </c>
      <c r="Z66" s="30">
        <v>255</v>
      </c>
      <c r="AA66" s="29">
        <v>299</v>
      </c>
      <c r="AB66" s="29">
        <v>292</v>
      </c>
      <c r="AC66" s="29">
        <v>261</v>
      </c>
      <c r="AD66" s="30">
        <v>239</v>
      </c>
      <c r="AE66" s="29">
        <v>268</v>
      </c>
      <c r="AF66" s="29">
        <v>270</v>
      </c>
      <c r="AG66" s="29">
        <v>216</v>
      </c>
      <c r="AH66" s="30">
        <v>201</v>
      </c>
      <c r="AI66" s="29">
        <v>219</v>
      </c>
      <c r="AJ66" s="29">
        <v>223</v>
      </c>
      <c r="AK66" s="29">
        <v>178</v>
      </c>
      <c r="AL66" s="30">
        <v>173</v>
      </c>
      <c r="AM66" s="29">
        <v>192</v>
      </c>
      <c r="AN66" s="29">
        <v>184</v>
      </c>
      <c r="AO66" s="29">
        <v>164</v>
      </c>
      <c r="AP66" s="30">
        <v>139</v>
      </c>
      <c r="AQ66" s="29">
        <v>175</v>
      </c>
      <c r="AR66" s="29">
        <v>229</v>
      </c>
      <c r="AS66" s="29">
        <v>4</v>
      </c>
      <c r="AT66" s="29">
        <v>125</v>
      </c>
      <c r="AU66" s="29">
        <v>122</v>
      </c>
      <c r="AV66" s="29">
        <v>141</v>
      </c>
      <c r="AW66" s="29">
        <v>95</v>
      </c>
      <c r="AX66" s="29">
        <v>76</v>
      </c>
      <c r="AY66" s="29">
        <v>92</v>
      </c>
      <c r="AZ66" s="29">
        <v>107</v>
      </c>
      <c r="BA66" s="29">
        <v>63</v>
      </c>
      <c r="BB66" s="29">
        <v>68</v>
      </c>
      <c r="BC66" s="29">
        <v>86</v>
      </c>
      <c r="BD66" s="29">
        <v>110</v>
      </c>
      <c r="BE66" s="29">
        <v>76</v>
      </c>
      <c r="BF66" s="29">
        <v>65</v>
      </c>
      <c r="BG66" s="29">
        <v>82</v>
      </c>
      <c r="BH66" s="29">
        <v>84</v>
      </c>
      <c r="BI66" s="29">
        <v>55</v>
      </c>
    </row>
    <row r="67" spans="1:61" x14ac:dyDescent="0.2">
      <c r="A67" t="e" vm="63">
        <v>#VALUE!</v>
      </c>
      <c r="B67" t="str" cm="1">
        <f t="array" ref="B67">_FV(A67,"Ticker symbol",TRUE)</f>
        <v>MRNA</v>
      </c>
      <c r="C67" s="19" cm="1">
        <f t="array" ref="C67">_FV(A67,"Price")</f>
        <v>136.25</v>
      </c>
      <c r="D67" s="20" cm="1">
        <f t="array" ref="D67">_FV(A67,"market cap",TRUE)/1000000</f>
        <v>54194.73</v>
      </c>
      <c r="E67" s="22" t="str">
        <f t="shared" si="0"/>
        <v>n/a</v>
      </c>
      <c r="F67" s="21">
        <f>IF(COUNT(Q67:T67)=4,IFERROR(IF($D67/IF($Q67=0,SUM($R67:U67),SUM($Q67:T67))&lt;0,"n/a",$D67/IF($Q67=0,SUM($R67:U67),SUM($Q67:T67))),"n/a"),"n/a")</f>
        <v>3.7023316026779618</v>
      </c>
      <c r="G67" s="21">
        <f>IF(COUNT(Q67:X67)=8,IFERROR(IF(($D67/IF($Q67=0,SUM($R67:Z67),SUM($Q67:Y67))*2)&lt;0,"n/a",($D67/IF($Q67=0,SUM($R67:Z67),SUM($Q67:Y67))*2)),"n/a"),"n/a")</f>
        <v>7.1724100052938065</v>
      </c>
      <c r="H67" s="21">
        <f>IF(COUNT(Q67:AB67)=12,IFERROR(IF(($D67/IF($Q67=0,SUM($R67:AD67),SUM($Q67:AC67))*3)&lt;0,"n/a",($D67/IF($Q67=0,SUM($R67:AD67),SUM($Q67:AC67))*3)),"n/a"),"n/a")</f>
        <v>11.137429099876696</v>
      </c>
      <c r="I67" s="21">
        <f>IF(COUNT(Q67:AF67)=16,IFERROR(IF(($D67/IF($Q67=0,SUM($R67:AH67),SUM($Q67:AG67))*4)&lt;0,"n/a",($D67/IF($Q67=0,SUM($R67:AH67),SUM($Q67:AG67))*4)),"n/a"),"n/a")</f>
        <v>15.267196281428271</v>
      </c>
      <c r="J67" s="21" t="str">
        <f>IF(COUNT(Q67:AJ67)=20,IFERROR(IF(($D67/IF($Q67=0,SUM($R67:AL67),SUM($Q67:AK67))*5)&lt;0,"n/a",($D67/IF($Q67=0,SUM($R67:AL67),SUM($Q67:AK67))*5)),"n/a"),"n/a")</f>
        <v>n/a</v>
      </c>
      <c r="K67" s="21" t="str">
        <f>IF(COUNT(Q67:AN67)=24,IFERROR(IF(($D67/IF($Q67=0,SUM($R67:AP67),SUM($Q67:AO67))*6)&lt;0,"n/a",($D67/IF($Q67=0,SUM($R67:AP67),SUM($Q67:AO67))*6)),"n/a"),"n/a")</f>
        <v>n/a</v>
      </c>
      <c r="L67" s="21" t="str">
        <f>IF(COUNT(Q67:AR67)=28,IFERROR(IF(($D67/IF($Q67=0,SUM($R67:AT67),SUM($Q67:AS67))*7)&lt;0,"n/a",($D67/IF($Q67=0,SUM($R67:AT67),SUM($Q67:AS67))*7)),"n/a"),"n/a")</f>
        <v>n/a</v>
      </c>
      <c r="M67" s="21" t="str">
        <f>IF(COUNT(Q67:AV67)=32,IFERROR(IF(($D67/IF($Q67=0,SUM($R67:AX67),SUM($Q67:AW67))*8)&lt;0,"n/a",($D67/IF($Q67=0,SUM($R67:AX67),SUM($Q67:AW67))*8)),"n/a"),"n/a")</f>
        <v>n/a</v>
      </c>
      <c r="N67" s="21" t="str">
        <f>IF(COUNT(Q67:AZ67)=36,IFERROR(IF(($D67/IF($Q67=0,SUM($R67:BB67),SUM($Q67:BA67))*9)&lt;0,"n/a",($D67/IF($Q67=0,SUM($R67:BB67),SUM($Q67:BA67))*9)),"n/a"),"n/a")</f>
        <v>n/a</v>
      </c>
      <c r="O67" s="21" t="str">
        <f>IF(COUNT(Q67:BD67)=40,IFERROR(IF(($D67/IF($Q67=0,SUM($R67:BF67),SUM($Q67:BE67))*10)&lt;0,"n/a",($D67/IF($Q67=0,SUM($R67:BF67),SUM($Q67:BE67))*10)),"n/a"),"n/a")</f>
        <v>n/a</v>
      </c>
      <c r="P67" s="23">
        <f t="shared" si="2"/>
        <v>14638</v>
      </c>
      <c r="Q67" s="26">
        <v>3657</v>
      </c>
      <c r="R67" s="26">
        <v>4868</v>
      </c>
      <c r="S67" s="26">
        <v>3333</v>
      </c>
      <c r="T67" s="28">
        <v>2780</v>
      </c>
      <c r="U67" s="28">
        <v>1221</v>
      </c>
      <c r="V67" s="29">
        <v>-273</v>
      </c>
      <c r="W67" s="29">
        <v>-233</v>
      </c>
      <c r="X67" s="29">
        <v>-117</v>
      </c>
      <c r="Y67" s="29">
        <v>-124</v>
      </c>
      <c r="Z67" s="30">
        <v>-123</v>
      </c>
      <c r="AA67" s="29">
        <v>-123</v>
      </c>
      <c r="AB67" s="29">
        <v>-135</v>
      </c>
      <c r="AC67" s="29">
        <v>-133</v>
      </c>
      <c r="AD67" s="30">
        <v>-141</v>
      </c>
      <c r="AE67" s="29">
        <v>-88</v>
      </c>
      <c r="AF67" s="29">
        <v>-94</v>
      </c>
      <c r="AG67" s="29">
        <v>-76</v>
      </c>
      <c r="AH67" s="31"/>
      <c r="AI67" s="32"/>
      <c r="AJ67" s="32"/>
      <c r="AK67" s="32"/>
      <c r="AL67" s="31"/>
      <c r="AM67" s="32"/>
      <c r="AN67" s="32"/>
      <c r="AO67" s="32"/>
      <c r="AP67" s="31"/>
      <c r="AQ67" s="32"/>
      <c r="AR67" s="32"/>
      <c r="AS67" s="32"/>
      <c r="AT67" s="32"/>
      <c r="AU67" s="32"/>
      <c r="AV67" s="32"/>
      <c r="AW67" s="32"/>
      <c r="AX67" s="32"/>
      <c r="AY67" s="32"/>
      <c r="AZ67" s="32"/>
      <c r="BA67" s="32"/>
      <c r="BB67" s="32"/>
      <c r="BC67" s="32"/>
      <c r="BD67" s="32"/>
      <c r="BE67" s="32"/>
      <c r="BF67" s="32"/>
      <c r="BG67" s="32"/>
      <c r="BH67" s="32"/>
      <c r="BI67" s="32"/>
    </row>
    <row r="68" spans="1:61" x14ac:dyDescent="0.2">
      <c r="A68" t="e" vm="64">
        <v>#VALUE!</v>
      </c>
      <c r="B68" t="str" cm="1">
        <f t="array" ref="B68">_FV(A68,"Ticker symbol",TRUE)</f>
        <v>MRVL</v>
      </c>
      <c r="C68" s="19" cm="1">
        <f t="array" ref="C68">_FV(A68,"Price")</f>
        <v>54.07</v>
      </c>
      <c r="D68" s="20" cm="1">
        <f t="array" ref="D68">_FV(A68,"market cap",TRUE)/1000000</f>
        <v>45996.959999999999</v>
      </c>
      <c r="E68" s="22">
        <f t="shared" si="0"/>
        <v>-0.16083254493850521</v>
      </c>
      <c r="F68" s="21" t="str">
        <f>IF(COUNT(Q68:T68)=4,IFERROR(IF($D68/IF($Q68=0,SUM($R68:U68),SUM($Q68:T68))&lt;0,"n/a",$D68/IF($Q68=0,SUM($R68:U68),SUM($Q68:T68))),"n/a"),"n/a")</f>
        <v>n/a</v>
      </c>
      <c r="G68" s="21">
        <f>IF(COUNT(Q68:X68)=8,IFERROR(IF(($D68/IF($Q68=0,SUM($R68:Z68),SUM($Q68:Y68))*2)&lt;0,"n/a",($D68/IF($Q68=0,SUM($R68:Z68),SUM($Q68:Y68))*2)),"n/a"),"n/a")</f>
        <v>85.575739534883724</v>
      </c>
      <c r="H68" s="21">
        <f>IF(COUNT(Q68:AB68)=12,IFERROR(IF(($D68/IF($Q68=0,SUM($R68:AD68),SUM($Q68:AC68))*3)&lt;0,"n/a",($D68/IF($Q68=0,SUM($R68:AD68),SUM($Q68:AC68))*3)),"n/a"),"n/a")</f>
        <v>190.33224827586207</v>
      </c>
      <c r="I68" s="21">
        <f>IF(COUNT(Q68:AF68)=16,IFERROR(IF(($D68/IF($Q68=0,SUM($R68:AH68),SUM($Q68:AG68))*4)&lt;0,"n/a",($D68/IF($Q68=0,SUM($R68:AH68),SUM($Q68:AG68))*4)),"n/a"),"n/a")</f>
        <v>214.93906542056075</v>
      </c>
      <c r="J68" s="21">
        <f>IF(COUNT(Q68:AJ68)=20,IFERROR(IF(($D68/IF($Q68=0,SUM($R68:AL68),SUM($Q68:AK68))*5)&lt;0,"n/a",($D68/IF($Q68=0,SUM($R68:AL68),SUM($Q68:AK68))*5)),"n/a"),"n/a")</f>
        <v>184.28269230769232</v>
      </c>
      <c r="K68" s="21">
        <f>IF(COUNT(Q68:AN68)=24,IFERROR(IF(($D68/IF($Q68=0,SUM($R68:AP68),SUM($Q68:AO68))*6)&lt;0,"n/a",($D68/IF($Q68=0,SUM($R68:AP68),SUM($Q68:AO68))*6)),"n/a"),"n/a")</f>
        <v>203.97764966740573</v>
      </c>
      <c r="L68" s="21">
        <f>IF(COUNT(Q68:AR68)=28,IFERROR(IF(($D68/IF($Q68=0,SUM($R68:AT68),SUM($Q68:AS68))*7)&lt;0,"n/a",($D68/IF($Q68=0,SUM($R68:AT68),SUM($Q68:AS68))*7)),"n/a"),"n/a")</f>
        <v>520.15948303715663</v>
      </c>
      <c r="M68" s="21">
        <f>IF(COUNT(Q68:AV68)=32,IFERROR(IF(($D68/IF($Q68=0,SUM($R68:AX68),SUM($Q68:AW68))*8)&lt;0,"n/a",($D68/IF($Q68=0,SUM($R68:AX68),SUM($Q68:AW68))*8)),"n/a"),"n/a")</f>
        <v>344.22420954162766</v>
      </c>
      <c r="N68" s="21">
        <f>IF(COUNT(Q68:AZ68)=36,IFERROR(IF(($D68/IF($Q68=0,SUM($R68:BB68),SUM($Q68:BA68))*9)&lt;0,"n/a",($D68/IF($Q68=0,SUM($R68:BB68),SUM($Q68:BA68))*9)),"n/a"),"n/a")</f>
        <v>309.62800299177263</v>
      </c>
      <c r="O68" s="21">
        <f>IF(COUNT(Q68:BD68)=40,IFERROR(IF(($D68/IF($Q68=0,SUM($R68:BF68),SUM($Q68:BE68))*10)&lt;0,"n/a",($D68/IF($Q68=0,SUM($R68:BF68),SUM($Q68:BE68))*10)),"n/a"),"n/a")</f>
        <v>274.60871641791044</v>
      </c>
      <c r="P68" s="23">
        <f t="shared" si="2"/>
        <v>-421</v>
      </c>
      <c r="Q68" s="26">
        <v>6</v>
      </c>
      <c r="R68" s="26">
        <v>-63</v>
      </c>
      <c r="S68" s="26">
        <v>-276</v>
      </c>
      <c r="T68" s="28">
        <v>-88</v>
      </c>
      <c r="U68" s="28">
        <v>17</v>
      </c>
      <c r="V68" s="29">
        <v>-23</v>
      </c>
      <c r="W68" s="29">
        <v>-158</v>
      </c>
      <c r="X68" s="29">
        <v>-113</v>
      </c>
      <c r="Y68" s="29">
        <v>1773</v>
      </c>
      <c r="Z68" s="30">
        <v>-83</v>
      </c>
      <c r="AA68" s="29">
        <v>-57</v>
      </c>
      <c r="AB68" s="29">
        <v>-48</v>
      </c>
      <c r="AC68" s="29">
        <v>-162</v>
      </c>
      <c r="AD68" s="30">
        <v>-54</v>
      </c>
      <c r="AE68" s="29">
        <v>7</v>
      </c>
      <c r="AF68" s="29">
        <v>129</v>
      </c>
      <c r="AG68" s="29">
        <v>49</v>
      </c>
      <c r="AH68" s="30">
        <v>200</v>
      </c>
      <c r="AI68" s="29">
        <v>165</v>
      </c>
      <c r="AJ68" s="29">
        <v>107</v>
      </c>
      <c r="AK68" s="29">
        <v>-80</v>
      </c>
      <c r="AL68" s="30">
        <v>73</v>
      </c>
      <c r="AM68" s="29">
        <v>51</v>
      </c>
      <c r="AN68" s="29">
        <v>-23</v>
      </c>
      <c r="AO68" s="29">
        <v>4</v>
      </c>
      <c r="AP68" s="30">
        <v>-58</v>
      </c>
      <c r="AQ68" s="29">
        <v>-772</v>
      </c>
      <c r="AR68" s="29">
        <v>14</v>
      </c>
      <c r="AS68" s="29">
        <v>82</v>
      </c>
      <c r="AT68" s="29">
        <v>115</v>
      </c>
      <c r="AU68" s="29">
        <v>139</v>
      </c>
      <c r="AV68" s="29">
        <v>99</v>
      </c>
      <c r="AW68" s="29">
        <v>97</v>
      </c>
      <c r="AX68" s="29">
        <v>103</v>
      </c>
      <c r="AY68" s="29">
        <v>62</v>
      </c>
      <c r="AZ68" s="29">
        <v>53</v>
      </c>
      <c r="BA68" s="29">
        <v>50</v>
      </c>
      <c r="BB68" s="29">
        <v>69</v>
      </c>
      <c r="BC68" s="29">
        <v>93</v>
      </c>
      <c r="BD68" s="29">
        <v>95</v>
      </c>
      <c r="BE68" s="29">
        <v>81</v>
      </c>
      <c r="BF68" s="29">
        <v>195</v>
      </c>
      <c r="BG68" s="29">
        <v>192</v>
      </c>
      <c r="BH68" s="29">
        <v>147</v>
      </c>
      <c r="BI68" s="29">
        <v>223</v>
      </c>
    </row>
    <row r="69" spans="1:61" x14ac:dyDescent="0.2">
      <c r="A69" t="e" vm="65">
        <v>#VALUE!</v>
      </c>
      <c r="B69" t="str" cm="1">
        <f t="array" ref="B69">_FV(A69,"Ticker symbol",TRUE)</f>
        <v>MSFT</v>
      </c>
      <c r="C69" s="19" cm="1">
        <f t="array" ref="C69">_FV(A69,"Price")</f>
        <v>252.56</v>
      </c>
      <c r="D69" s="20" cm="1">
        <f t="array" ref="D69">_FV(A69,"market cap",TRUE)/1000000</f>
        <v>1888905</v>
      </c>
      <c r="E69" s="22">
        <f t="shared" ref="E69:E105" si="3">IF(COUNT(Q69:BD69)=40,IF(SUM(AS69:BD69)&lt;=0,"n/a",IF(SUM(Q69:AB69)&gt;0,(SUM(Q69:AB69)-SUM(AS69:BD69))/SUM(AS69:BD69),"n/a")),"n/a")</f>
        <v>1.9700508218176873</v>
      </c>
      <c r="F69" s="21">
        <f>IF(COUNT(Q69:T69)=4,IFERROR(IF($D69/IF($Q69=0,SUM($R69:U69),SUM($Q69:T69))&lt;0,"n/a",$D69/IF($Q69=0,SUM($R69:U69),SUM($Q69:T69))),"n/a"),"n/a")</f>
        <v>26.069683670089432</v>
      </c>
      <c r="G69" s="21">
        <f>IF(COUNT(Q69:X69)=8,IFERROR(IF(($D69/IF($Q69=0,SUM($R69:Z69),SUM($Q69:Y69))*2)&lt;0,"n/a",($D69/IF($Q69=0,SUM($R69:Z69),SUM($Q69:Y69))*2)),"n/a"),"n/a")</f>
        <v>27.134956149486793</v>
      </c>
      <c r="H69" s="21">
        <f>IF(COUNT(Q69:AB69)=12,IFERROR(IF(($D69/IF($Q69=0,SUM($R69:AD69),SUM($Q69:AC69))*3)&lt;0,"n/a",($D69/IF($Q69=0,SUM($R69:AD69),SUM($Q69:AC69))*3)),"n/a"),"n/a")</f>
        <v>30.873541237618905</v>
      </c>
      <c r="I69" s="21">
        <f>IF(COUNT(Q69:AF69)=16,IFERROR(IF(($D69/IF($Q69=0,SUM($R69:AH69),SUM($Q69:AG69))*4)&lt;0,"n/a",($D69/IF($Q69=0,SUM($R69:AH69),SUM($Q69:AG69))*4)),"n/a"),"n/a")</f>
        <v>34.804571439100449</v>
      </c>
      <c r="J69" s="21">
        <f>IF(COUNT(Q69:AJ69)=20,IFERROR(IF(($D69/IF($Q69=0,SUM($R69:AL69),SUM($Q69:AK69))*5)&lt;0,"n/a",($D69/IF($Q69=0,SUM($R69:AL69),SUM($Q69:AK69))*5)),"n/a"),"n/a")</f>
        <v>40.90026243309255</v>
      </c>
      <c r="K69" s="21">
        <f>IF(COUNT(Q69:AN69)=24,IFERROR(IF(($D69/IF($Q69=0,SUM($R69:AP69),SUM($Q69:AO69))*6)&lt;0,"n/a",($D69/IF($Q69=0,SUM($R69:AP69),SUM($Q69:AO69))*6)),"n/a"),"n/a")</f>
        <v>44.713278546883444</v>
      </c>
      <c r="L69" s="21">
        <f>IF(COUNT(Q69:AR69)=28,IFERROR(IF(($D69/IF($Q69=0,SUM($R69:AT69),SUM($Q69:AS69))*7)&lt;0,"n/a",($D69/IF($Q69=0,SUM($R69:AT69),SUM($Q69:AS69))*7)),"n/a"),"n/a")</f>
        <v>49.861923455477239</v>
      </c>
      <c r="M69" s="21">
        <f>IF(COUNT(Q69:AV69)=32,IFERROR(IF(($D69/IF($Q69=0,SUM($R69:AX69),SUM($Q69:AW69))*8)&lt;0,"n/a",($D69/IF($Q69=0,SUM($R69:AX69),SUM($Q69:AW69))*8)),"n/a"),"n/a")</f>
        <v>52.863489753510535</v>
      </c>
      <c r="N69" s="21">
        <f>IF(COUNT(Q69:AZ69)=36,IFERROR(IF(($D69/IF($Q69=0,SUM($R69:BB69),SUM($Q69:BA69))*9)&lt;0,"n/a",($D69/IF($Q69=0,SUM($R69:BB69),SUM($Q69:BA69))*9)),"n/a"),"n/a")</f>
        <v>55.074398398320568</v>
      </c>
      <c r="O69" s="21">
        <f>IF(COUNT(Q69:BD69)=40,IFERROR(IF(($D69/IF($Q69=0,SUM($R69:BF69),SUM($Q69:BE69))*10)&lt;0,"n/a",($D69/IF($Q69=0,SUM($R69:BF69),SUM($Q69:BE69))*10)),"n/a"),"n/a")</f>
        <v>58.275255680503491</v>
      </c>
      <c r="P69" s="23">
        <f t="shared" ref="P69:P100" si="4">IF(Q69=0,SUM(R69:U69),SUM(Q69:T69))</f>
        <v>72456</v>
      </c>
      <c r="Q69" s="26">
        <v>16728</v>
      </c>
      <c r="R69" s="26">
        <v>18765</v>
      </c>
      <c r="S69" s="26">
        <v>20505</v>
      </c>
      <c r="T69" s="28">
        <v>16458</v>
      </c>
      <c r="U69" s="28">
        <v>15457</v>
      </c>
      <c r="V69" s="29">
        <v>15463</v>
      </c>
      <c r="W69" s="29">
        <v>13893</v>
      </c>
      <c r="X69" s="29">
        <v>11202</v>
      </c>
      <c r="Y69" s="29">
        <v>10752</v>
      </c>
      <c r="Z69" s="30">
        <v>11649</v>
      </c>
      <c r="AA69" s="29">
        <v>10678</v>
      </c>
      <c r="AB69" s="29">
        <v>13187</v>
      </c>
      <c r="AC69" s="29">
        <v>8809</v>
      </c>
      <c r="AD69" s="30">
        <v>8420</v>
      </c>
      <c r="AE69" s="29">
        <v>8824</v>
      </c>
      <c r="AF69" s="29">
        <v>8873</v>
      </c>
      <c r="AG69" s="29">
        <v>7424</v>
      </c>
      <c r="AH69" s="30">
        <v>-6302</v>
      </c>
      <c r="AI69" s="29">
        <v>6576</v>
      </c>
      <c r="AJ69" s="29">
        <v>8069</v>
      </c>
      <c r="AK69" s="29">
        <v>5486</v>
      </c>
      <c r="AL69" s="30">
        <v>6267</v>
      </c>
      <c r="AM69" s="29">
        <v>5667</v>
      </c>
      <c r="AN69" s="29">
        <v>6863</v>
      </c>
      <c r="AO69" s="29">
        <v>3756</v>
      </c>
      <c r="AP69" s="30">
        <v>5018</v>
      </c>
      <c r="AQ69" s="29">
        <v>4902</v>
      </c>
      <c r="AR69" s="29">
        <v>-3195</v>
      </c>
      <c r="AS69" s="29">
        <v>4985</v>
      </c>
      <c r="AT69" s="29">
        <v>5863</v>
      </c>
      <c r="AU69" s="29">
        <v>4540</v>
      </c>
      <c r="AV69" s="29">
        <v>4612</v>
      </c>
      <c r="AW69" s="29">
        <v>5660</v>
      </c>
      <c r="AX69" s="29">
        <v>6558</v>
      </c>
      <c r="AY69" s="29">
        <v>5244</v>
      </c>
      <c r="AZ69" s="29">
        <v>4965</v>
      </c>
      <c r="BA69" s="29">
        <v>6055</v>
      </c>
      <c r="BB69" s="29">
        <v>6377</v>
      </c>
      <c r="BC69" s="29">
        <v>4466</v>
      </c>
      <c r="BD69" s="29">
        <v>-492</v>
      </c>
      <c r="BE69" s="29">
        <v>5108</v>
      </c>
      <c r="BF69" s="29">
        <v>6624</v>
      </c>
      <c r="BG69" s="29">
        <v>5738</v>
      </c>
      <c r="BH69" s="29">
        <v>5874</v>
      </c>
      <c r="BI69" s="29">
        <v>5232</v>
      </c>
    </row>
    <row r="70" spans="1:61" x14ac:dyDescent="0.2">
      <c r="A70" t="e" vm="66">
        <v>#VALUE!</v>
      </c>
      <c r="B70" t="str" cm="1">
        <f t="array" ref="B70">_FV(A70,"Ticker symbol",TRUE)</f>
        <v>MTCH</v>
      </c>
      <c r="C70" s="19" cm="1">
        <f t="array" ref="C70">_FV(A70,"Price")</f>
        <v>76.7</v>
      </c>
      <c r="D70" s="20" cm="1">
        <f t="array" ref="D70">_FV(A70,"market cap",TRUE)/1000000</f>
        <v>21900.28</v>
      </c>
      <c r="E70" s="22">
        <f t="shared" si="3"/>
        <v>0.11971830985915492</v>
      </c>
      <c r="F70" s="21">
        <f>IF(COUNT(Q70:T70)=4,IFERROR(IF($D70/IF($Q70=0,SUM($R70:U70),SUM($Q70:T70))&lt;0,"n/a",$D70/IF($Q70=0,SUM($R70:U70),SUM($Q70:T70))),"n/a"),"n/a")</f>
        <v>77.113661971830979</v>
      </c>
      <c r="G70" s="21">
        <f>IF(COUNT(Q70:X70)=8,IFERROR(IF(($D70/IF($Q70=0,SUM($R70:Z70),SUM($Q70:Y70))*2)&lt;0,"n/a",($D70/IF($Q70=0,SUM($R70:Z70),SUM($Q70:Y70))*2)),"n/a"),"n/a")</f>
        <v>71.569542483660129</v>
      </c>
      <c r="H70" s="21">
        <f>IF(COUNT(Q70:AB70)=12,IFERROR(IF(($D70/IF($Q70=0,SUM($R70:AD70),SUM($Q70:AC70))*3)&lt;0,"n/a",($D70/IF($Q70=0,SUM($R70:AD70),SUM($Q70:AC70))*3)),"n/a"),"n/a")</f>
        <v>62.992176414189842</v>
      </c>
      <c r="I70" s="21">
        <f>IF(COUNT(Q70:AF70)=16,IFERROR(IF(($D70/IF($Q70=0,SUM($R70:AH70),SUM($Q70:AG70))*4)&lt;0,"n/a",($D70/IF($Q70=0,SUM($R70:AH70),SUM($Q70:AG70))*4)),"n/a"),"n/a")</f>
        <v>52.455760479041913</v>
      </c>
      <c r="J70" s="21">
        <f>IF(COUNT(Q70:AJ70)=20,IFERROR(IF(($D70/IF($Q70=0,SUM($R70:AL70),SUM($Q70:AK70))*5)&lt;0,"n/a",($D70/IF($Q70=0,SUM($R70:AL70),SUM($Q70:AK70))*5)),"n/a"),"n/a")</f>
        <v>55.443746835443037</v>
      </c>
      <c r="K70" s="21">
        <f>IF(COUNT(Q70:AN70)=24,IFERROR(IF(($D70/IF($Q70=0,SUM($R70:AP70),SUM($Q70:AO70))*6)&lt;0,"n/a",($D70/IF($Q70=0,SUM($R70:AP70),SUM($Q70:AO70))*6)),"n/a"),"n/a")</f>
        <v>67.978106570098291</v>
      </c>
      <c r="L70" s="21">
        <f>IF(COUNT(Q70:AR70)=28,IFERROR(IF(($D70/IF($Q70=0,SUM($R70:AT70),SUM($Q70:AS70))*7)&lt;0,"n/a",($D70/IF($Q70=0,SUM($R70:AT70),SUM($Q70:AS70))*7)),"n/a"),"n/a")</f>
        <v>74.708557504873298</v>
      </c>
      <c r="M70" s="21">
        <f>IF(COUNT(Q70:AV70)=32,IFERROR(IF(($D70/IF($Q70=0,SUM($R70:AX70),SUM($Q70:AW70))*8)&lt;0,"n/a",($D70/IF($Q70=0,SUM($R70:AX70),SUM($Q70:AW70))*8)),"n/a"),"n/a")</f>
        <v>71.018338062423993</v>
      </c>
      <c r="N70" s="21">
        <f>IF(COUNT(Q70:AZ70)=36,IFERROR(IF(($D70/IF($Q70=0,SUM($R70:BB70),SUM($Q70:BA70))*9)&lt;0,"n/a",($D70/IF($Q70=0,SUM($R70:BB70),SUM($Q70:BA70))*9)),"n/a"),"n/a")</f>
        <v>71.59553941155103</v>
      </c>
      <c r="O70" s="21">
        <f>IF(COUNT(Q70:BD70)=40,IFERROR(IF(($D70/IF($Q70=0,SUM($R70:BF70),SUM($Q70:BE70))*10)&lt;0,"n/a",($D70/IF($Q70=0,SUM($R70:BF70),SUM($Q70:BE70))*10)),"n/a"),"n/a")</f>
        <v>75.207005494505495</v>
      </c>
      <c r="P70" s="23">
        <f t="shared" si="4"/>
        <v>284</v>
      </c>
      <c r="Q70" s="26">
        <v>181</v>
      </c>
      <c r="R70" s="26">
        <v>-169</v>
      </c>
      <c r="S70" s="26">
        <v>131</v>
      </c>
      <c r="T70" s="28">
        <v>141</v>
      </c>
      <c r="U70" s="28">
        <v>174</v>
      </c>
      <c r="V70" s="29">
        <v>141</v>
      </c>
      <c r="W70" s="29">
        <v>141</v>
      </c>
      <c r="X70" s="29">
        <v>75</v>
      </c>
      <c r="Y70" s="29">
        <v>-203</v>
      </c>
      <c r="Z70" s="30">
        <v>100</v>
      </c>
      <c r="AA70" s="29">
        <v>129</v>
      </c>
      <c r="AB70" s="29">
        <v>113</v>
      </c>
      <c r="AC70" s="29">
        <v>89</v>
      </c>
      <c r="AD70" s="30">
        <v>192</v>
      </c>
      <c r="AE70" s="29">
        <v>146</v>
      </c>
      <c r="AF70" s="29">
        <v>218</v>
      </c>
      <c r="AG70" s="29">
        <v>71</v>
      </c>
      <c r="AH70" s="30">
        <v>33</v>
      </c>
      <c r="AI70" s="29">
        <v>180</v>
      </c>
      <c r="AJ70" s="29">
        <v>66</v>
      </c>
      <c r="AK70" s="29">
        <v>26</v>
      </c>
      <c r="AL70" s="30">
        <v>102</v>
      </c>
      <c r="AM70" s="29">
        <v>43</v>
      </c>
      <c r="AN70" s="29">
        <v>-195</v>
      </c>
      <c r="AO70" s="29">
        <v>8</v>
      </c>
      <c r="AP70" s="30">
        <v>-32</v>
      </c>
      <c r="AQ70" s="29">
        <v>66</v>
      </c>
      <c r="AR70" s="29">
        <v>59</v>
      </c>
      <c r="AS70" s="29">
        <v>26</v>
      </c>
      <c r="AT70" s="29">
        <v>70</v>
      </c>
      <c r="AU70" s="29">
        <v>327</v>
      </c>
      <c r="AV70" s="29">
        <v>-18</v>
      </c>
      <c r="AW70" s="29">
        <v>36</v>
      </c>
      <c r="AX70" s="29">
        <v>77</v>
      </c>
      <c r="AY70" s="29">
        <v>97</v>
      </c>
      <c r="AZ70" s="29">
        <v>58</v>
      </c>
      <c r="BA70" s="29">
        <v>54</v>
      </c>
      <c r="BB70" s="29">
        <v>41</v>
      </c>
      <c r="BC70" s="29">
        <v>41</v>
      </c>
      <c r="BD70" s="29">
        <v>43</v>
      </c>
      <c r="BE70" s="29">
        <v>34</v>
      </c>
      <c r="BF70" s="29">
        <v>49</v>
      </c>
      <c r="BG70" s="29">
        <v>65</v>
      </c>
      <c r="BH70" s="29">
        <v>42</v>
      </c>
      <c r="BI70" s="29">
        <v>18</v>
      </c>
    </row>
    <row r="71" spans="1:61" x14ac:dyDescent="0.2">
      <c r="A71" s="16" t="e" vm="67">
        <v>#VALUE!</v>
      </c>
      <c r="B71" t="str" cm="1">
        <f t="array" ref="B71">_FV(A71,"Ticker symbol",TRUE)</f>
        <v>MU</v>
      </c>
      <c r="C71" s="19" cm="1">
        <f t="array" ref="C71">_FV(A71,"Price")</f>
        <v>68.900000000000006</v>
      </c>
      <c r="D71" s="20" cm="1">
        <f t="array" ref="D71">_FV(A71,"market cap",TRUE)/1000000</f>
        <v>76938.34</v>
      </c>
      <c r="E71" s="22">
        <f t="shared" si="3"/>
        <v>1.5883401675878053</v>
      </c>
      <c r="F71" s="21">
        <f>IF(COUNT(Q71:T71)=4,IFERROR(IF($D71/IF($Q71=0,SUM($R71:U71),SUM($Q71:T71))&lt;0,"n/a",$D71/IF($Q71=0,SUM($R71:U71),SUM($Q71:T71))),"n/a"),"n/a")</f>
        <v>8.5259685283687947</v>
      </c>
      <c r="G71" s="21">
        <f>IF(COUNT(Q71:X71)=8,IFERROR(IF(($D71/IF($Q71=0,SUM($R71:Z71),SUM($Q71:Y71))*2)&lt;0,"n/a",($D71/IF($Q71=0,SUM($R71:Z71),SUM($Q71:Y71))*2)),"n/a"),"n/a")</f>
        <v>12.187286551560272</v>
      </c>
      <c r="H71" s="21">
        <f>IF(COUNT(Q71:AB71)=12,IFERROR(IF(($D71/IF($Q71=0,SUM($R71:AD71),SUM($Q71:AC71))*3)&lt;0,"n/a",($D71/IF($Q71=0,SUM($R71:AD71),SUM($Q71:AC71))*3)),"n/a"),"n/a")</f>
        <v>14.303465328127906</v>
      </c>
      <c r="I71" s="21">
        <f>IF(COUNT(Q71:AF71)=16,IFERROR(IF(($D71/IF($Q71=0,SUM($R71:AH71),SUM($Q71:AG71))*4)&lt;0,"n/a",($D71/IF($Q71=0,SUM($R71:AH71),SUM($Q71:AG71))*4)),"n/a"),"n/a")</f>
        <v>9.9638475734127621</v>
      </c>
      <c r="J71" s="21">
        <f>IF(COUNT(Q71:AJ71)=20,IFERROR(IF(($D71/IF($Q71=0,SUM($R71:AL71),SUM($Q71:AK71))*5)&lt;0,"n/a",($D71/IF($Q71=0,SUM($R71:AL71),SUM($Q71:AK71))*5)),"n/a"),"n/a")</f>
        <v>9.9987446067474135</v>
      </c>
      <c r="K71" s="21">
        <f>IF(COUNT(Q71:AN71)=24,IFERROR(IF(($D71/IF($Q71=0,SUM($R71:AP71),SUM($Q71:AO71))*6)&lt;0,"n/a",($D71/IF($Q71=0,SUM($R71:AP71),SUM($Q71:AO71))*6)),"n/a"),"n/a")</f>
        <v>12.093420308079221</v>
      </c>
      <c r="L71" s="21">
        <f>IF(COUNT(Q71:AR71)=28,IFERROR(IF(($D71/IF($Q71=0,SUM($R71:AT71),SUM($Q71:AS71))*7)&lt;0,"n/a",($D71/IF($Q71=0,SUM($R71:AT71),SUM($Q71:AS71))*7)),"n/a"),"n/a")</f>
        <v>13.372607141083577</v>
      </c>
      <c r="M71" s="21">
        <f>IF(COUNT(Q71:AV71)=32,IFERROR(IF(($D71/IF($Q71=0,SUM($R71:AX71),SUM($Q71:AW71))*8)&lt;0,"n/a",($D71/IF($Q71=0,SUM($R71:AX71),SUM($Q71:AW71))*8)),"n/a"),"n/a")</f>
        <v>14.000243835865708</v>
      </c>
      <c r="N71" s="21">
        <f>IF(COUNT(Q71:AZ71)=36,IFERROR(IF(($D71/IF($Q71=0,SUM($R71:BB71),SUM($Q71:BA71))*9)&lt;0,"n/a",($D71/IF($Q71=0,SUM($R71:BB71),SUM($Q71:BA71))*9)),"n/a"),"n/a")</f>
        <v>15.123180378710114</v>
      </c>
      <c r="O71" s="21">
        <f>IF(COUNT(Q71:BD71)=40,IFERROR(IF(($D71/IF($Q71=0,SUM($R71:BF71),SUM($Q71:BE71))*10)&lt;0,"n/a",($D71/IF($Q71=0,SUM($R71:BF71),SUM($Q71:BE71))*10)),"n/a"),"n/a")</f>
        <v>17.224872948709336</v>
      </c>
      <c r="P71" s="23">
        <f t="shared" si="4"/>
        <v>9024</v>
      </c>
      <c r="Q71" s="26">
        <v>2263</v>
      </c>
      <c r="R71" s="26">
        <v>2306</v>
      </c>
      <c r="S71" s="26">
        <v>2720</v>
      </c>
      <c r="T71" s="28">
        <v>1735</v>
      </c>
      <c r="U71" s="28">
        <v>603</v>
      </c>
      <c r="V71" s="29">
        <v>803</v>
      </c>
      <c r="W71" s="29">
        <v>988</v>
      </c>
      <c r="X71" s="29">
        <v>803</v>
      </c>
      <c r="Y71" s="29">
        <v>405</v>
      </c>
      <c r="Z71" s="30">
        <v>491</v>
      </c>
      <c r="AA71" s="29">
        <v>561</v>
      </c>
      <c r="AB71" s="29">
        <v>840</v>
      </c>
      <c r="AC71" s="29">
        <v>1619</v>
      </c>
      <c r="AD71" s="30">
        <v>3293</v>
      </c>
      <c r="AE71" s="29">
        <v>4325</v>
      </c>
      <c r="AF71" s="29">
        <v>3823</v>
      </c>
      <c r="AG71" s="29">
        <v>3309</v>
      </c>
      <c r="AH71" s="30">
        <v>2678</v>
      </c>
      <c r="AI71" s="29">
        <v>2368</v>
      </c>
      <c r="AJ71" s="29">
        <v>1647</v>
      </c>
      <c r="AK71" s="29">
        <v>894</v>
      </c>
      <c r="AL71" s="30">
        <v>180</v>
      </c>
      <c r="AM71" s="29">
        <v>-170</v>
      </c>
      <c r="AN71" s="29">
        <v>-215</v>
      </c>
      <c r="AO71" s="29">
        <v>-97</v>
      </c>
      <c r="AP71" s="30">
        <v>206</v>
      </c>
      <c r="AQ71" s="29">
        <v>471</v>
      </c>
      <c r="AR71" s="29">
        <v>491</v>
      </c>
      <c r="AS71" s="29">
        <v>934</v>
      </c>
      <c r="AT71" s="29">
        <v>1003</v>
      </c>
      <c r="AU71" s="29">
        <v>1150</v>
      </c>
      <c r="AV71" s="29">
        <v>806</v>
      </c>
      <c r="AW71" s="29">
        <v>731</v>
      </c>
      <c r="AX71" s="29">
        <v>358</v>
      </c>
      <c r="AY71" s="29">
        <v>1708</v>
      </c>
      <c r="AZ71" s="29">
        <v>43</v>
      </c>
      <c r="BA71" s="29">
        <v>-286</v>
      </c>
      <c r="BB71" s="29">
        <v>-275</v>
      </c>
      <c r="BC71" s="29">
        <v>-243</v>
      </c>
      <c r="BD71" s="29">
        <v>-320</v>
      </c>
      <c r="BE71" s="29">
        <v>-282</v>
      </c>
      <c r="BF71" s="29">
        <v>-187</v>
      </c>
      <c r="BG71" s="29">
        <v>-135</v>
      </c>
      <c r="BH71" s="29">
        <v>75</v>
      </c>
      <c r="BI71" s="29">
        <v>72</v>
      </c>
    </row>
    <row r="72" spans="1:61" x14ac:dyDescent="0.2">
      <c r="A72" t="e" vm="68">
        <v>#VALUE!</v>
      </c>
      <c r="B72" t="str" cm="1">
        <f t="array" ref="B72">_FV(A72,"Ticker symbol",TRUE)</f>
        <v>NFLX</v>
      </c>
      <c r="C72" s="19" cm="1">
        <f t="array" ref="C72">_FV(A72,"Price")</f>
        <v>186.35</v>
      </c>
      <c r="D72" s="20" cm="1">
        <f t="array" ref="D72">_FV(A72,"market cap",TRUE)/1000000</f>
        <v>82790.429999999993</v>
      </c>
      <c r="E72" s="22">
        <f t="shared" si="3"/>
        <v>24.936320754716981</v>
      </c>
      <c r="F72" s="21">
        <f>IF(COUNT(Q72:T72)=4,IFERROR(IF($D72/IF($Q72=0,SUM($R72:U72),SUM($Q72:T72))&lt;0,"n/a",$D72/IF($Q72=0,SUM($R72:U72),SUM($Q72:T72))),"n/a"),"n/a")</f>
        <v>16.538240111865761</v>
      </c>
      <c r="G72" s="21">
        <f>IF(COUNT(Q72:X72)=8,IFERROR(IF(($D72/IF($Q72=0,SUM($R72:Z72),SUM($Q72:Y72))*2)&lt;0,"n/a",($D72/IF($Q72=0,SUM($R72:Z72),SUM($Q72:Y72))*2)),"n/a"),"n/a")</f>
        <v>17.477397086763773</v>
      </c>
      <c r="H72" s="21">
        <f>IF(COUNT(Q72:AB72)=12,IFERROR(IF(($D72/IF($Q72=0,SUM($R72:AD72),SUM($Q72:AC72))*3)&lt;0,"n/a",($D72/IF($Q72=0,SUM($R72:AD72),SUM($Q72:AC72))*3)),"n/a"),"n/a")</f>
        <v>21.900298915439556</v>
      </c>
      <c r="I72" s="21">
        <f>IF(COUNT(Q72:AF72)=16,IFERROR(IF(($D72/IF($Q72=0,SUM($R72:AH72),SUM($Q72:AG72))*4)&lt;0,"n/a",($D72/IF($Q72=0,SUM($R72:AH72),SUM($Q72:AG72))*4)),"n/a"),"n/a")</f>
        <v>26.383183556405353</v>
      </c>
      <c r="J72" s="21">
        <f>IF(COUNT(Q72:AJ72)=20,IFERROR(IF(($D72/IF($Q72=0,SUM($R72:AL72),SUM($Q72:AK72))*5)&lt;0,"n/a",($D72/IF($Q72=0,SUM($R72:AL72),SUM($Q72:AK72))*5)),"n/a"),"n/a")</f>
        <v>31.570481238560095</v>
      </c>
      <c r="K72" s="21">
        <f>IF(COUNT(Q72:AN72)=24,IFERROR(IF(($D72/IF($Q72=0,SUM($R72:AP72),SUM($Q72:AO72))*6)&lt;0,"n/a",($D72/IF($Q72=0,SUM($R72:AP72),SUM($Q72:AO72))*6)),"n/a"),"n/a")</f>
        <v>37.349066165413532</v>
      </c>
      <c r="L72" s="21">
        <f>IF(COUNT(Q72:AR72)=28,IFERROR(IF(($D72/IF($Q72=0,SUM($R72:AT72),SUM($Q72:AS72))*7)&lt;0,"n/a",($D72/IF($Q72=0,SUM($R72:AT72),SUM($Q72:AS72))*7)),"n/a"),"n/a")</f>
        <v>43.177843093428692</v>
      </c>
      <c r="M72" s="21">
        <f>IF(COUNT(Q72:AV72)=32,IFERROR(IF(($D72/IF($Q72=0,SUM($R72:AX72),SUM($Q72:AW72))*8)&lt;0,"n/a",($D72/IF($Q72=0,SUM($R72:AX72),SUM($Q72:AW72))*8)),"n/a"),"n/a")</f>
        <v>48.387159555815309</v>
      </c>
      <c r="N72" s="21">
        <f>IF(COUNT(Q72:AZ72)=36,IFERROR(IF(($D72/IF($Q72=0,SUM($R72:BB72),SUM($Q72:BA72))*9)&lt;0,"n/a",($D72/IF($Q72=0,SUM($R72:BB72),SUM($Q72:BA72))*9)),"n/a"),"n/a")</f>
        <v>53.993758695652168</v>
      </c>
      <c r="O72" s="21">
        <f>IF(COUNT(Q72:BD72)=40,IFERROR(IF(($D72/IF($Q72=0,SUM($R72:BF72),SUM($Q72:BE72))*10)&lt;0,"n/a",($D72/IF($Q72=0,SUM($R72:BF72),SUM($Q72:BE72))*10)),"n/a"),"n/a")</f>
        <v>59.919251646522397</v>
      </c>
      <c r="P72" s="23">
        <f t="shared" si="4"/>
        <v>5006</v>
      </c>
      <c r="Q72" s="26">
        <v>1597</v>
      </c>
      <c r="R72" s="26">
        <v>607</v>
      </c>
      <c r="S72" s="26">
        <v>1449</v>
      </c>
      <c r="T72" s="28">
        <v>1353</v>
      </c>
      <c r="U72" s="28">
        <v>1707</v>
      </c>
      <c r="V72" s="33">
        <v>542</v>
      </c>
      <c r="W72" s="33">
        <v>790</v>
      </c>
      <c r="X72" s="33">
        <v>720</v>
      </c>
      <c r="Y72" s="33">
        <v>709</v>
      </c>
      <c r="Z72" s="34">
        <v>587</v>
      </c>
      <c r="AA72" s="33">
        <v>665</v>
      </c>
      <c r="AB72" s="33">
        <v>271</v>
      </c>
      <c r="AC72" s="33">
        <v>344</v>
      </c>
      <c r="AD72" s="34">
        <v>134</v>
      </c>
      <c r="AE72" s="33">
        <v>403</v>
      </c>
      <c r="AF72" s="33">
        <v>384</v>
      </c>
      <c r="AG72" s="33">
        <v>290</v>
      </c>
      <c r="AH72" s="34">
        <v>186</v>
      </c>
      <c r="AI72" s="33">
        <v>130</v>
      </c>
      <c r="AJ72" s="33">
        <v>66</v>
      </c>
      <c r="AK72" s="33">
        <v>178</v>
      </c>
      <c r="AL72" s="34">
        <v>67</v>
      </c>
      <c r="AM72" s="33">
        <v>52</v>
      </c>
      <c r="AN72" s="33">
        <v>41</v>
      </c>
      <c r="AO72" s="33">
        <v>28</v>
      </c>
      <c r="AP72" s="34">
        <v>43</v>
      </c>
      <c r="AQ72" s="38">
        <v>29</v>
      </c>
      <c r="AR72" s="33">
        <v>26</v>
      </c>
      <c r="AS72" s="33">
        <v>24</v>
      </c>
      <c r="AT72" s="33">
        <v>83</v>
      </c>
      <c r="AU72" s="33">
        <v>59</v>
      </c>
      <c r="AV72" s="33">
        <v>71</v>
      </c>
      <c r="AW72" s="33">
        <v>53</v>
      </c>
      <c r="AX72" s="33">
        <v>48</v>
      </c>
      <c r="AY72" s="33">
        <v>32</v>
      </c>
      <c r="AZ72" s="33">
        <v>29</v>
      </c>
      <c r="BA72" s="33">
        <v>3</v>
      </c>
      <c r="BB72" s="33">
        <v>8</v>
      </c>
      <c r="BC72" s="33">
        <v>8</v>
      </c>
      <c r="BD72" s="33">
        <v>6</v>
      </c>
      <c r="BE72" s="33">
        <v>-5</v>
      </c>
      <c r="BF72" s="33">
        <v>35</v>
      </c>
      <c r="BG72" s="33">
        <v>62</v>
      </c>
      <c r="BH72" s="33">
        <v>68</v>
      </c>
      <c r="BI72" s="33">
        <v>60</v>
      </c>
    </row>
    <row r="73" spans="1:61" x14ac:dyDescent="0.2">
      <c r="A73" t="e" vm="69">
        <v>#VALUE!</v>
      </c>
      <c r="B73" t="str" cm="1">
        <f t="array" ref="B73">_FV(A73,"Ticker symbol",TRUE)</f>
        <v>NTES</v>
      </c>
      <c r="C73" s="19" cm="1">
        <f t="array" ref="C73">_FV(A73,"Price")</f>
        <v>96.87</v>
      </c>
      <c r="D73" s="20" cm="1">
        <f t="array" ref="D73">_FV(A73,"market cap",TRUE)/1000000</f>
        <v>64997.9</v>
      </c>
      <c r="E73" s="22" t="str">
        <f t="shared" si="3"/>
        <v>n/a</v>
      </c>
      <c r="F73" s="21" t="str">
        <f>IF(COUNT(Q73:T73)=4,IFERROR(IF($D73/IF($Q73=0,SUM($R73:U73),SUM($Q73:T73))&lt;0,"n/a",$D73/IF($Q73=0,SUM($R73:U73),SUM($Q73:T73))),"n/a"),"n/a")</f>
        <v>n/a</v>
      </c>
      <c r="G73" s="21" t="str">
        <f>IF(COUNT(Q73:X73)=8,IFERROR(IF(($D73/IF($Q73=0,SUM($R73:Z73),SUM($Q73:Y73))*2)&lt;0,"n/a",($D73/IF($Q73=0,SUM($R73:Z73),SUM($Q73:Y73))*2)),"n/a"),"n/a")</f>
        <v>n/a</v>
      </c>
      <c r="H73" s="21" t="str">
        <f>IF(COUNT(Q73:AB73)=12,IFERROR(IF(($D73/IF($Q73=0,SUM($R73:AD73),SUM($Q73:AC73))*3)&lt;0,"n/a",($D73/IF($Q73=0,SUM($R73:AD73),SUM($Q73:AC73))*3)),"n/a"),"n/a")</f>
        <v>n/a</v>
      </c>
      <c r="I73" s="21" t="str">
        <f>IF(COUNT(Q73:AF73)=16,IFERROR(IF(($D73/IF($Q73=0,SUM($R73:AH73),SUM($Q73:AG73))*4)&lt;0,"n/a",($D73/IF($Q73=0,SUM($R73:AH73),SUM($Q73:AG73))*4)),"n/a"),"n/a")</f>
        <v>n/a</v>
      </c>
      <c r="J73" s="21" t="str">
        <f>IF(COUNT(Q73:AJ73)=20,IFERROR(IF(($D73/IF($Q73=0,SUM($R73:AL73),SUM($Q73:AK73))*5)&lt;0,"n/a",($D73/IF($Q73=0,SUM($R73:AL73),SUM($Q73:AK73))*5)),"n/a"),"n/a")</f>
        <v>n/a</v>
      </c>
      <c r="K73" s="21" t="str">
        <f>IF(COUNT(Q73:AN73)=24,IFERROR(IF(($D73/IF($Q73=0,SUM($R73:AP73),SUM($Q73:AO73))*6)&lt;0,"n/a",($D73/IF($Q73=0,SUM($R73:AP73),SUM($Q73:AO73))*6)),"n/a"),"n/a")</f>
        <v>n/a</v>
      </c>
      <c r="L73" s="21" t="str">
        <f>IF(COUNT(Q73:AR73)=28,IFERROR(IF(($D73/IF($Q73=0,SUM($R73:AT73),SUM($Q73:AS73))*7)&lt;0,"n/a",($D73/IF($Q73=0,SUM($R73:AT73),SUM($Q73:AS73))*7)),"n/a"),"n/a")</f>
        <v>n/a</v>
      </c>
      <c r="M73" s="21" t="str">
        <f>IF(COUNT(Q73:AV73)=32,IFERROR(IF(($D73/IF($Q73=0,SUM($R73:AX73),SUM($Q73:AW73))*8)&lt;0,"n/a",($D73/IF($Q73=0,SUM($R73:AX73),SUM($Q73:AW73))*8)),"n/a"),"n/a")</f>
        <v>n/a</v>
      </c>
      <c r="N73" s="21" t="str">
        <f>IF(COUNT(Q73:AZ73)=36,IFERROR(IF(($D73/IF($Q73=0,SUM($R73:BB73),SUM($Q73:BA73))*9)&lt;0,"n/a",($D73/IF($Q73=0,SUM($R73:BB73),SUM($Q73:BA73))*9)),"n/a"),"n/a")</f>
        <v>n/a</v>
      </c>
      <c r="O73" s="21" t="str">
        <f>IF(COUNT(Q73:BD73)=40,IFERROR(IF(($D73/IF($Q73=0,SUM($R73:BF73),SUM($Q73:BE73))*10)&lt;0,"n/a",($D73/IF($Q73=0,SUM($R73:BF73),SUM($Q73:BE73))*10)),"n/a"),"n/a")</f>
        <v>n/a</v>
      </c>
      <c r="P73" s="23">
        <f t="shared" si="4"/>
        <v>2646</v>
      </c>
      <c r="Q73" s="26"/>
      <c r="R73" s="26">
        <v>925</v>
      </c>
      <c r="S73" s="26">
        <v>494</v>
      </c>
      <c r="T73" s="28">
        <v>549</v>
      </c>
      <c r="U73" s="28">
        <v>678</v>
      </c>
      <c r="V73" s="29">
        <v>263</v>
      </c>
      <c r="W73" s="29">
        <v>442</v>
      </c>
      <c r="X73" s="29">
        <v>642</v>
      </c>
      <c r="Y73" s="29">
        <v>501</v>
      </c>
      <c r="Z73" s="30">
        <v>467</v>
      </c>
      <c r="AA73" s="29">
        <v>1781</v>
      </c>
      <c r="AB73" s="29">
        <v>447</v>
      </c>
      <c r="AC73" s="29">
        <v>355</v>
      </c>
      <c r="AD73" s="30">
        <v>224</v>
      </c>
      <c r="AE73" s="29">
        <v>232</v>
      </c>
      <c r="AF73" s="29">
        <v>318</v>
      </c>
      <c r="AG73" s="29">
        <v>120</v>
      </c>
      <c r="AH73" s="30">
        <v>258</v>
      </c>
      <c r="AI73" s="29">
        <v>380</v>
      </c>
      <c r="AJ73" s="29">
        <v>438</v>
      </c>
      <c r="AK73" s="29">
        <v>570</v>
      </c>
      <c r="AL73" s="30">
        <v>470</v>
      </c>
      <c r="AM73" s="29">
        <v>411</v>
      </c>
      <c r="AN73" s="29">
        <v>409</v>
      </c>
      <c r="AO73" s="29">
        <v>382</v>
      </c>
      <c r="AP73" s="30">
        <v>310</v>
      </c>
      <c r="AQ73" s="29">
        <v>296</v>
      </c>
      <c r="AR73" s="29">
        <v>230</v>
      </c>
      <c r="AS73" s="29">
        <v>204</v>
      </c>
      <c r="AT73" s="29">
        <v>205</v>
      </c>
      <c r="AU73" s="29">
        <v>189</v>
      </c>
      <c r="AV73" s="29">
        <v>194</v>
      </c>
      <c r="AW73" s="29">
        <v>181</v>
      </c>
      <c r="AX73" s="29">
        <v>204</v>
      </c>
      <c r="AY73" s="29">
        <v>171</v>
      </c>
      <c r="AZ73" s="29">
        <v>178</v>
      </c>
      <c r="BA73" s="29">
        <v>171</v>
      </c>
      <c r="BB73" s="29">
        <v>162</v>
      </c>
      <c r="BC73" s="29">
        <v>129</v>
      </c>
      <c r="BD73" s="29">
        <v>135</v>
      </c>
      <c r="BE73" s="29">
        <v>150</v>
      </c>
      <c r="BF73" s="29">
        <v>143</v>
      </c>
      <c r="BG73" s="29">
        <v>129</v>
      </c>
      <c r="BH73" s="29">
        <v>120</v>
      </c>
      <c r="BI73" s="29">
        <v>113</v>
      </c>
    </row>
    <row r="74" spans="1:61" x14ac:dyDescent="0.2">
      <c r="A74" t="e" vm="70">
        <v>#VALUE!</v>
      </c>
      <c r="B74" t="str" cm="1">
        <f t="array" ref="B74">_FV(A74,"Ticker symbol",TRUE)</f>
        <v>NVDA</v>
      </c>
      <c r="C74" s="19" cm="1">
        <f t="array" ref="C74">_FV(A74,"Price")</f>
        <v>166.94</v>
      </c>
      <c r="D74" s="20" cm="1">
        <f t="array" ref="D74">_FV(A74,"market cap",TRUE)/1000000</f>
        <v>418020.2</v>
      </c>
      <c r="E74" s="22">
        <f t="shared" si="3"/>
        <v>9.3368034292712796</v>
      </c>
      <c r="F74" s="21">
        <f>IF(COUNT(Q74:T74)=4,IFERROR(IF($D74/IF($Q74=0,SUM($R74:U74),SUM($Q74:T74))&lt;0,"n/a",$D74/IF($Q74=0,SUM($R74:U74),SUM($Q74:T74))),"n/a"),"n/a")</f>
        <v>42.865073831009028</v>
      </c>
      <c r="G74" s="21">
        <f>IF(COUNT(Q74:X74)=8,IFERROR(IF(($D74/IF($Q74=0,SUM($R74:Z74),SUM($Q74:Y74))*2)&lt;0,"n/a",($D74/IF($Q74=0,SUM($R74:Z74),SUM($Q74:Y74))*2)),"n/a"),"n/a")</f>
        <v>55.60627868307283</v>
      </c>
      <c r="H74" s="21">
        <f>IF(COUNT(Q74:AB74)=12,IFERROR(IF(($D74/IF($Q74=0,SUM($R74:AD74),SUM($Q74:AC74))*3)&lt;0,"n/a",($D74/IF($Q74=0,SUM($R74:AD74),SUM($Q74:AC74))*3)),"n/a"),"n/a")</f>
        <v>71.882414307004467</v>
      </c>
      <c r="I74" s="21">
        <f>IF(COUNT(Q74:AF74)=16,IFERROR(IF(($D74/IF($Q74=0,SUM($R74:AH74),SUM($Q74:AG74))*4)&lt;0,"n/a",($D74/IF($Q74=0,SUM($R74:AH74),SUM($Q74:AG74))*4)),"n/a"),"n/a")</f>
        <v>75.52307136404697</v>
      </c>
      <c r="J74" s="21">
        <f>IF(COUNT(Q74:AJ74)=20,IFERROR(IF(($D74/IF($Q74=0,SUM($R74:AL74),SUM($Q74:AK74))*5)&lt;0,"n/a",($D74/IF($Q74=0,SUM($R74:AL74),SUM($Q74:AK74))*5)),"n/a"),"n/a")</f>
        <v>84.540751526918257</v>
      </c>
      <c r="K74" s="21">
        <f>IF(COUNT(Q74:AN74)=24,IFERROR(IF(($D74/IF($Q74=0,SUM($R74:AP74),SUM($Q74:AO74))*6)&lt;0,"n/a",($D74/IF($Q74=0,SUM($R74:AP74),SUM($Q74:AO74))*6)),"n/a"),"n/a")</f>
        <v>96.681874951815587</v>
      </c>
      <c r="L74" s="21">
        <f>IF(COUNT(Q74:AR74)=28,IFERROR(IF(($D74/IF($Q74=0,SUM($R74:AT74),SUM($Q74:AS74))*7)&lt;0,"n/a",($D74/IF($Q74=0,SUM($R74:AT74),SUM($Q74:AS74))*7)),"n/a"),"n/a")</f>
        <v>110.2498549414114</v>
      </c>
      <c r="M74" s="21">
        <f>IF(COUNT(Q74:AV74)=32,IFERROR(IF(($D74/IF($Q74=0,SUM($R74:AX74),SUM($Q74:AW74))*8)&lt;0,"n/a",($D74/IF($Q74=0,SUM($R74:AX74),SUM($Q74:AW74))*8)),"n/a"),"n/a")</f>
        <v>123.28251861682519</v>
      </c>
      <c r="N74" s="21">
        <f>IF(COUNT(Q74:AZ74)=36,IFERROR(IF(($D74/IF($Q74=0,SUM($R74:BB74),SUM($Q74:BA74))*9)&lt;0,"n/a",($D74/IF($Q74=0,SUM($R74:BB74),SUM($Q74:BA74))*9)),"n/a"),"n/a")</f>
        <v>136.34551516689015</v>
      </c>
      <c r="O74" s="21">
        <f>IF(COUNT(Q74:BD74)=40,IFERROR(IF(($D74/IF($Q74=0,SUM($R74:BF74),SUM($Q74:BE74))*10)&lt;0,"n/a",($D74/IF($Q74=0,SUM($R74:BF74),SUM($Q74:BE74))*10)),"n/a"),"n/a")</f>
        <v>148.77752073175071</v>
      </c>
      <c r="P74" s="23">
        <f t="shared" si="4"/>
        <v>9752</v>
      </c>
      <c r="Q74" s="26">
        <v>3002</v>
      </c>
      <c r="R74" s="26">
        <v>2464</v>
      </c>
      <c r="S74" s="26">
        <v>2374</v>
      </c>
      <c r="T74" s="28">
        <v>1912</v>
      </c>
      <c r="U74" s="28">
        <v>1457</v>
      </c>
      <c r="V74" s="29">
        <v>1336</v>
      </c>
      <c r="W74" s="29">
        <v>622</v>
      </c>
      <c r="X74" s="29">
        <v>917</v>
      </c>
      <c r="Y74" s="29">
        <v>951</v>
      </c>
      <c r="Z74" s="30">
        <v>899</v>
      </c>
      <c r="AA74" s="29">
        <v>552</v>
      </c>
      <c r="AB74" s="29">
        <v>394</v>
      </c>
      <c r="AC74" s="29">
        <v>566</v>
      </c>
      <c r="AD74" s="30">
        <v>1230</v>
      </c>
      <c r="AE74" s="29">
        <v>1101</v>
      </c>
      <c r="AF74" s="29">
        <v>1244</v>
      </c>
      <c r="AG74" s="29">
        <v>1119</v>
      </c>
      <c r="AH74" s="30">
        <v>838</v>
      </c>
      <c r="AI74" s="29">
        <v>583</v>
      </c>
      <c r="AJ74" s="29">
        <v>507</v>
      </c>
      <c r="AK74" s="29">
        <v>655</v>
      </c>
      <c r="AL74" s="30">
        <v>542</v>
      </c>
      <c r="AM74" s="29">
        <v>261</v>
      </c>
      <c r="AN74" s="29">
        <v>208</v>
      </c>
      <c r="AO74" s="29">
        <v>208</v>
      </c>
      <c r="AP74" s="30">
        <v>246</v>
      </c>
      <c r="AQ74" s="29">
        <v>26</v>
      </c>
      <c r="AR74" s="29">
        <v>134</v>
      </c>
      <c r="AS74" s="29">
        <v>193</v>
      </c>
      <c r="AT74" s="29">
        <v>173</v>
      </c>
      <c r="AU74" s="29">
        <v>128</v>
      </c>
      <c r="AV74" s="29">
        <v>137</v>
      </c>
      <c r="AW74" s="29">
        <v>147</v>
      </c>
      <c r="AX74" s="29">
        <v>119</v>
      </c>
      <c r="AY74" s="29">
        <v>96</v>
      </c>
      <c r="AZ74" s="29">
        <v>78</v>
      </c>
      <c r="BA74" s="29">
        <v>174</v>
      </c>
      <c r="BB74" s="29">
        <v>209</v>
      </c>
      <c r="BC74" s="29">
        <v>119</v>
      </c>
      <c r="BD74" s="29">
        <v>60</v>
      </c>
      <c r="BE74" s="29">
        <v>116</v>
      </c>
      <c r="BF74" s="29">
        <v>178</v>
      </c>
      <c r="BG74" s="29">
        <v>152</v>
      </c>
      <c r="BH74" s="29">
        <v>135</v>
      </c>
      <c r="BI74" s="29">
        <v>172</v>
      </c>
    </row>
    <row r="75" spans="1:61" x14ac:dyDescent="0.2">
      <c r="A75" t="e" vm="71">
        <v>#VALUE!</v>
      </c>
      <c r="B75" t="str" cm="1">
        <f t="array" ref="B75">_FV(A75,"Ticker symbol",TRUE)</f>
        <v>NXPI</v>
      </c>
      <c r="C75" s="19" cm="1">
        <f t="array" ref="C75">_FV(A75,"Price")</f>
        <v>180.11</v>
      </c>
      <c r="D75" s="20" cm="1">
        <f t="array" ref="D75">_FV(A75,"market cap",TRUE)/1000000</f>
        <v>47290.54</v>
      </c>
      <c r="E75" s="22">
        <f t="shared" si="3"/>
        <v>3.1886792452830188</v>
      </c>
      <c r="F75" s="21">
        <f>IF(COUNT(Q75:T75)=4,IFERROR(IF($D75/IF($Q75=0,SUM($R75:U75),SUM($Q75:T75))&lt;0,"n/a",$D75/IF($Q75=0,SUM($R75:U75),SUM($Q75:T75))),"n/a"),"n/a")</f>
        <v>21.742777011494255</v>
      </c>
      <c r="G75" s="21">
        <f>IF(COUNT(Q75:X75)=8,IFERROR(IF(($D75/IF($Q75=0,SUM($R75:Z75),SUM($Q75:Y75))*2)&lt;0,"n/a",($D75/IF($Q75=0,SUM($R75:Z75),SUM($Q75:Y75))*2)),"n/a"),"n/a")</f>
        <v>36.072112890922959</v>
      </c>
      <c r="H75" s="21">
        <f>IF(COUNT(Q75:AB75)=12,IFERROR(IF(($D75/IF($Q75=0,SUM($R75:AD75),SUM($Q75:AC75))*3)&lt;0,"n/a",($D75/IF($Q75=0,SUM($R75:AD75),SUM($Q75:AC75))*3)),"n/a"),"n/a")</f>
        <v>49.518890052356021</v>
      </c>
      <c r="I75" s="21">
        <f>IF(COUNT(Q75:AF75)=16,IFERROR(IF(($D75/IF($Q75=0,SUM($R75:AH75),SUM($Q75:AG75))*4)&lt;0,"n/a",($D75/IF($Q75=0,SUM($R75:AH75),SUM($Q75:AG75))*4)),"n/a"),"n/a")</f>
        <v>37.288026808594523</v>
      </c>
      <c r="J75" s="21">
        <f>IF(COUNT(Q75:AJ75)=20,IFERROR(IF(($D75/IF($Q75=0,SUM($R75:AL75),SUM($Q75:AK75))*5)&lt;0,"n/a",($D75/IF($Q75=0,SUM($R75:AL75),SUM($Q75:AK75))*5)),"n/a"),"n/a")</f>
        <v>32.444113611416029</v>
      </c>
      <c r="K75" s="21">
        <f>IF(COUNT(Q75:AN75)=24,IFERROR(IF(($D75/IF($Q75=0,SUM($R75:AP75),SUM($Q75:AO75))*6)&lt;0,"n/a",($D75/IF($Q75=0,SUM($R75:AP75),SUM($Q75:AO75))*6)),"n/a"),"n/a")</f>
        <v>37.893060897435902</v>
      </c>
      <c r="L75" s="21">
        <f>IF(COUNT(Q75:AR75)=28,IFERROR(IF(($D75/IF($Q75=0,SUM($R75:AT75),SUM($Q75:AS75))*7)&lt;0,"n/a",($D75/IF($Q75=0,SUM($R75:AT75),SUM($Q75:AS75))*7)),"n/a"),"n/a")</f>
        <v>36.72440426003994</v>
      </c>
      <c r="M75" s="21">
        <f>IF(COUNT(Q75:AV75)=32,IFERROR(IF(($D75/IF($Q75=0,SUM($R75:AX75),SUM($Q75:AW75))*8)&lt;0,"n/a",($D75/IF($Q75=0,SUM($R75:AX75),SUM($Q75:AW75))*8)),"n/a"),"n/a")</f>
        <v>39.60267141212185</v>
      </c>
      <c r="N75" s="21">
        <f>IF(COUNT(Q75:AZ75)=36,IFERROR(IF(($D75/IF($Q75=0,SUM($R75:BB75),SUM($Q75:BA75))*9)&lt;0,"n/a",($D75/IF($Q75=0,SUM($R75:BB75),SUM($Q75:BA75))*9)),"n/a"),"n/a")</f>
        <v>42.987057872942131</v>
      </c>
      <c r="O75" s="21">
        <f>IF(COUNT(Q75:BD75)=40,IFERROR(IF(($D75/IF($Q75=0,SUM($R75:BF75),SUM($Q75:BE75))*10)&lt;0,"n/a",($D75/IF($Q75=0,SUM($R75:BF75),SUM($Q75:BE75))*10)),"n/a"),"n/a")</f>
        <v>48.324688330267733</v>
      </c>
      <c r="P75" s="23">
        <f t="shared" si="4"/>
        <v>2175</v>
      </c>
      <c r="Q75" s="26">
        <v>657</v>
      </c>
      <c r="R75" s="26">
        <v>602</v>
      </c>
      <c r="S75" s="26">
        <v>519</v>
      </c>
      <c r="T75" s="28">
        <v>397</v>
      </c>
      <c r="U75" s="28">
        <v>353</v>
      </c>
      <c r="V75" s="29">
        <v>309</v>
      </c>
      <c r="W75" s="29">
        <v>-22</v>
      </c>
      <c r="X75" s="29">
        <v>-214</v>
      </c>
      <c r="Y75" s="29">
        <v>21</v>
      </c>
      <c r="Z75" s="30">
        <v>114</v>
      </c>
      <c r="AA75" s="29">
        <v>109</v>
      </c>
      <c r="AB75" s="29">
        <v>41</v>
      </c>
      <c r="AC75" s="29">
        <v>-21</v>
      </c>
      <c r="AD75" s="30">
        <v>276</v>
      </c>
      <c r="AE75" s="29">
        <v>1820</v>
      </c>
      <c r="AF75" s="29">
        <v>54</v>
      </c>
      <c r="AG75" s="29">
        <v>58</v>
      </c>
      <c r="AH75" s="30">
        <v>753</v>
      </c>
      <c r="AI75" s="29">
        <v>108</v>
      </c>
      <c r="AJ75" s="29">
        <v>49</v>
      </c>
      <c r="AK75" s="29">
        <v>1305</v>
      </c>
      <c r="AL75" s="30">
        <v>520</v>
      </c>
      <c r="AM75" s="29">
        <v>91</v>
      </c>
      <c r="AN75" s="29">
        <v>-13</v>
      </c>
      <c r="AO75" s="29">
        <v>-398</v>
      </c>
      <c r="AP75" s="30">
        <v>972</v>
      </c>
      <c r="AQ75" s="29">
        <v>361</v>
      </c>
      <c r="AR75" s="29">
        <v>300</v>
      </c>
      <c r="AS75" s="29">
        <v>-107</v>
      </c>
      <c r="AT75" s="29">
        <v>149</v>
      </c>
      <c r="AU75" s="29">
        <v>121</v>
      </c>
      <c r="AV75" s="29">
        <v>159</v>
      </c>
      <c r="AW75" s="29">
        <v>110</v>
      </c>
      <c r="AX75" s="29">
        <v>96</v>
      </c>
      <c r="AY75" s="29">
        <v>155</v>
      </c>
      <c r="AZ75" s="29">
        <v>111</v>
      </c>
      <c r="BA75" s="29">
        <v>-14</v>
      </c>
      <c r="BB75" s="29">
        <v>-116</v>
      </c>
      <c r="BC75" s="29">
        <v>115</v>
      </c>
      <c r="BD75" s="29">
        <v>-90</v>
      </c>
      <c r="BE75" s="29">
        <v>-24</v>
      </c>
      <c r="BF75" s="29">
        <v>-182</v>
      </c>
      <c r="BG75" s="29">
        <v>301</v>
      </c>
      <c r="BH75" s="29">
        <v>84</v>
      </c>
      <c r="BI75" s="29">
        <v>187</v>
      </c>
    </row>
    <row r="76" spans="1:61" x14ac:dyDescent="0.2">
      <c r="A76" t="e" vm="72">
        <v>#VALUE!</v>
      </c>
      <c r="B76" t="str" cm="1">
        <f t="array" ref="B76">_FV(A76,"Ticker symbol",TRUE)</f>
        <v>ODFL</v>
      </c>
      <c r="C76" s="19" cm="1">
        <f t="array" ref="C76">_FV(A76,"Price")</f>
        <v>243.18</v>
      </c>
      <c r="D76" s="20" cm="1">
        <f t="array" ref="D76">_FV(A76,"market cap",TRUE)/1000000</f>
        <v>27565.37</v>
      </c>
      <c r="E76" s="22">
        <f t="shared" si="3"/>
        <v>2.6888888888888891</v>
      </c>
      <c r="F76" s="21">
        <f>IF(COUNT(Q76:T76)=4,IFERROR(IF($D76/IF($Q76=0,SUM($R76:U76),SUM($Q76:T76))&lt;0,"n/a",$D76/IF($Q76=0,SUM($R76:U76),SUM($Q76:T76))),"n/a"),"n/a")</f>
        <v>24.265290492957746</v>
      </c>
      <c r="G76" s="21">
        <f>IF(COUNT(Q76:X76)=8,IFERROR(IF(($D76/IF($Q76=0,SUM($R76:Z76),SUM($Q76:Y76))*2)&lt;0,"n/a",($D76/IF($Q76=0,SUM($R76:Z76),SUM($Q76:Y76))*2)),"n/a"),"n/a")</f>
        <v>27.45554780876494</v>
      </c>
      <c r="H76" s="21">
        <f>IF(COUNT(Q76:AB76)=12,IFERROR(IF(($D76/IF($Q76=0,SUM($R76:AD76),SUM($Q76:AC76))*3)&lt;0,"n/a",($D76/IF($Q76=0,SUM($R76:AD76),SUM($Q76:AC76))*3)),"n/a"),"n/a")</f>
        <v>31.527300800609989</v>
      </c>
      <c r="I76" s="21">
        <f>IF(COUNT(Q76:AF76)=16,IFERROR(IF(($D76/IF($Q76=0,SUM($R76:AH76),SUM($Q76:AG76))*4)&lt;0,"n/a",($D76/IF($Q76=0,SUM($R76:AH76),SUM($Q76:AG76))*4)),"n/a"),"n/a")</f>
        <v>34.168416485900217</v>
      </c>
      <c r="J76" s="21">
        <f>IF(COUNT(Q76:AJ76)=20,IFERROR(IF(($D76/IF($Q76=0,SUM($R76:AL76),SUM($Q76:AK76))*5)&lt;0,"n/a",($D76/IF($Q76=0,SUM($R76:AL76),SUM($Q76:AK76))*5)),"n/a"),"n/a")</f>
        <v>37.351449864498647</v>
      </c>
      <c r="K76" s="21">
        <f>IF(COUNT(Q76:AN76)=24,IFERROR(IF(($D76/IF($Q76=0,SUM($R76:AP76),SUM($Q76:AO76))*6)&lt;0,"n/a",($D76/IF($Q76=0,SUM($R76:AP76),SUM($Q76:AO76))*6)),"n/a"),"n/a")</f>
        <v>41.493281485198196</v>
      </c>
      <c r="L76" s="21">
        <f>IF(COUNT(Q76:AR76)=28,IFERROR(IF(($D76/IF($Q76=0,SUM($R76:AT76),SUM($Q76:AS76))*7)&lt;0,"n/a",($D76/IF($Q76=0,SUM($R76:AT76),SUM($Q76:AS76))*7)),"n/a"),"n/a")</f>
        <v>44.967977161500819</v>
      </c>
      <c r="M76" s="21">
        <f>IF(COUNT(Q76:AV76)=32,IFERROR(IF(($D76/IF($Q76=0,SUM($R76:AX76),SUM($Q76:AW76))*8)&lt;0,"n/a",($D76/IF($Q76=0,SUM($R76:AX76),SUM($Q76:AW76))*8)),"n/a"),"n/a")</f>
        <v>48.370905900416759</v>
      </c>
      <c r="N76" s="21">
        <f>IF(COUNT(Q76:AZ76)=36,IFERROR(IF(($D76/IF($Q76=0,SUM($R76:BB76),SUM($Q76:BA76))*9)&lt;0,"n/a",($D76/IF($Q76=0,SUM($R76:BB76),SUM($Q76:BA76))*9)),"n/a"),"n/a")</f>
        <v>52.064707240293806</v>
      </c>
      <c r="O76" s="21">
        <f>IF(COUNT(Q76:BD76)=40,IFERROR(IF(($D76/IF($Q76=0,SUM($R76:BF76),SUM($Q76:BE76))*10)&lt;0,"n/a",($D76/IF($Q76=0,SUM($R76:BF76),SUM($Q76:BE76))*10)),"n/a"),"n/a")</f>
        <v>55.868200243210367</v>
      </c>
      <c r="P76" s="23">
        <f t="shared" si="4"/>
        <v>1136</v>
      </c>
      <c r="Q76" s="26">
        <v>300</v>
      </c>
      <c r="R76" s="26">
        <v>279</v>
      </c>
      <c r="S76" s="26">
        <v>287</v>
      </c>
      <c r="T76" s="28">
        <v>270</v>
      </c>
      <c r="U76" s="28">
        <v>199</v>
      </c>
      <c r="V76" s="29">
        <v>190</v>
      </c>
      <c r="W76" s="29">
        <v>202</v>
      </c>
      <c r="X76" s="29">
        <v>148</v>
      </c>
      <c r="Y76" s="29">
        <v>133</v>
      </c>
      <c r="Z76" s="30">
        <v>144</v>
      </c>
      <c r="AA76" s="29">
        <v>164</v>
      </c>
      <c r="AB76" s="29">
        <v>174</v>
      </c>
      <c r="AC76" s="29">
        <v>133</v>
      </c>
      <c r="AD76" s="30">
        <v>159</v>
      </c>
      <c r="AE76" s="29">
        <v>173</v>
      </c>
      <c r="AF76" s="29">
        <v>163</v>
      </c>
      <c r="AG76" s="29">
        <v>109</v>
      </c>
      <c r="AH76" s="30">
        <v>197</v>
      </c>
      <c r="AI76" s="29">
        <v>102</v>
      </c>
      <c r="AJ76" s="29">
        <v>98</v>
      </c>
      <c r="AK76" s="29">
        <v>66</v>
      </c>
      <c r="AL76" s="30">
        <v>69</v>
      </c>
      <c r="AM76" s="29">
        <v>86</v>
      </c>
      <c r="AN76" s="29">
        <v>81</v>
      </c>
      <c r="AO76" s="29">
        <v>60</v>
      </c>
      <c r="AP76" s="30">
        <v>72</v>
      </c>
      <c r="AQ76" s="29">
        <v>84</v>
      </c>
      <c r="AR76" s="29">
        <v>86</v>
      </c>
      <c r="AS76" s="29">
        <v>63</v>
      </c>
      <c r="AT76" s="29">
        <v>70</v>
      </c>
      <c r="AU76" s="29">
        <v>78</v>
      </c>
      <c r="AV76" s="29">
        <v>74</v>
      </c>
      <c r="AW76" s="29">
        <v>46</v>
      </c>
      <c r="AX76" s="29">
        <v>47</v>
      </c>
      <c r="AY76" s="29">
        <v>60</v>
      </c>
      <c r="AZ76" s="29">
        <v>58</v>
      </c>
      <c r="BA76" s="29">
        <v>41</v>
      </c>
      <c r="BB76" s="29">
        <v>39</v>
      </c>
      <c r="BC76" s="29">
        <v>51</v>
      </c>
      <c r="BD76" s="29">
        <v>48</v>
      </c>
      <c r="BE76" s="29">
        <v>31</v>
      </c>
      <c r="BF76" s="29">
        <v>40</v>
      </c>
      <c r="BG76" s="29">
        <v>39</v>
      </c>
      <c r="BH76" s="29">
        <v>39</v>
      </c>
      <c r="BI76" s="29">
        <v>22</v>
      </c>
    </row>
    <row r="77" spans="1:61" x14ac:dyDescent="0.2">
      <c r="A77" t="e" vm="73">
        <v>#VALUE!</v>
      </c>
      <c r="B77" t="str" cm="1">
        <f t="array" ref="B77">_FV(A77,"Ticker symbol",TRUE)</f>
        <v>OKTA</v>
      </c>
      <c r="C77" s="19" cm="1">
        <f t="array" ref="C77">_FV(A77,"Price")</f>
        <v>84.22</v>
      </c>
      <c r="D77" s="20" cm="1">
        <f t="array" ref="D77">_FV(A77,"market cap",TRUE)/1000000</f>
        <v>13283.55</v>
      </c>
      <c r="E77" s="22" t="str">
        <f t="shared" si="3"/>
        <v>n/a</v>
      </c>
      <c r="F77" s="21" t="str">
        <f>IF(COUNT(Q77:T77)=4,IFERROR(IF($D77/IF($Q77=0,SUM($R77:U77),SUM($Q77:T77))&lt;0,"n/a",$D77/IF($Q77=0,SUM($R77:U77),SUM($Q77:T77))),"n/a"),"n/a")</f>
        <v>n/a</v>
      </c>
      <c r="G77" s="21" t="str">
        <f>IF(COUNT(Q77:X77)=8,IFERROR(IF(($D77/IF($Q77=0,SUM($R77:Z77),SUM($Q77:Y77))*2)&lt;0,"n/a",($D77/IF($Q77=0,SUM($R77:Z77),SUM($Q77:Y77))*2)),"n/a"),"n/a")</f>
        <v>n/a</v>
      </c>
      <c r="H77" s="21" t="str">
        <f>IF(COUNT(Q77:AB77)=12,IFERROR(IF(($D77/IF($Q77=0,SUM($R77:AD77),SUM($Q77:AC77))*3)&lt;0,"n/a",($D77/IF($Q77=0,SUM($R77:AD77),SUM($Q77:AC77))*3)),"n/a"),"n/a")</f>
        <v>n/a</v>
      </c>
      <c r="I77" s="21" t="str">
        <f>IF(COUNT(Q77:AF77)=16,IFERROR(IF(($D77/IF($Q77=0,SUM($R77:AH77),SUM($Q77:AG77))*4)&lt;0,"n/a",($D77/IF($Q77=0,SUM($R77:AH77),SUM($Q77:AG77))*4)),"n/a"),"n/a")</f>
        <v>n/a</v>
      </c>
      <c r="J77" s="21" t="str">
        <f>IF(COUNT(Q77:AJ77)=20,IFERROR(IF(($D77/IF($Q77=0,SUM($R77:AL77),SUM($Q77:AK77))*5)&lt;0,"n/a",($D77/IF($Q77=0,SUM($R77:AL77),SUM($Q77:AK77))*5)),"n/a"),"n/a")</f>
        <v>n/a</v>
      </c>
      <c r="K77" s="21" t="str">
        <f>IF(COUNT(Q77:AN77)=24,IFERROR(IF(($D77/IF($Q77=0,SUM($R77:AP77),SUM($Q77:AO77))*6)&lt;0,"n/a",($D77/IF($Q77=0,SUM($R77:AP77),SUM($Q77:AO77))*6)),"n/a"),"n/a")</f>
        <v>n/a</v>
      </c>
      <c r="L77" s="21" t="str">
        <f>IF(COUNT(Q77:AR77)=28,IFERROR(IF(($D77/IF($Q77=0,SUM($R77:AT77),SUM($Q77:AS77))*7)&lt;0,"n/a",($D77/IF($Q77=0,SUM($R77:AT77),SUM($Q77:AS77))*7)),"n/a"),"n/a")</f>
        <v>n/a</v>
      </c>
      <c r="M77" s="21" t="str">
        <f>IF(COUNT(Q77:AV77)=32,IFERROR(IF(($D77/IF($Q77=0,SUM($R77:AX77),SUM($Q77:AW77))*8)&lt;0,"n/a",($D77/IF($Q77=0,SUM($R77:AX77),SUM($Q77:AW77))*8)),"n/a"),"n/a")</f>
        <v>n/a</v>
      </c>
      <c r="N77" s="21" t="str">
        <f>IF(COUNT(Q77:AZ77)=36,IFERROR(IF(($D77/IF($Q77=0,SUM($R77:BB77),SUM($Q77:BA77))*9)&lt;0,"n/a",($D77/IF($Q77=0,SUM($R77:BB77),SUM($Q77:BA77))*9)),"n/a"),"n/a")</f>
        <v>n/a</v>
      </c>
      <c r="O77" s="21" t="str">
        <f>IF(COUNT(Q77:BD77)=40,IFERROR(IF(($D77/IF($Q77=0,SUM($R77:BF77),SUM($Q77:BE77))*10)&lt;0,"n/a",($D77/IF($Q77=0,SUM($R77:BF77),SUM($Q77:BE77))*10)),"n/a"),"n/a")</f>
        <v>n/a</v>
      </c>
      <c r="P77" s="23">
        <f t="shared" si="4"/>
        <v>-848</v>
      </c>
      <c r="Q77" s="26">
        <v>-241</v>
      </c>
      <c r="R77" s="26">
        <v>-221</v>
      </c>
      <c r="S77" s="26">
        <v>-277</v>
      </c>
      <c r="T77" s="28">
        <v>-109</v>
      </c>
      <c r="U77" s="28">
        <v>-76</v>
      </c>
      <c r="V77" s="29">
        <v>-73</v>
      </c>
      <c r="W77" s="29">
        <v>-60</v>
      </c>
      <c r="X77" s="29">
        <v>-58</v>
      </c>
      <c r="Y77" s="29">
        <v>-50</v>
      </c>
      <c r="Z77" s="30">
        <v>-63</v>
      </c>
      <c r="AA77" s="29">
        <v>-43</v>
      </c>
      <c r="AB77" s="29">
        <v>-52</v>
      </c>
      <c r="AC77" s="29">
        <v>-31</v>
      </c>
      <c r="AD77" s="30">
        <v>-30</v>
      </c>
      <c r="AE77" s="29">
        <v>-39</v>
      </c>
      <c r="AF77" s="29">
        <v>-26</v>
      </c>
      <c r="AG77" s="29">
        <v>-23</v>
      </c>
      <c r="AH77" s="30">
        <v>-33</v>
      </c>
      <c r="AI77" s="29">
        <v>-26</v>
      </c>
      <c r="AJ77" s="29">
        <v>-28</v>
      </c>
      <c r="AK77" s="29">
        <v>-10</v>
      </c>
      <c r="AL77" s="30">
        <v>-22</v>
      </c>
      <c r="AM77" s="29">
        <v>-21</v>
      </c>
      <c r="AN77" s="29">
        <v>-23</v>
      </c>
      <c r="AO77" s="32"/>
      <c r="AP77" s="31"/>
      <c r="AQ77" s="32"/>
      <c r="AR77" s="32"/>
      <c r="AS77" s="32"/>
      <c r="AT77" s="32"/>
      <c r="AU77" s="32"/>
      <c r="AV77" s="32"/>
      <c r="AW77" s="32"/>
      <c r="AX77" s="32"/>
      <c r="AY77" s="32"/>
      <c r="AZ77" s="32"/>
      <c r="BA77" s="32"/>
      <c r="BB77" s="32"/>
      <c r="BC77" s="32"/>
      <c r="BD77" s="32"/>
      <c r="BE77" s="32"/>
      <c r="BF77" s="32"/>
      <c r="BG77" s="32"/>
      <c r="BH77" s="32"/>
      <c r="BI77" s="32"/>
    </row>
    <row r="78" spans="1:61" x14ac:dyDescent="0.2">
      <c r="A78" t="e" vm="74">
        <v>#VALUE!</v>
      </c>
      <c r="B78" t="str" cm="1">
        <f t="array" ref="B78">_FV(A78,"Ticker symbol",TRUE)</f>
        <v>ORLY</v>
      </c>
      <c r="C78" s="19" cm="1">
        <f t="array" ref="C78">_FV(A78,"Price")</f>
        <v>572.57000000000005</v>
      </c>
      <c r="D78" s="20" cm="1">
        <f t="array" ref="D78">_FV(A78,"market cap",TRUE)/1000000</f>
        <v>37632.410000000003</v>
      </c>
      <c r="E78" s="22">
        <f t="shared" si="3"/>
        <v>1.6055264411624584</v>
      </c>
      <c r="F78" s="21">
        <f>IF(COUNT(Q78:T78)=4,IFERROR(IF($D78/IF($Q78=0,SUM($R78:U78),SUM($Q78:T78))&lt;0,"n/a",$D78/IF($Q78=0,SUM($R78:U78),SUM($Q78:T78))),"n/a"),"n/a")</f>
        <v>17.544247086247086</v>
      </c>
      <c r="G78" s="21">
        <f>IF(COUNT(Q78:X78)=8,IFERROR(IF(($D78/IF($Q78=0,SUM($R78:Z78),SUM($Q78:Y78))*2)&lt;0,"n/a",($D78/IF($Q78=0,SUM($R78:Z78),SUM($Q78:Y78))*2)),"n/a"),"n/a")</f>
        <v>17.109529438508755</v>
      </c>
      <c r="H78" s="21">
        <f>IF(COUNT(Q78:AB78)=12,IFERROR(IF(($D78/IF($Q78=0,SUM($R78:AD78),SUM($Q78:AC78))*3)&lt;0,"n/a",($D78/IF($Q78=0,SUM($R78:AD78),SUM($Q78:AC78))*3)),"n/a"),"n/a")</f>
        <v>19.498658031088084</v>
      </c>
      <c r="I78" s="21">
        <f>IF(COUNT(Q78:AF78)=16,IFERROR(IF(($D78/IF($Q78=0,SUM($R78:AH78),SUM($Q78:AG78))*4)&lt;0,"n/a",($D78/IF($Q78=0,SUM($R78:AH78),SUM($Q78:AG78))*4)),"n/a"),"n/a")</f>
        <v>21.159634523474839</v>
      </c>
      <c r="J78" s="21">
        <f>IF(COUNT(Q78:AJ78)=20,IFERROR(IF(($D78/IF($Q78=0,SUM($R78:AL78),SUM($Q78:AK78))*5)&lt;0,"n/a",($D78/IF($Q78=0,SUM($R78:AL78),SUM($Q78:AK78))*5)),"n/a"),"n/a")</f>
        <v>22.813051648884581</v>
      </c>
      <c r="K78" s="21">
        <f>IF(COUNT(Q78:AN78)=24,IFERROR(IF(($D78/IF($Q78=0,SUM($R78:AP78),SUM($Q78:AO78))*6)&lt;0,"n/a",($D78/IF($Q78=0,SUM($R78:AP78),SUM($Q78:AO78))*6)),"n/a"),"n/a")</f>
        <v>24.318197092084006</v>
      </c>
      <c r="L78" s="21">
        <f>IF(COUNT(Q78:AR78)=28,IFERROR(IF(($D78/IF($Q78=0,SUM($R78:AT78),SUM($Q78:AS78))*7)&lt;0,"n/a",($D78/IF($Q78=0,SUM($R78:AT78),SUM($Q78:AS78))*7)),"n/a"),"n/a")</f>
        <v>25.783191739258104</v>
      </c>
      <c r="M78" s="21">
        <f>IF(COUNT(Q78:AV78)=32,IFERROR(IF(($D78/IF($Q78=0,SUM($R78:AX78),SUM($Q78:AW78))*8)&lt;0,"n/a",($D78/IF($Q78=0,SUM($R78:AX78),SUM($Q78:AW78))*8)),"n/a"),"n/a")</f>
        <v>27.378981447799202</v>
      </c>
      <c r="N78" s="21">
        <f>IF(COUNT(Q78:AZ78)=36,IFERROR(IF(($D78/IF($Q78=0,SUM($R78:BB78),SUM($Q78:BA78))*9)&lt;0,"n/a",($D78/IF($Q78=0,SUM($R78:BB78),SUM($Q78:BA78))*9)),"n/a"),"n/a")</f>
        <v>29.034864123446209</v>
      </c>
      <c r="O78" s="21">
        <f>IF(COUNT(Q78:BD78)=40,IFERROR(IF(($D78/IF($Q78=0,SUM($R78:BF78),SUM($Q78:BE78))*10)&lt;0,"n/a",($D78/IF($Q78=0,SUM($R78:BF78),SUM($Q78:BE78))*10)),"n/a"),"n/a")</f>
        <v>30.720334693877554</v>
      </c>
      <c r="P78" s="23">
        <f t="shared" si="4"/>
        <v>2145</v>
      </c>
      <c r="Q78" s="26">
        <v>482</v>
      </c>
      <c r="R78" s="26">
        <v>519</v>
      </c>
      <c r="S78" s="26">
        <v>559</v>
      </c>
      <c r="T78" s="28">
        <v>585</v>
      </c>
      <c r="U78" s="28">
        <v>502</v>
      </c>
      <c r="V78" s="29">
        <v>393</v>
      </c>
      <c r="W78" s="29">
        <v>527</v>
      </c>
      <c r="X78" s="29">
        <v>532</v>
      </c>
      <c r="Y78" s="29">
        <v>300</v>
      </c>
      <c r="Z78" s="30">
        <v>325</v>
      </c>
      <c r="AA78" s="29">
        <v>391</v>
      </c>
      <c r="AB78" s="29">
        <v>354</v>
      </c>
      <c r="AC78" s="29">
        <v>321</v>
      </c>
      <c r="AD78" s="30">
        <v>300</v>
      </c>
      <c r="AE78" s="29">
        <v>366</v>
      </c>
      <c r="AF78" s="29">
        <v>353</v>
      </c>
      <c r="AG78" s="29">
        <v>305</v>
      </c>
      <c r="AH78" s="30">
        <v>302</v>
      </c>
      <c r="AI78" s="29">
        <v>284</v>
      </c>
      <c r="AJ78" s="29">
        <v>283</v>
      </c>
      <c r="AK78" s="29">
        <v>265</v>
      </c>
      <c r="AL78" s="30">
        <v>246</v>
      </c>
      <c r="AM78" s="29">
        <v>278</v>
      </c>
      <c r="AN78" s="29">
        <v>258</v>
      </c>
      <c r="AO78" s="29">
        <v>255</v>
      </c>
      <c r="AP78" s="30">
        <v>219</v>
      </c>
      <c r="AQ78" s="29">
        <v>266</v>
      </c>
      <c r="AR78" s="29">
        <v>234</v>
      </c>
      <c r="AS78" s="29">
        <v>213</v>
      </c>
      <c r="AT78" s="29">
        <v>182</v>
      </c>
      <c r="AU78" s="29">
        <v>217</v>
      </c>
      <c r="AV78" s="29">
        <v>206</v>
      </c>
      <c r="AW78" s="29">
        <v>174</v>
      </c>
      <c r="AX78" s="29">
        <v>152</v>
      </c>
      <c r="AY78" s="29">
        <v>186</v>
      </c>
      <c r="AZ78" s="29">
        <v>177</v>
      </c>
      <c r="BA78" s="29">
        <v>154</v>
      </c>
      <c r="BB78" s="29">
        <v>133</v>
      </c>
      <c r="BC78" s="29">
        <v>159</v>
      </c>
      <c r="BD78" s="29">
        <v>146</v>
      </c>
      <c r="BE78" s="29">
        <v>147</v>
      </c>
      <c r="BF78" s="29">
        <v>123</v>
      </c>
      <c r="BG78" s="29">
        <v>148</v>
      </c>
      <c r="BH78" s="29">
        <v>134</v>
      </c>
      <c r="BI78" s="29">
        <v>102</v>
      </c>
    </row>
    <row r="79" spans="1:61" x14ac:dyDescent="0.2">
      <c r="A79" t="e" vm="75">
        <v>#VALUE!</v>
      </c>
      <c r="B79" t="str" cm="1">
        <f t="array" ref="B79">_FV(A79,"Ticker symbol",TRUE)</f>
        <v>PANW</v>
      </c>
      <c r="C79" s="19" cm="1">
        <f t="array" ref="C79">_FV(A79,"Price")</f>
        <v>478.68</v>
      </c>
      <c r="D79" s="20" cm="1">
        <f t="array" ref="D79">_FV(A79,"market cap",TRUE)/1000000</f>
        <v>47142.51</v>
      </c>
      <c r="E79" s="22" t="str">
        <f t="shared" si="3"/>
        <v>n/a</v>
      </c>
      <c r="F79" s="21" t="str">
        <f>IF(COUNT(Q79:T79)=4,IFERROR(IF($D79/IF($Q79=0,SUM($R79:U79),SUM($Q79:T79))&lt;0,"n/a",$D79/IF($Q79=0,SUM($R79:U79),SUM($Q79:T79))),"n/a"),"n/a")</f>
        <v>n/a</v>
      </c>
      <c r="G79" s="21" t="str">
        <f>IF(COUNT(Q79:X79)=8,IFERROR(IF(($D79/IF($Q79=0,SUM($R79:Z79),SUM($Q79:Y79))*2)&lt;0,"n/a",($D79/IF($Q79=0,SUM($R79:Z79),SUM($Q79:Y79))*2)),"n/a"),"n/a")</f>
        <v>n/a</v>
      </c>
      <c r="H79" s="21" t="str">
        <f>IF(COUNT(Q79:AB79)=12,IFERROR(IF(($D79/IF($Q79=0,SUM($R79:AD79),SUM($Q79:AC79))*3)&lt;0,"n/a",($D79/IF($Q79=0,SUM($R79:AD79),SUM($Q79:AC79))*3)),"n/a"),"n/a")</f>
        <v>n/a</v>
      </c>
      <c r="I79" s="21" t="str">
        <f>IF(COUNT(Q79:AF79)=16,IFERROR(IF(($D79/IF($Q79=0,SUM($R79:AH79),SUM($Q79:AG79))*4)&lt;0,"n/a",($D79/IF($Q79=0,SUM($R79:AH79),SUM($Q79:AG79))*4)),"n/a"),"n/a")</f>
        <v>n/a</v>
      </c>
      <c r="J79" s="21" t="str">
        <f>IF(COUNT(Q79:AJ79)=20,IFERROR(IF(($D79/IF($Q79=0,SUM($R79:AL79),SUM($Q79:AK79))*5)&lt;0,"n/a",($D79/IF($Q79=0,SUM($R79:AL79),SUM($Q79:AK79))*5)),"n/a"),"n/a")</f>
        <v>n/a</v>
      </c>
      <c r="K79" s="21" t="str">
        <f>IF(COUNT(Q79:AN79)=24,IFERROR(IF(($D79/IF($Q79=0,SUM($R79:AP79),SUM($Q79:AO79))*6)&lt;0,"n/a",($D79/IF($Q79=0,SUM($R79:AP79),SUM($Q79:AO79))*6)),"n/a"),"n/a")</f>
        <v>n/a</v>
      </c>
      <c r="L79" s="21" t="str">
        <f>IF(COUNT(Q79:AR79)=28,IFERROR(IF(($D79/IF($Q79=0,SUM($R79:AT79),SUM($Q79:AS79))*7)&lt;0,"n/a",($D79/IF($Q79=0,SUM($R79:AT79),SUM($Q79:AS79))*7)),"n/a"),"n/a")</f>
        <v>n/a</v>
      </c>
      <c r="M79" s="21" t="str">
        <f>IF(COUNT(Q79:AV79)=32,IFERROR(IF(($D79/IF($Q79=0,SUM($R79:AX79),SUM($Q79:AW79))*8)&lt;0,"n/a",($D79/IF($Q79=0,SUM($R79:AX79),SUM($Q79:AW79))*8)),"n/a"),"n/a")</f>
        <v>n/a</v>
      </c>
      <c r="N79" s="21" t="str">
        <f>IF(COUNT(Q79:AZ79)=36,IFERROR(IF(($D79/IF($Q79=0,SUM($R79:BB79),SUM($Q79:BA79))*9)&lt;0,"n/a",($D79/IF($Q79=0,SUM($R79:BB79),SUM($Q79:BA79))*9)),"n/a"),"n/a")</f>
        <v>n/a</v>
      </c>
      <c r="O79" s="21" t="str">
        <f>IF(COUNT(Q79:BD79)=40,IFERROR(IF(($D79/IF($Q79=0,SUM($R79:BF79),SUM($Q79:BE79))*10)&lt;0,"n/a",($D79/IF($Q79=0,SUM($R79:BF79),SUM($Q79:BE79))*10)),"n/a"),"n/a")</f>
        <v>n/a</v>
      </c>
      <c r="P79" s="23">
        <f t="shared" si="4"/>
        <v>-462</v>
      </c>
      <c r="Q79" s="26">
        <v>-94</v>
      </c>
      <c r="R79" s="26">
        <v>-104</v>
      </c>
      <c r="S79" s="26">
        <v>-119</v>
      </c>
      <c r="T79" s="28">
        <v>-145</v>
      </c>
      <c r="U79" s="28">
        <v>-142</v>
      </c>
      <c r="V79" s="29">
        <v>-92</v>
      </c>
      <c r="W79" s="29">
        <v>-59</v>
      </c>
      <c r="X79" s="29">
        <v>-75</v>
      </c>
      <c r="Y79" s="29">
        <v>-74</v>
      </c>
      <c r="Z79" s="30">
        <v>-60</v>
      </c>
      <c r="AA79" s="29">
        <v>-21</v>
      </c>
      <c r="AB79" s="29">
        <v>-20</v>
      </c>
      <c r="AC79" s="29">
        <v>-3</v>
      </c>
      <c r="AD79" s="30">
        <v>-38</v>
      </c>
      <c r="AE79" s="29">
        <v>7</v>
      </c>
      <c r="AF79" s="29">
        <v>-40</v>
      </c>
      <c r="AG79" s="29">
        <v>-26</v>
      </c>
      <c r="AH79" s="30">
        <v>-63</v>
      </c>
      <c r="AI79" s="29">
        <v>-25</v>
      </c>
      <c r="AJ79" s="29">
        <v>-61</v>
      </c>
      <c r="AK79" s="29">
        <v>-61</v>
      </c>
      <c r="AL79" s="30">
        <v>-57</v>
      </c>
      <c r="AM79" s="29">
        <v>-31</v>
      </c>
      <c r="AN79" s="29">
        <v>-64</v>
      </c>
      <c r="AO79" s="29">
        <v>-57</v>
      </c>
      <c r="AP79" s="30">
        <v>-40</v>
      </c>
      <c r="AQ79" s="29">
        <v>-12</v>
      </c>
      <c r="AR79" s="29">
        <v>-46</v>
      </c>
      <c r="AS79" s="29">
        <v>-43</v>
      </c>
      <c r="AT79" s="29">
        <v>-30</v>
      </c>
      <c r="AU79" s="29">
        <v>-32</v>
      </c>
      <c r="AV79" s="29">
        <v>-147</v>
      </c>
      <c r="AW79" s="29">
        <v>-40</v>
      </c>
      <c r="AX79" s="29">
        <v>-8</v>
      </c>
      <c r="AY79" s="29">
        <v>-16</v>
      </c>
      <c r="AZ79" s="29">
        <v>-7</v>
      </c>
      <c r="BA79" s="29">
        <v>-3</v>
      </c>
      <c r="BB79" s="29">
        <v>-4</v>
      </c>
      <c r="BC79" s="29">
        <v>-5</v>
      </c>
      <c r="BD79" s="29">
        <v>1</v>
      </c>
      <c r="BE79" s="32"/>
      <c r="BF79" s="32"/>
      <c r="BG79" s="32"/>
      <c r="BH79" s="32"/>
      <c r="BI79" s="32"/>
    </row>
    <row r="80" spans="1:61" x14ac:dyDescent="0.2">
      <c r="A80" s="16" t="e" vm="76">
        <v>#VALUE!</v>
      </c>
      <c r="B80" t="str" cm="1">
        <f t="array" ref="B80">_FV(A80,"Ticker symbol",TRUE)</f>
        <v>PAYX</v>
      </c>
      <c r="C80" s="19" cm="1">
        <f t="array" ref="C80">_FV(A80,"Price")</f>
        <v>117.33</v>
      </c>
      <c r="D80" s="20" cm="1">
        <f t="array" ref="D80">_FV(A80,"market cap",TRUE)/1000000</f>
        <v>42356.13</v>
      </c>
      <c r="E80" s="22">
        <f t="shared" si="3"/>
        <v>0.92148309705561615</v>
      </c>
      <c r="F80" s="21">
        <f>IF(COUNT(Q80:T80)=4,IFERROR(IF($D80/IF($Q80=0,SUM($R80:U80),SUM($Q80:T80))&lt;0,"n/a",$D80/IF($Q80=0,SUM($R80:U80),SUM($Q80:T80))),"n/a"),"n/a")</f>
        <v>31.144213235294117</v>
      </c>
      <c r="G80" s="21">
        <f>IF(COUNT(Q80:X80)=8,IFERROR(IF(($D80/IF($Q80=0,SUM($R80:Z80),SUM($Q80:Y80))*2)&lt;0,"n/a",($D80/IF($Q80=0,SUM($R80:Z80),SUM($Q80:Y80))*2)),"n/a"),"n/a")</f>
        <v>30.571006856730421</v>
      </c>
      <c r="H80" s="21">
        <f>IF(COUNT(Q80:AB80)=12,IFERROR(IF(($D80/IF($Q80=0,SUM($R80:AD80),SUM($Q80:AC80))*3)&lt;0,"n/a",($D80/IF($Q80=0,SUM($R80:AD80),SUM($Q80:AC80))*3)),"n/a"),"n/a")</f>
        <v>33.013351519875286</v>
      </c>
      <c r="I80" s="21">
        <f>IF(COUNT(Q80:AF80)=16,IFERROR(IF(($D80/IF($Q80=0,SUM($R80:AH80),SUM($Q80:AG80))*4)&lt;0,"n/a",($D80/IF($Q80=0,SUM($R80:AH80),SUM($Q80:AG80))*4)),"n/a"),"n/a")</f>
        <v>34.477924297924297</v>
      </c>
      <c r="J80" s="21">
        <f>IF(COUNT(Q80:AJ80)=20,IFERROR(IF(($D80/IF($Q80=0,SUM($R80:AL80),SUM($Q80:AK80))*5)&lt;0,"n/a",($D80/IF($Q80=0,SUM($R80:AL80),SUM($Q80:AK80))*5)),"n/a"),"n/a")</f>
        <v>36.959973821989529</v>
      </c>
      <c r="K80" s="21">
        <f>IF(COUNT(Q80:AN80)=24,IFERROR(IF(($D80/IF($Q80=0,SUM($R80:AP80),SUM($Q80:AO80))*6)&lt;0,"n/a",($D80/IF($Q80=0,SUM($R80:AP80),SUM($Q80:AO80))*6)),"n/a"),"n/a")</f>
        <v>39.055905947441211</v>
      </c>
      <c r="L80" s="21">
        <f>IF(COUNT(Q80:AR80)=28,IFERROR(IF(($D80/IF($Q80=0,SUM($R80:AT80),SUM($Q80:AS80))*7)&lt;0,"n/a",($D80/IF($Q80=0,SUM($R80:AT80),SUM($Q80:AS80))*7)),"n/a"),"n/a")</f>
        <v>40.980360746371801</v>
      </c>
      <c r="M80" s="21">
        <f>IF(COUNT(Q80:AV80)=32,IFERROR(IF(($D80/IF($Q80=0,SUM($R80:AX80),SUM($Q80:AW80))*8)&lt;0,"n/a",($D80/IF($Q80=0,SUM($R80:AX80),SUM($Q80:AW80))*8)),"n/a"),"n/a")</f>
        <v>42.973879518072287</v>
      </c>
      <c r="N80" s="21">
        <f>IF(COUNT(Q80:AZ80)=36,IFERROR(IF(($D80/IF($Q80=0,SUM($R80:BB80),SUM($Q80:BA80))*9)&lt;0,"n/a",($D80/IF($Q80=0,SUM($R80:BB80),SUM($Q80:BA80))*9)),"n/a"),"n/a")</f>
        <v>44.974654318074556</v>
      </c>
      <c r="O80" s="21">
        <f>IF(COUNT(Q80:BD80)=40,IFERROR(IF(($D80/IF($Q80=0,SUM($R80:BF80),SUM($Q80:BE80))*10)&lt;0,"n/a",($D80/IF($Q80=0,SUM($R80:BF80),SUM($Q80:BE80))*10)),"n/a"),"n/a")</f>
        <v>46.880055340343105</v>
      </c>
      <c r="P80" s="23">
        <f t="shared" si="4"/>
        <v>1360</v>
      </c>
      <c r="Q80" s="26">
        <v>431</v>
      </c>
      <c r="R80" s="26">
        <v>332</v>
      </c>
      <c r="S80" s="26">
        <v>334</v>
      </c>
      <c r="T80" s="28">
        <v>263</v>
      </c>
      <c r="U80" s="28">
        <v>351</v>
      </c>
      <c r="V80" s="29">
        <v>272</v>
      </c>
      <c r="W80" s="29">
        <v>212</v>
      </c>
      <c r="X80" s="29">
        <v>221</v>
      </c>
      <c r="Y80" s="29">
        <v>355</v>
      </c>
      <c r="Z80" s="30">
        <v>259</v>
      </c>
      <c r="AA80" s="29">
        <v>264</v>
      </c>
      <c r="AB80" s="29">
        <v>230</v>
      </c>
      <c r="AC80" s="29">
        <v>325</v>
      </c>
      <c r="AD80" s="30">
        <v>236</v>
      </c>
      <c r="AE80" s="29">
        <v>244</v>
      </c>
      <c r="AF80" s="29">
        <v>218</v>
      </c>
      <c r="AG80" s="29">
        <v>367</v>
      </c>
      <c r="AH80" s="30">
        <v>199</v>
      </c>
      <c r="AI80" s="29">
        <v>210</v>
      </c>
      <c r="AJ80" s="29">
        <v>204</v>
      </c>
      <c r="AK80" s="29">
        <v>203</v>
      </c>
      <c r="AL80" s="30">
        <v>202</v>
      </c>
      <c r="AM80" s="29">
        <v>217</v>
      </c>
      <c r="AN80" s="29">
        <v>178</v>
      </c>
      <c r="AO80" s="29">
        <v>180</v>
      </c>
      <c r="AP80" s="30">
        <v>189</v>
      </c>
      <c r="AQ80" s="29">
        <v>209</v>
      </c>
      <c r="AR80" s="29">
        <v>161</v>
      </c>
      <c r="AS80" s="29">
        <v>169</v>
      </c>
      <c r="AT80" s="29">
        <v>173</v>
      </c>
      <c r="AU80" s="29">
        <v>171</v>
      </c>
      <c r="AV80" s="29">
        <v>146</v>
      </c>
      <c r="AW80" s="29">
        <v>160</v>
      </c>
      <c r="AX80" s="29">
        <v>159</v>
      </c>
      <c r="AY80" s="29">
        <v>163</v>
      </c>
      <c r="AZ80" s="29">
        <v>124</v>
      </c>
      <c r="BA80" s="29">
        <v>145</v>
      </c>
      <c r="BB80" s="29">
        <v>148</v>
      </c>
      <c r="BC80" s="29">
        <v>153</v>
      </c>
      <c r="BD80" s="29">
        <v>123</v>
      </c>
      <c r="BE80" s="29">
        <v>135</v>
      </c>
      <c r="BF80" s="29">
        <v>140</v>
      </c>
      <c r="BG80" s="29">
        <v>149</v>
      </c>
      <c r="BH80" s="29">
        <v>119</v>
      </c>
      <c r="BI80" s="29">
        <v>131</v>
      </c>
    </row>
    <row r="81" spans="1:61" x14ac:dyDescent="0.2">
      <c r="A81" t="e" vm="77">
        <v>#VALUE!</v>
      </c>
      <c r="B81" t="str" cm="1">
        <f t="array" ref="B81">_FV(A81,"Ticker symbol",TRUE)</f>
        <v>PCAR</v>
      </c>
      <c r="C81" s="19" cm="1">
        <f t="array" ref="C81">_FV(A81,"Price")</f>
        <v>79.81</v>
      </c>
      <c r="D81" s="20" cm="1">
        <f t="array" ref="D81">_FV(A81,"market cap",TRUE)/1000000</f>
        <v>27748.6</v>
      </c>
      <c r="E81" s="22">
        <f t="shared" si="3"/>
        <v>0.4926868905742145</v>
      </c>
      <c r="F81" s="21">
        <f>IF(COUNT(Q81:T81)=4,IFERROR(IF($D81/IF($Q81=0,SUM($R81:U81),SUM($Q81:T81))&lt;0,"n/a",$D81/IF($Q81=0,SUM($R81:U81),SUM($Q81:T81))),"n/a"),"n/a")</f>
        <v>13.993242561775087</v>
      </c>
      <c r="G81" s="21">
        <f>IF(COUNT(Q81:X81)=8,IFERROR(IF(($D81/IF($Q81=0,SUM($R81:Z81),SUM($Q81:Y81))*2)&lt;0,"n/a",($D81/IF($Q81=0,SUM($R81:Z81),SUM($Q81:Y81))*2)),"n/a"),"n/a")</f>
        <v>14.791364605543709</v>
      </c>
      <c r="H81" s="21">
        <f>IF(COUNT(Q81:AB81)=12,IFERROR(IF(($D81/IF($Q81=0,SUM($R81:AD81),SUM($Q81:AC81))*3)&lt;0,"n/a",($D81/IF($Q81=0,SUM($R81:AD81),SUM($Q81:AC81))*3)),"n/a"),"n/a")</f>
        <v>13.557947882736155</v>
      </c>
      <c r="I81" s="21">
        <f>IF(COUNT(Q81:AF81)=16,IFERROR(IF(($D81/IF($Q81=0,SUM($R81:AH81),SUM($Q81:AG81))*4)&lt;0,"n/a",($D81/IF($Q81=0,SUM($R81:AH81),SUM($Q81:AG81))*4)),"n/a"),"n/a")</f>
        <v>13.316664667066586</v>
      </c>
      <c r="J81" s="21">
        <f>IF(COUNT(Q81:AJ81)=20,IFERROR(IF(($D81/IF($Q81=0,SUM($R81:AL81),SUM($Q81:AK81))*5)&lt;0,"n/a",($D81/IF($Q81=0,SUM($R81:AL81),SUM($Q81:AK81))*5)),"n/a"),"n/a")</f>
        <v>13.860439560439559</v>
      </c>
      <c r="K81" s="21">
        <f>IF(COUNT(Q81:AN81)=24,IFERROR(IF(($D81/IF($Q81=0,SUM($R81:AP81),SUM($Q81:AO81))*6)&lt;0,"n/a",($D81/IF($Q81=0,SUM($R81:AP81),SUM($Q81:AO81))*6)),"n/a"),"n/a")</f>
        <v>15.809666698319248</v>
      </c>
      <c r="L81" s="21">
        <f>IF(COUNT(Q81:AR81)=28,IFERROR(IF(($D81/IF($Q81=0,SUM($R81:AT81),SUM($Q81:AS81))*7)&lt;0,"n/a",($D81/IF($Q81=0,SUM($R81:AT81),SUM($Q81:AS81))*7)),"n/a"),"n/a")</f>
        <v>16.007928135816712</v>
      </c>
      <c r="M81" s="21">
        <f>IF(COUNT(Q81:AV81)=32,IFERROR(IF(($D81/IF($Q81=0,SUM($R81:AX81),SUM($Q81:AW81))*8)&lt;0,"n/a",($D81/IF($Q81=0,SUM($R81:AX81),SUM($Q81:AW81))*8)),"n/a"),"n/a")</f>
        <v>16.453364957011562</v>
      </c>
      <c r="N81" s="21">
        <f>IF(COUNT(Q81:AZ81)=36,IFERROR(IF(($D81/IF($Q81=0,SUM($R81:BB81),SUM($Q81:BA81))*9)&lt;0,"n/a",($D81/IF($Q81=0,SUM($R81:BB81),SUM($Q81:BA81))*9)),"n/a"),"n/a")</f>
        <v>17.031807951987997</v>
      </c>
      <c r="O81" s="21">
        <f>IF(COUNT(Q81:BD81)=40,IFERROR(IF(($D81/IF($Q81=0,SUM($R81:BF81),SUM($Q81:BE81))*10)&lt;0,"n/a",($D81/IF($Q81=0,SUM($R81:BF81),SUM($Q81:BE81))*10)),"n/a"),"n/a")</f>
        <v>17.590237717908082</v>
      </c>
      <c r="P81" s="23">
        <f t="shared" si="4"/>
        <v>1983</v>
      </c>
      <c r="Q81" s="26">
        <v>601</v>
      </c>
      <c r="R81" s="26">
        <v>511</v>
      </c>
      <c r="S81" s="26">
        <v>378</v>
      </c>
      <c r="T81" s="28">
        <v>493</v>
      </c>
      <c r="U81" s="28">
        <v>470</v>
      </c>
      <c r="V81" s="29">
        <v>406</v>
      </c>
      <c r="W81" s="29">
        <v>386</v>
      </c>
      <c r="X81" s="29">
        <v>148</v>
      </c>
      <c r="Y81" s="29">
        <v>359</v>
      </c>
      <c r="Z81" s="30">
        <v>531</v>
      </c>
      <c r="AA81" s="29">
        <v>608</v>
      </c>
      <c r="AB81" s="29">
        <v>620</v>
      </c>
      <c r="AC81" s="29">
        <v>629</v>
      </c>
      <c r="AD81" s="30">
        <v>578</v>
      </c>
      <c r="AE81" s="29">
        <v>545</v>
      </c>
      <c r="AF81" s="29">
        <v>560</v>
      </c>
      <c r="AG81" s="29">
        <v>512</v>
      </c>
      <c r="AH81" s="30">
        <v>589</v>
      </c>
      <c r="AI81" s="29">
        <v>403</v>
      </c>
      <c r="AJ81" s="29">
        <v>373</v>
      </c>
      <c r="AK81" s="29">
        <v>310</v>
      </c>
      <c r="AL81" s="30">
        <v>289</v>
      </c>
      <c r="AM81" s="29">
        <v>346</v>
      </c>
      <c r="AN81" s="29">
        <v>481</v>
      </c>
      <c r="AO81" s="29">
        <v>-595</v>
      </c>
      <c r="AP81" s="30">
        <v>347</v>
      </c>
      <c r="AQ81" s="29">
        <v>431</v>
      </c>
      <c r="AR81" s="29">
        <v>447</v>
      </c>
      <c r="AS81" s="29">
        <v>378</v>
      </c>
      <c r="AT81" s="29">
        <v>394</v>
      </c>
      <c r="AU81" s="29">
        <v>371</v>
      </c>
      <c r="AV81" s="29">
        <v>319</v>
      </c>
      <c r="AW81" s="29">
        <v>274</v>
      </c>
      <c r="AX81" s="29">
        <v>334</v>
      </c>
      <c r="AY81" s="29">
        <v>309</v>
      </c>
      <c r="AZ81" s="29">
        <v>292</v>
      </c>
      <c r="BA81" s="29">
        <v>236</v>
      </c>
      <c r="BB81" s="29">
        <v>254</v>
      </c>
      <c r="BC81" s="29">
        <v>234</v>
      </c>
      <c r="BD81" s="29">
        <v>297</v>
      </c>
      <c r="BE81" s="29">
        <v>327</v>
      </c>
      <c r="BF81" s="29">
        <v>328</v>
      </c>
      <c r="BG81" s="29">
        <v>282</v>
      </c>
      <c r="BH81" s="29">
        <v>240</v>
      </c>
      <c r="BI81" s="29">
        <v>193</v>
      </c>
    </row>
    <row r="82" spans="1:61" x14ac:dyDescent="0.2">
      <c r="A82" t="e" vm="78">
        <v>#VALUE!</v>
      </c>
      <c r="B82" t="str" cm="1">
        <f t="array" ref="B82">_FV(A82,"Ticker symbol",TRUE)</f>
        <v>PDD</v>
      </c>
      <c r="C82" s="19" cm="1">
        <f t="array" ref="C82">_FV(A82,"Price")</f>
        <v>40.9</v>
      </c>
      <c r="D82" s="20" cm="1">
        <f t="array" ref="D82">_FV(A82,"market cap",TRUE)/1000000</f>
        <v>51713.38</v>
      </c>
      <c r="E82" s="22" t="str">
        <f t="shared" si="3"/>
        <v>n/a</v>
      </c>
      <c r="F82" s="21" t="str">
        <f>IF(COUNT(Q82:T82)=4,IFERROR(IF($D82/IF($Q82=0,SUM($R82:U82),SUM($Q82:T82))&lt;0,"n/a",$D82/IF($Q82=0,SUM($R82:U82),SUM($Q82:T82))),"n/a"),"n/a")</f>
        <v>n/a</v>
      </c>
      <c r="G82" s="21" t="str">
        <f>IF(COUNT(Q82:X82)=8,IFERROR(IF(($D82/IF($Q82=0,SUM($R82:Z82),SUM($Q82:Y82))*2)&lt;0,"n/a",($D82/IF($Q82=0,SUM($R82:Z82),SUM($Q82:Y82))*2)),"n/a"),"n/a")</f>
        <v>n/a</v>
      </c>
      <c r="H82" s="21" t="str">
        <f>IF(COUNT(Q82:AB82)=12,IFERROR(IF(($D82/IF($Q82=0,SUM($R82:AD82),SUM($Q82:AC82))*3)&lt;0,"n/a",($D82/IF($Q82=0,SUM($R82:AD82),SUM($Q82:AC82))*3)),"n/a"),"n/a")</f>
        <v>n/a</v>
      </c>
      <c r="I82" s="21" t="str">
        <f>IF(COUNT(Q82:AF82)=16,IFERROR(IF(($D82/IF($Q82=0,SUM($R82:AH82),SUM($Q82:AG82))*4)&lt;0,"n/a",($D82/IF($Q82=0,SUM($R82:AH82),SUM($Q82:AG82))*4)),"n/a"),"n/a")</f>
        <v>n/a</v>
      </c>
      <c r="J82" s="21" t="str">
        <f>IF(COUNT(Q82:AJ82)=20,IFERROR(IF(($D82/IF($Q82=0,SUM($R82:AL82),SUM($Q82:AK82))*5)&lt;0,"n/a",($D82/IF($Q82=0,SUM($R82:AL82),SUM($Q82:AK82))*5)),"n/a"),"n/a")</f>
        <v>n/a</v>
      </c>
      <c r="K82" s="21" t="str">
        <f>IF(COUNT(Q82:AN82)=24,IFERROR(IF(($D82/IF($Q82=0,SUM($R82:AP82),SUM($Q82:AO82))*6)&lt;0,"n/a",($D82/IF($Q82=0,SUM($R82:AP82),SUM($Q82:AO82))*6)),"n/a"),"n/a")</f>
        <v>n/a</v>
      </c>
      <c r="L82" s="21" t="str">
        <f>IF(COUNT(Q82:AR82)=28,IFERROR(IF(($D82/IF($Q82=0,SUM($R82:AT82),SUM($Q82:AS82))*7)&lt;0,"n/a",($D82/IF($Q82=0,SUM($R82:AT82),SUM($Q82:AS82))*7)),"n/a"),"n/a")</f>
        <v>n/a</v>
      </c>
      <c r="M82" s="21" t="str">
        <f>IF(COUNT(Q82:AV82)=32,IFERROR(IF(($D82/IF($Q82=0,SUM($R82:AX82),SUM($Q82:AW82))*8)&lt;0,"n/a",($D82/IF($Q82=0,SUM($R82:AX82),SUM($Q82:AW82))*8)),"n/a"),"n/a")</f>
        <v>n/a</v>
      </c>
      <c r="N82" s="21" t="str">
        <f>IF(COUNT(Q82:AZ82)=36,IFERROR(IF(($D82/IF($Q82=0,SUM($R82:BB82),SUM($Q82:BA82))*9)&lt;0,"n/a",($D82/IF($Q82=0,SUM($R82:BB82),SUM($Q82:BA82))*9)),"n/a"),"n/a")</f>
        <v>n/a</v>
      </c>
      <c r="O82" s="21" t="str">
        <f>IF(COUNT(Q82:BD82)=40,IFERROR(IF(($D82/IF($Q82=0,SUM($R82:BF82),SUM($Q82:BE82))*10)&lt;0,"n/a",($D82/IF($Q82=0,SUM($R82:BF82),SUM($Q82:BE82))*10)),"n/a"),"n/a")</f>
        <v>n/a</v>
      </c>
      <c r="P82" s="23">
        <f t="shared" si="4"/>
        <v>1220</v>
      </c>
      <c r="Q82" s="26"/>
      <c r="R82" s="26">
        <v>1034</v>
      </c>
      <c r="S82" s="26">
        <v>255</v>
      </c>
      <c r="T82" s="28">
        <v>374</v>
      </c>
      <c r="U82" s="28">
        <v>-443</v>
      </c>
      <c r="V82" s="29">
        <v>-276</v>
      </c>
      <c r="W82" s="29">
        <v>-116</v>
      </c>
      <c r="X82" s="29">
        <v>-127</v>
      </c>
      <c r="Y82" s="29">
        <v>-582</v>
      </c>
      <c r="Z82" s="30">
        <v>-248</v>
      </c>
      <c r="AA82" s="29">
        <v>-327</v>
      </c>
      <c r="AB82" s="29">
        <v>-146</v>
      </c>
      <c r="AC82" s="29">
        <v>-280</v>
      </c>
      <c r="AD82" s="30">
        <v>-312</v>
      </c>
      <c r="AE82" s="29">
        <v>-160</v>
      </c>
      <c r="AF82" s="29">
        <v>-981</v>
      </c>
      <c r="AG82" s="29">
        <v>-45</v>
      </c>
      <c r="AH82" s="31"/>
      <c r="AI82" s="32"/>
      <c r="AJ82" s="32"/>
      <c r="AK82" s="32"/>
      <c r="AL82" s="31"/>
      <c r="AM82" s="32"/>
      <c r="AN82" s="32"/>
      <c r="AO82" s="32"/>
      <c r="AP82" s="31"/>
      <c r="AQ82" s="32"/>
      <c r="AR82" s="32"/>
      <c r="AS82" s="32"/>
      <c r="AT82" s="32"/>
      <c r="AU82" s="32"/>
      <c r="AV82" s="32"/>
      <c r="AW82" s="32"/>
      <c r="AX82" s="32"/>
      <c r="AY82" s="32"/>
      <c r="AZ82" s="32"/>
      <c r="BA82" s="32"/>
      <c r="BB82" s="32"/>
      <c r="BC82" s="32"/>
      <c r="BD82" s="32"/>
      <c r="BE82" s="32"/>
      <c r="BF82" s="32"/>
      <c r="BG82" s="32"/>
      <c r="BH82" s="32"/>
      <c r="BI82" s="32"/>
    </row>
    <row r="83" spans="1:61" x14ac:dyDescent="0.2">
      <c r="A83" t="e" vm="79">
        <v>#VALUE!</v>
      </c>
      <c r="B83" t="str" cm="1">
        <f t="array" ref="B83">_FV(A83,"Ticker symbol",TRUE)</f>
        <v>PEP</v>
      </c>
      <c r="C83" s="19" cm="1">
        <f t="array" ref="C83">_FV(A83,"Price")</f>
        <v>162.21</v>
      </c>
      <c r="D83" s="20" cm="1">
        <f t="array" ref="D83">_FV(A83,"market cap",TRUE)/1000000</f>
        <v>224285.1</v>
      </c>
      <c r="E83" s="22">
        <f t="shared" si="3"/>
        <v>0.27633399969244965</v>
      </c>
      <c r="F83" s="21">
        <f>IF(COUNT(Q83:T83)=4,IFERROR(IF($D83/IF($Q83=0,SUM($R83:U83),SUM($Q83:T83))&lt;0,"n/a",$D83/IF($Q83=0,SUM($R83:U83),SUM($Q83:T83))),"n/a"),"n/a")</f>
        <v>22.064446630595182</v>
      </c>
      <c r="G83" s="21">
        <f>IF(COUNT(Q83:X83)=8,IFERROR(IF(($D83/IF($Q83=0,SUM($R83:Z83),SUM($Q83:Y83))*2)&lt;0,"n/a",($D83/IF($Q83=0,SUM($R83:Z83),SUM($Q83:Y83))*2)),"n/a"),"n/a")</f>
        <v>23.610200536870362</v>
      </c>
      <c r="H83" s="21">
        <f>IF(COUNT(Q83:AB83)=12,IFERROR(IF(($D83/IF($Q83=0,SUM($R83:AD83),SUM($Q83:AC83))*3)&lt;0,"n/a",($D83/IF($Q83=0,SUM($R83:AD83),SUM($Q83:AC83))*3)),"n/a"),"n/a")</f>
        <v>25.571211948466541</v>
      </c>
      <c r="I83" s="21">
        <f>IF(COUNT(Q83:AF83)=16,IFERROR(IF(($D83/IF($Q83=0,SUM($R83:AH83),SUM($Q83:AG83))*4)&lt;0,"n/a",($D83/IF($Q83=0,SUM($R83:AH83),SUM($Q83:AG83))*4)),"n/a"),"n/a")</f>
        <v>23.105501184712065</v>
      </c>
      <c r="J83" s="21">
        <f>IF(COUNT(Q83:AJ83)=20,IFERROR(IF(($D83/IF($Q83=0,SUM($R83:AL83),SUM($Q83:AK83))*5)&lt;0,"n/a",($D83/IF($Q83=0,SUM($R83:AL83),SUM($Q83:AK83))*5)),"n/a"),"n/a")</f>
        <v>25.67072221586357</v>
      </c>
      <c r="K83" s="21">
        <f>IF(COUNT(Q83:AN83)=24,IFERROR(IF(($D83/IF($Q83=0,SUM($R83:AP83),SUM($Q83:AO83))*6)&lt;0,"n/a",($D83/IF($Q83=0,SUM($R83:AP83),SUM($Q83:AO83))*6)),"n/a"),"n/a")</f>
        <v>26.906678130123566</v>
      </c>
      <c r="L83" s="21">
        <f>IF(COUNT(Q83:AR83)=28,IFERROR(IF(($D83/IF($Q83=0,SUM($R83:AT83),SUM($Q83:AS83))*7)&lt;0,"n/a",($D83/IF($Q83=0,SUM($R83:AT83),SUM($Q83:AS83))*7)),"n/a"),"n/a")</f>
        <v>28.3055511484513</v>
      </c>
      <c r="M83" s="21">
        <f>IF(COUNT(Q83:AV83)=32,IFERROR(IF(($D83/IF($Q83=0,SUM($R83:AX83),SUM($Q83:AW83))*8)&lt;0,"n/a",($D83/IF($Q83=0,SUM($R83:AX83),SUM($Q83:AW83))*8)),"n/a"),"n/a")</f>
        <v>28.954490148299957</v>
      </c>
      <c r="N83" s="21">
        <f>IF(COUNT(Q83:AZ83)=36,IFERROR(IF(($D83/IF($Q83=0,SUM($R83:BB83),SUM($Q83:BA83))*9)&lt;0,"n/a",($D83/IF($Q83=0,SUM($R83:BB83),SUM($Q83:BA83))*9)),"n/a"),"n/a")</f>
        <v>29.378478801903679</v>
      </c>
      <c r="O83" s="21">
        <f>IF(COUNT(Q83:BD83)=40,IFERROR(IF(($D83/IF($Q83=0,SUM($R83:BF83),SUM($Q83:BE83))*10)&lt;0,"n/a",($D83/IF($Q83=0,SUM($R83:BF83),SUM($Q83:BE83))*10)),"n/a"),"n/a")</f>
        <v>29.952604166666667</v>
      </c>
      <c r="P83" s="23">
        <f t="shared" si="4"/>
        <v>10165</v>
      </c>
      <c r="Q83" s="26">
        <v>4261</v>
      </c>
      <c r="R83" s="26">
        <v>1322</v>
      </c>
      <c r="S83" s="26">
        <v>2224</v>
      </c>
      <c r="T83" s="28">
        <v>2358</v>
      </c>
      <c r="U83" s="28">
        <v>1714</v>
      </c>
      <c r="V83" s="29">
        <v>1845</v>
      </c>
      <c r="W83" s="29">
        <v>2291</v>
      </c>
      <c r="X83" s="29">
        <v>1646</v>
      </c>
      <c r="Y83" s="29">
        <v>1338</v>
      </c>
      <c r="Z83" s="30">
        <v>1766</v>
      </c>
      <c r="AA83" s="29">
        <v>2100</v>
      </c>
      <c r="AB83" s="29">
        <v>2035</v>
      </c>
      <c r="AC83" s="29">
        <v>1413</v>
      </c>
      <c r="AD83" s="30">
        <v>6854</v>
      </c>
      <c r="AE83" s="29">
        <v>2498</v>
      </c>
      <c r="AF83" s="29">
        <v>1820</v>
      </c>
      <c r="AG83" s="29">
        <v>1343</v>
      </c>
      <c r="AH83" s="30">
        <v>-710</v>
      </c>
      <c r="AI83" s="29">
        <v>2144</v>
      </c>
      <c r="AJ83" s="29">
        <v>2105</v>
      </c>
      <c r="AK83" s="29">
        <v>1318</v>
      </c>
      <c r="AL83" s="30">
        <v>1401</v>
      </c>
      <c r="AM83" s="29">
        <v>1992</v>
      </c>
      <c r="AN83" s="29">
        <v>2005</v>
      </c>
      <c r="AO83" s="29">
        <v>931</v>
      </c>
      <c r="AP83" s="30">
        <v>1718</v>
      </c>
      <c r="AQ83" s="29">
        <v>533</v>
      </c>
      <c r="AR83" s="29">
        <v>1980</v>
      </c>
      <c r="AS83" s="29">
        <v>1221</v>
      </c>
      <c r="AT83" s="29">
        <v>1304</v>
      </c>
      <c r="AU83" s="29">
        <v>2008</v>
      </c>
      <c r="AV83" s="29">
        <v>1976</v>
      </c>
      <c r="AW83" s="29">
        <v>1215</v>
      </c>
      <c r="AX83" s="29">
        <v>1747</v>
      </c>
      <c r="AY83" s="29">
        <v>1913</v>
      </c>
      <c r="AZ83" s="29">
        <v>2007</v>
      </c>
      <c r="BA83" s="29">
        <v>1073</v>
      </c>
      <c r="BB83" s="29">
        <v>1659</v>
      </c>
      <c r="BC83" s="29">
        <v>1901</v>
      </c>
      <c r="BD83" s="29">
        <v>1485</v>
      </c>
      <c r="BE83" s="29">
        <v>1126</v>
      </c>
      <c r="BF83" s="29">
        <v>1413</v>
      </c>
      <c r="BG83" s="29">
        <v>1999</v>
      </c>
      <c r="BH83" s="29">
        <v>1883</v>
      </c>
      <c r="BI83" s="29">
        <v>1141</v>
      </c>
    </row>
    <row r="84" spans="1:61" x14ac:dyDescent="0.2">
      <c r="A84" t="e" vm="80">
        <v>#VALUE!</v>
      </c>
      <c r="B84" t="str" cm="1">
        <f t="array" ref="B84">_FV(A84,"Ticker symbol",TRUE)</f>
        <v>PYPL</v>
      </c>
      <c r="C84" s="19" cm="1">
        <f t="array" ref="C84">_FV(A84,"Price")</f>
        <v>80.540000000000006</v>
      </c>
      <c r="D84" s="20" cm="1">
        <f t="array" ref="D84">_FV(A84,"market cap",TRUE)/1000000</f>
        <v>93268.54</v>
      </c>
      <c r="E84" s="22" t="str">
        <f t="shared" si="3"/>
        <v>n/a</v>
      </c>
      <c r="F84" s="21">
        <f>IF(COUNT(Q84:T84)=4,IFERROR(IF($D84/IF($Q84=0,SUM($R84:U84),SUM($Q84:T84))&lt;0,"n/a",$D84/IF($Q84=0,SUM($R84:U84),SUM($Q84:T84))),"n/a"),"n/a")</f>
        <v>26.045389555989946</v>
      </c>
      <c r="G84" s="21">
        <f>IF(COUNT(Q84:X84)=8,IFERROR(IF(($D84/IF($Q84=0,SUM($R84:Z84),SUM($Q84:Y84))*2)&lt;0,"n/a",($D84/IF($Q84=0,SUM($R84:Z84),SUM($Q84:Y84))*2)),"n/a"),"n/a")</f>
        <v>21.006427927927927</v>
      </c>
      <c r="H84" s="21">
        <f>IF(COUNT(Q84:AB84)=12,IFERROR(IF(($D84/IF($Q84=0,SUM($R84:AD84),SUM($Q84:AC84))*3)&lt;0,"n/a",($D84/IF($Q84=0,SUM($R84:AD84),SUM($Q84:AC84))*3)),"n/a"),"n/a")</f>
        <v>24.676392979980594</v>
      </c>
      <c r="I84" s="21">
        <f>IF(COUNT(Q84:AF84)=16,IFERROR(IF(($D84/IF($Q84=0,SUM($R84:AH84),SUM($Q84:AG84))*4)&lt;0,"n/a",($D84/IF($Q84=0,SUM($R84:AH84),SUM($Q84:AG84))*4)),"n/a"),"n/a")</f>
        <v>27.84966855777844</v>
      </c>
      <c r="J84" s="21">
        <f>IF(COUNT(Q84:AJ84)=20,IFERROR(IF(($D84/IF($Q84=0,SUM($R84:AL84),SUM($Q84:AK84))*5)&lt;0,"n/a",($D84/IF($Q84=0,SUM($R84:AL84),SUM($Q84:AK84))*5)),"n/a"),"n/a")</f>
        <v>30.698617602527811</v>
      </c>
      <c r="K84" s="21">
        <f>IF(COUNT(Q84:AN84)=24,IFERROR(IF(($D84/IF($Q84=0,SUM($R84:AP84),SUM($Q84:AO84))*6)&lt;0,"n/a",($D84/IF($Q84=0,SUM($R84:AP84),SUM($Q84:AO84))*6)),"n/a"),"n/a")</f>
        <v>33.72777483124397</v>
      </c>
      <c r="L84" s="21">
        <f>IF(COUNT(Q84:AR84)=28,IFERROR(IF(($D84/IF($Q84=0,SUM($R84:AT84),SUM($Q84:AS84))*7)&lt;0,"n/a",($D84/IF($Q84=0,SUM($R84:AT84),SUM($Q84:AS84))*7)),"n/a"),"n/a")</f>
        <v>36.637473625140288</v>
      </c>
      <c r="M84" s="21">
        <f>IF(COUNT(Q84:AV84)=32,IFERROR(IF(($D84/IF($Q84=0,SUM($R84:AX84),SUM($Q84:AW84))*8)&lt;0,"n/a",($D84/IF($Q84=0,SUM($R84:AX84),SUM($Q84:AW84))*8)),"n/a"),"n/a")</f>
        <v>40.909497231207851</v>
      </c>
      <c r="N84" s="21" t="str">
        <f>IF(COUNT(Q84:AZ84)=36,IFERROR(IF(($D84/IF($Q84=0,SUM($R84:BB84),SUM($Q84:BA84))*9)&lt;0,"n/a",($D84/IF($Q84=0,SUM($R84:BB84),SUM($Q84:BA84))*9)),"n/a"),"n/a")</f>
        <v>n/a</v>
      </c>
      <c r="O84" s="21" t="str">
        <f>IF(COUNT(Q84:BD84)=40,IFERROR(IF(($D84/IF($Q84=0,SUM($R84:BF84),SUM($Q84:BE84))*10)&lt;0,"n/a",($D84/IF($Q84=0,SUM($R84:BF84),SUM($Q84:BE84))*10)),"n/a"),"n/a")</f>
        <v>n/a</v>
      </c>
      <c r="P84" s="23">
        <f t="shared" si="4"/>
        <v>3581</v>
      </c>
      <c r="Q84" s="26">
        <v>509</v>
      </c>
      <c r="R84" s="26">
        <v>801</v>
      </c>
      <c r="S84" s="26">
        <v>1087</v>
      </c>
      <c r="T84" s="28">
        <v>1184</v>
      </c>
      <c r="U84" s="28">
        <v>1097</v>
      </c>
      <c r="V84" s="39">
        <v>1567</v>
      </c>
      <c r="W84" s="39">
        <v>1021</v>
      </c>
      <c r="X84" s="39">
        <v>1530</v>
      </c>
      <c r="Y84" s="39">
        <v>84</v>
      </c>
      <c r="Z84" s="40">
        <v>507</v>
      </c>
      <c r="AA84" s="39">
        <v>462</v>
      </c>
      <c r="AB84" s="39">
        <v>823</v>
      </c>
      <c r="AC84" s="39">
        <v>667</v>
      </c>
      <c r="AD84" s="40">
        <v>584</v>
      </c>
      <c r="AE84" s="39">
        <v>436</v>
      </c>
      <c r="AF84" s="39">
        <v>526</v>
      </c>
      <c r="AG84" s="39">
        <v>511</v>
      </c>
      <c r="AH84" s="40">
        <v>620</v>
      </c>
      <c r="AI84" s="39">
        <v>380</v>
      </c>
      <c r="AJ84" s="39">
        <v>411</v>
      </c>
      <c r="AK84" s="39">
        <v>384</v>
      </c>
      <c r="AL84" s="40">
        <v>390</v>
      </c>
      <c r="AM84" s="39">
        <v>323</v>
      </c>
      <c r="AN84" s="39">
        <v>323</v>
      </c>
      <c r="AO84" s="39">
        <v>365</v>
      </c>
      <c r="AP84" s="40">
        <v>367</v>
      </c>
      <c r="AQ84" s="39">
        <v>301</v>
      </c>
      <c r="AR84" s="39">
        <v>305</v>
      </c>
      <c r="AS84" s="39">
        <v>255</v>
      </c>
      <c r="AT84" s="39">
        <v>286</v>
      </c>
      <c r="AU84" s="39">
        <v>234</v>
      </c>
      <c r="AV84" s="39">
        <v>281</v>
      </c>
      <c r="AW84" s="39">
        <v>-382</v>
      </c>
      <c r="AX84" s="41"/>
      <c r="AY84" s="41"/>
      <c r="AZ84" s="41"/>
      <c r="BA84" s="41"/>
      <c r="BB84" s="41"/>
      <c r="BC84" s="41"/>
      <c r="BD84" s="41"/>
      <c r="BE84" s="41"/>
      <c r="BF84" s="41"/>
      <c r="BG84" s="41"/>
      <c r="BH84" s="41"/>
      <c r="BI84" s="41"/>
    </row>
    <row r="85" spans="1:61" x14ac:dyDescent="0.2">
      <c r="A85" t="e" vm="81">
        <v>#VALUE!</v>
      </c>
      <c r="B85" t="str" cm="1">
        <f t="array" ref="B85">_FV(A85,"Ticker symbol",TRUE)</f>
        <v>QCOM</v>
      </c>
      <c r="C85" s="19" cm="1">
        <f t="array" ref="C85">_FV(A85,"Price")</f>
        <v>131.6</v>
      </c>
      <c r="D85" s="20" cm="1">
        <f t="array" ref="D85">_FV(A85,"market cap",TRUE)/1000000</f>
        <v>147392</v>
      </c>
      <c r="E85" s="22">
        <f t="shared" si="3"/>
        <v>0.1429907001919008</v>
      </c>
      <c r="F85" s="21">
        <f>IF(COUNT(Q85:T85)=4,IFERROR(IF($D85/IF($Q85=0,SUM($R85:U85),SUM($Q85:T85))&lt;0,"n/a",$D85/IF($Q85=0,SUM($R85:U85),SUM($Q85:T85))),"n/a"),"n/a")</f>
        <v>13.20835200286764</v>
      </c>
      <c r="G85" s="21">
        <f>IF(COUNT(Q85:X85)=8,IFERROR(IF(($D85/IF($Q85=0,SUM($R85:Z85),SUM($Q85:Y85))*2)&lt;0,"n/a",($D85/IF($Q85=0,SUM($R85:Z85),SUM($Q85:Y85))*2)),"n/a"),"n/a")</f>
        <v>15.002493765586035</v>
      </c>
      <c r="H85" s="21">
        <f>IF(COUNT(Q85:AB85)=12,IFERROR(IF(($D85/IF($Q85=0,SUM($R85:AD85),SUM($Q85:AC85))*3)&lt;0,"n/a",($D85/IF($Q85=0,SUM($R85:AD85),SUM($Q85:AC85))*3)),"n/a"),"n/a")</f>
        <v>18.507282772476142</v>
      </c>
      <c r="I85" s="21">
        <f>IF(COUNT(Q85:AF85)=16,IFERROR(IF(($D85/IF($Q85=0,SUM($R85:AH85),SUM($Q85:AG85))*4)&lt;0,"n/a",($D85/IF($Q85=0,SUM($R85:AH85),SUM($Q85:AG85))*4)),"n/a"),"n/a")</f>
        <v>22.694022094768851</v>
      </c>
      <c r="J85" s="21">
        <f>IF(COUNT(Q85:AJ85)=20,IFERROR(IF(($D85/IF($Q85=0,SUM($R85:AL85),SUM($Q85:AK85))*5)&lt;0,"n/a",($D85/IF($Q85=0,SUM($R85:AL85),SUM($Q85:AK85))*5)),"n/a"),"n/a")</f>
        <v>33.86920354795717</v>
      </c>
      <c r="K85" s="21">
        <f>IF(COUNT(Q85:AN85)=24,IFERROR(IF(($D85/IF($Q85=0,SUM($R85:AP85),SUM($Q85:AO85))*6)&lt;0,"n/a",($D85/IF($Q85=0,SUM($R85:AP85),SUM($Q85:AO85))*6)),"n/a"),"n/a")</f>
        <v>33.186430501350941</v>
      </c>
      <c r="L85" s="21">
        <f>IF(COUNT(Q85:AR85)=28,IFERROR(IF(($D85/IF($Q85=0,SUM($R85:AT85),SUM($Q85:AS85))*7)&lt;0,"n/a",($D85/IF($Q85=0,SUM($R85:AT85),SUM($Q85:AS85))*7)),"n/a"),"n/a")</f>
        <v>32.811066942280178</v>
      </c>
      <c r="M85" s="21">
        <f>IF(COUNT(Q85:AV85)=32,IFERROR(IF(($D85/IF($Q85=0,SUM($R85:AX85),SUM($Q85:AW85))*8)&lt;0,"n/a",($D85/IF($Q85=0,SUM($R85:AX85),SUM($Q85:AW85))*8)),"n/a"),"n/a")</f>
        <v>29.844744235490648</v>
      </c>
      <c r="N85" s="21">
        <f>IF(COUNT(Q85:AZ85)=36,IFERROR(IF(($D85/IF($Q85=0,SUM($R85:BB85),SUM($Q85:BA85))*9)&lt;0,"n/a",($D85/IF($Q85=0,SUM($R85:BB85),SUM($Q85:BA85))*9)),"n/a"),"n/a")</f>
        <v>28.631542595670282</v>
      </c>
      <c r="O85" s="21">
        <f>IF(COUNT(Q85:BD85)=40,IFERROR(IF(($D85/IF($Q85=0,SUM($R85:BF85),SUM($Q85:BE85))*10)&lt;0,"n/a",($D85/IF($Q85=0,SUM($R85:BF85),SUM($Q85:BE85))*10)),"n/a"),"n/a")</f>
        <v>27.838700538294457</v>
      </c>
      <c r="P85" s="23">
        <f t="shared" si="4"/>
        <v>11159</v>
      </c>
      <c r="Q85" s="26">
        <v>2934</v>
      </c>
      <c r="R85" s="26">
        <v>3399</v>
      </c>
      <c r="S85" s="26">
        <v>2799</v>
      </c>
      <c r="T85" s="28">
        <v>2027</v>
      </c>
      <c r="U85" s="28">
        <v>1762</v>
      </c>
      <c r="V85" s="29">
        <v>2455</v>
      </c>
      <c r="W85" s="29">
        <v>2960</v>
      </c>
      <c r="X85" s="29">
        <v>845</v>
      </c>
      <c r="Y85" s="29">
        <v>468</v>
      </c>
      <c r="Z85" s="30">
        <v>925</v>
      </c>
      <c r="AA85" s="29">
        <v>506</v>
      </c>
      <c r="AB85" s="29">
        <v>2149</v>
      </c>
      <c r="AC85" s="29">
        <v>663</v>
      </c>
      <c r="AD85" s="30">
        <v>1068</v>
      </c>
      <c r="AE85" s="29">
        <v>-513</v>
      </c>
      <c r="AF85" s="29">
        <v>1202</v>
      </c>
      <c r="AG85" s="29">
        <v>330</v>
      </c>
      <c r="AH85" s="30">
        <v>-5983</v>
      </c>
      <c r="AI85" s="29">
        <v>148</v>
      </c>
      <c r="AJ85" s="29">
        <v>866</v>
      </c>
      <c r="AK85" s="29">
        <v>749</v>
      </c>
      <c r="AL85" s="30">
        <v>682</v>
      </c>
      <c r="AM85" s="29">
        <v>1599</v>
      </c>
      <c r="AN85" s="29">
        <v>1444</v>
      </c>
      <c r="AO85" s="29">
        <v>1164</v>
      </c>
      <c r="AP85" s="30">
        <v>1498</v>
      </c>
      <c r="AQ85" s="29">
        <v>1062</v>
      </c>
      <c r="AR85" s="29">
        <v>1184</v>
      </c>
      <c r="AS85" s="29">
        <v>1053</v>
      </c>
      <c r="AT85" s="29">
        <v>1972</v>
      </c>
      <c r="AU85" s="29">
        <v>1895</v>
      </c>
      <c r="AV85" s="29">
        <v>2238</v>
      </c>
      <c r="AW85" s="29">
        <v>1959</v>
      </c>
      <c r="AX85" s="29">
        <v>1875</v>
      </c>
      <c r="AY85" s="29">
        <v>1501</v>
      </c>
      <c r="AZ85" s="29">
        <v>1580</v>
      </c>
      <c r="BA85" s="29">
        <v>1866</v>
      </c>
      <c r="BB85" s="29">
        <v>1906</v>
      </c>
      <c r="BC85" s="29">
        <v>1271</v>
      </c>
      <c r="BD85" s="29">
        <v>1207</v>
      </c>
      <c r="BE85" s="29">
        <v>2230</v>
      </c>
      <c r="BF85" s="29">
        <v>1401</v>
      </c>
      <c r="BG85" s="29">
        <v>1056</v>
      </c>
      <c r="BH85" s="29">
        <v>1035</v>
      </c>
      <c r="BI85" s="29">
        <v>999</v>
      </c>
    </row>
    <row r="86" spans="1:61" x14ac:dyDescent="0.2">
      <c r="A86" t="e" vm="82">
        <v>#VALUE!</v>
      </c>
      <c r="B86" t="str" cm="1">
        <f t="array" ref="B86">_FV(A86,"Ticker symbol",TRUE)</f>
        <v>REGN</v>
      </c>
      <c r="C86" s="19" cm="1">
        <f t="array" ref="C86">_FV(A86,"Price")</f>
        <v>661.14</v>
      </c>
      <c r="D86" s="20" cm="1">
        <f t="array" ref="D86">_FV(A86,"market cap",TRUE)/1000000</f>
        <v>72623.710000000006</v>
      </c>
      <c r="E86" s="22">
        <f t="shared" si="3"/>
        <v>8.0901534526854224</v>
      </c>
      <c r="F86" s="21">
        <f>IF(COUNT(Q86:T86)=4,IFERROR(IF($D86/IF($Q86=0,SUM($R86:U86),SUM($Q86:T86))&lt;0,"n/a",$D86/IF($Q86=0,SUM($R86:U86),SUM($Q86:T86))),"n/a"),"n/a")</f>
        <v>9.1534799596672549</v>
      </c>
      <c r="G86" s="21">
        <f>IF(COUNT(Q86:X86)=8,IFERROR(IF(($D86/IF($Q86=0,SUM($R86:Z86),SUM($Q86:Y86))*2)&lt;0,"n/a",($D86/IF($Q86=0,SUM($R86:Z86),SUM($Q86:Y86))*2)),"n/a"),"n/a")</f>
        <v>11.562443878363318</v>
      </c>
      <c r="H86" s="21">
        <f>IF(COUNT(Q86:AB86)=12,IFERROR(IF(($D86/IF($Q86=0,SUM($R86:AD86),SUM($Q86:AC86))*3)&lt;0,"n/a",($D86/IF($Q86=0,SUM($R86:AD86),SUM($Q86:AC86))*3)),"n/a"),"n/a")</f>
        <v>14.843379888268156</v>
      </c>
      <c r="I86" s="21">
        <f>IF(COUNT(Q86:AF86)=16,IFERROR(IF(($D86/IF($Q86=0,SUM($R86:AH86),SUM($Q86:AG86))*4)&lt;0,"n/a",($D86/IF($Q86=0,SUM($R86:AH86),SUM($Q86:AG86))*4)),"n/a"),"n/a")</f>
        <v>16.966174512323327</v>
      </c>
      <c r="J86" s="21">
        <f>IF(COUNT(Q86:AJ86)=20,IFERROR(IF(($D86/IF($Q86=0,SUM($R86:AL86),SUM($Q86:AK86))*5)&lt;0,"n/a",($D86/IF($Q86=0,SUM($R86:AL86),SUM($Q86:AK86))*5)),"n/a"),"n/a")</f>
        <v>19.819799683423398</v>
      </c>
      <c r="K86" s="21">
        <f>IF(COUNT(Q86:AN86)=24,IFERROR(IF(($D86/IF($Q86=0,SUM($R86:AP86),SUM($Q86:AO86))*6)&lt;0,"n/a",($D86/IF($Q86=0,SUM($R86:AP86),SUM($Q86:AO86))*6)),"n/a"),"n/a")</f>
        <v>22.676012697751876</v>
      </c>
      <c r="L86" s="21">
        <f>IF(COUNT(Q86:AR86)=28,IFERROR(IF(($D86/IF($Q86=0,SUM($R86:AT86),SUM($Q86:AS86))*7)&lt;0,"n/a",($D86/IF($Q86=0,SUM($R86:AT86),SUM($Q86:AS86))*7)),"n/a"),"n/a")</f>
        <v>25.607796191819467</v>
      </c>
      <c r="M86" s="21">
        <f>IF(COUNT(Q86:AV86)=32,IFERROR(IF(($D86/IF($Q86=0,SUM($R86:AX86),SUM($Q86:AW86))*8)&lt;0,"n/a",($D86/IF($Q86=0,SUM($R86:AX86),SUM($Q86:AW86))*8)),"n/a"),"n/a")</f>
        <v>28.777536282133838</v>
      </c>
      <c r="N86" s="21">
        <f>IF(COUNT(Q86:AZ86)=36,IFERROR(IF(($D86/IF($Q86=0,SUM($R86:BB86),SUM($Q86:BA86))*9)&lt;0,"n/a",($D86/IF($Q86=0,SUM($R86:BB86),SUM($Q86:BA86))*9)),"n/a"),"n/a")</f>
        <v>31.725725172313368</v>
      </c>
      <c r="O86" s="21">
        <f>IF(COUNT(Q86:BD86)=40,IFERROR(IF(($D86/IF($Q86=0,SUM($R86:BF86),SUM($Q86:BE86))*10)&lt;0,"n/a",($D86/IF($Q86=0,SUM($R86:BF86),SUM($Q86:BE86))*10)),"n/a"),"n/a")</f>
        <v>34.012603034844517</v>
      </c>
      <c r="P86" s="23">
        <f t="shared" si="4"/>
        <v>7934</v>
      </c>
      <c r="Q86" s="26">
        <v>974</v>
      </c>
      <c r="R86" s="26">
        <v>2229</v>
      </c>
      <c r="S86" s="26">
        <v>1632</v>
      </c>
      <c r="T86" s="28">
        <v>3099</v>
      </c>
      <c r="U86" s="28">
        <v>1115</v>
      </c>
      <c r="V86" s="29">
        <v>1149</v>
      </c>
      <c r="W86" s="29">
        <v>842</v>
      </c>
      <c r="X86" s="29">
        <v>897</v>
      </c>
      <c r="Y86" s="29">
        <v>625</v>
      </c>
      <c r="Z86" s="30">
        <v>792</v>
      </c>
      <c r="AA86" s="29">
        <v>670</v>
      </c>
      <c r="AB86" s="29">
        <v>193</v>
      </c>
      <c r="AC86" s="29">
        <v>461</v>
      </c>
      <c r="AD86" s="30">
        <v>820</v>
      </c>
      <c r="AE86" s="29">
        <v>595</v>
      </c>
      <c r="AF86" s="29">
        <v>551</v>
      </c>
      <c r="AG86" s="29">
        <v>478</v>
      </c>
      <c r="AH86" s="30">
        <v>174</v>
      </c>
      <c r="AI86" s="29">
        <v>388</v>
      </c>
      <c r="AJ86" s="29">
        <v>388</v>
      </c>
      <c r="AK86" s="29">
        <v>249</v>
      </c>
      <c r="AL86" s="30">
        <v>253</v>
      </c>
      <c r="AM86" s="29">
        <v>265</v>
      </c>
      <c r="AN86" s="29">
        <v>196</v>
      </c>
      <c r="AO86" s="29">
        <v>181</v>
      </c>
      <c r="AP86" s="30">
        <v>155</v>
      </c>
      <c r="AQ86" s="29">
        <v>210</v>
      </c>
      <c r="AR86" s="29">
        <v>195</v>
      </c>
      <c r="AS86" s="29">
        <v>76</v>
      </c>
      <c r="AT86" s="29">
        <v>90</v>
      </c>
      <c r="AU86" s="29">
        <v>83</v>
      </c>
      <c r="AV86" s="29">
        <v>96</v>
      </c>
      <c r="AW86" s="29">
        <v>68</v>
      </c>
      <c r="AX86" s="29">
        <v>86</v>
      </c>
      <c r="AY86" s="29">
        <v>141</v>
      </c>
      <c r="AZ86" s="29">
        <v>87</v>
      </c>
      <c r="BA86" s="29">
        <v>99</v>
      </c>
      <c r="BB86" s="29">
        <v>470</v>
      </c>
      <c r="BC86" s="29">
        <v>191</v>
      </c>
      <c r="BD86" s="29">
        <v>77</v>
      </c>
      <c r="BE86" s="29">
        <v>12</v>
      </c>
      <c r="BF86" s="29">
        <v>-53</v>
      </c>
      <c r="BG86" s="29">
        <v>-62</v>
      </c>
      <c r="BH86" s="29">
        <v>-63</v>
      </c>
      <c r="BI86" s="29">
        <v>-43</v>
      </c>
    </row>
    <row r="87" spans="1:61" x14ac:dyDescent="0.2">
      <c r="A87" t="e" vm="83">
        <v>#VALUE!</v>
      </c>
      <c r="B87" t="str" cm="1">
        <f t="array" ref="B87">_FV(A87,"Ticker symbol",TRUE)</f>
        <v>ROST</v>
      </c>
      <c r="C87" s="19" cm="1">
        <f t="array" ref="C87">_FV(A87,"Price")</f>
        <v>71.87</v>
      </c>
      <c r="D87" s="20" cm="1">
        <f t="array" ref="D87">_FV(A87,"market cap",TRUE)/1000000</f>
        <v>25254.57</v>
      </c>
      <c r="E87" s="22">
        <f t="shared" si="3"/>
        <v>0.35893416927899685</v>
      </c>
      <c r="F87" s="21">
        <f>IF(COUNT(Q87:T87)=4,IFERROR(IF($D87/IF($Q87=0,SUM($R87:U87),SUM($Q87:T87))&lt;0,"n/a",$D87/IF($Q87=0,SUM($R87:U87),SUM($Q87:T87))),"n/a"),"n/a")</f>
        <v>14.665836236933798</v>
      </c>
      <c r="G87" s="21">
        <f>IF(COUNT(Q87:X87)=8,IFERROR(IF(($D87/IF($Q87=0,SUM($R87:Z87),SUM($Q87:Y87))*2)&lt;0,"n/a",($D87/IF($Q87=0,SUM($R87:Z87),SUM($Q87:Y87))*2)),"n/a"),"n/a")</f>
        <v>22.319549270879364</v>
      </c>
      <c r="H87" s="21">
        <f>IF(COUNT(Q87:AB87)=12,IFERROR(IF(($D87/IF($Q87=0,SUM($R87:AD87),SUM($Q87:AC87))*3)&lt;0,"n/a",($D87/IF($Q87=0,SUM($R87:AD87),SUM($Q87:AC87))*3)),"n/a"),"n/a")</f>
        <v>19.376907928388746</v>
      </c>
      <c r="I87" s="21">
        <f>IF(COUNT(Q87:AF87)=16,IFERROR(IF(($D87/IF($Q87=0,SUM($R87:AH87),SUM($Q87:AG87))*4)&lt;0,"n/a",($D87/IF($Q87=0,SUM($R87:AH87),SUM($Q87:AG87))*4)),"n/a"),"n/a")</f>
        <v>18.346945150744641</v>
      </c>
      <c r="J87" s="21">
        <f>IF(COUNT(Q87:AJ87)=20,IFERROR(IF(($D87/IF($Q87=0,SUM($R87:AL87),SUM($Q87:AK87))*5)&lt;0,"n/a",($D87/IF($Q87=0,SUM($R87:AL87),SUM($Q87:AK87))*5)),"n/a"),"n/a")</f>
        <v>18.793399315374309</v>
      </c>
      <c r="K87" s="21">
        <f>IF(COUNT(Q87:AN87)=24,IFERROR(IF(($D87/IF($Q87=0,SUM($R87:AP87),SUM($Q87:AO87))*6)&lt;0,"n/a",($D87/IF($Q87=0,SUM($R87:AP87),SUM($Q87:AO87))*6)),"n/a"),"n/a")</f>
        <v>19.424102038200232</v>
      </c>
      <c r="L87" s="21">
        <f>IF(COUNT(Q87:AR87)=28,IFERROR(IF(($D87/IF($Q87=0,SUM($R87:AT87),SUM($Q87:AS87))*7)&lt;0,"n/a",($D87/IF($Q87=0,SUM($R87:AT87),SUM($Q87:AS87))*7)),"n/a"),"n/a")</f>
        <v>20.072895424094469</v>
      </c>
      <c r="M87" s="21">
        <f>IF(COUNT(Q87:AV87)=32,IFERROR(IF(($D87/IF($Q87=0,SUM($R87:AX87),SUM($Q87:AW87))*8)&lt;0,"n/a",($D87/IF($Q87=0,SUM($R87:AX87),SUM($Q87:AW87))*8)),"n/a"),"n/a")</f>
        <v>20.824217687074828</v>
      </c>
      <c r="N87" s="21">
        <f>IF(COUNT(Q87:AZ87)=36,IFERROR(IF(($D87/IF($Q87=0,SUM($R87:BB87),SUM($Q87:BA87))*9)&lt;0,"n/a",($D87/IF($Q87=0,SUM($R87:BB87),SUM($Q87:BA87))*9)),"n/a"),"n/a")</f>
        <v>21.525819679893928</v>
      </c>
      <c r="O87" s="21">
        <f>IF(COUNT(Q87:BD87)=40,IFERROR(IF(($D87/IF($Q87=0,SUM($R87:BF87),SUM($Q87:BE87))*10)&lt;0,"n/a",($D87/IF($Q87=0,SUM($R87:BF87),SUM($Q87:BE87))*10)),"n/a"),"n/a")</f>
        <v>22.345222084586798</v>
      </c>
      <c r="P87" s="23">
        <f t="shared" si="4"/>
        <v>1722</v>
      </c>
      <c r="Q87" s="26">
        <v>367</v>
      </c>
      <c r="R87" s="26">
        <v>385</v>
      </c>
      <c r="S87" s="26">
        <v>494</v>
      </c>
      <c r="T87" s="28">
        <v>476</v>
      </c>
      <c r="U87" s="28">
        <v>238</v>
      </c>
      <c r="V87" s="29">
        <v>131</v>
      </c>
      <c r="W87" s="29">
        <v>22</v>
      </c>
      <c r="X87" s="29">
        <v>-306</v>
      </c>
      <c r="Y87" s="29">
        <v>456</v>
      </c>
      <c r="Z87" s="30">
        <v>371</v>
      </c>
      <c r="AA87" s="29">
        <v>413</v>
      </c>
      <c r="AB87" s="29">
        <v>421</v>
      </c>
      <c r="AC87" s="29">
        <v>442</v>
      </c>
      <c r="AD87" s="30">
        <v>338</v>
      </c>
      <c r="AE87" s="29">
        <v>389</v>
      </c>
      <c r="AF87" s="29">
        <v>418</v>
      </c>
      <c r="AG87" s="29">
        <v>451</v>
      </c>
      <c r="AH87" s="30">
        <v>274</v>
      </c>
      <c r="AI87" s="29">
        <v>317</v>
      </c>
      <c r="AJ87" s="29">
        <v>321</v>
      </c>
      <c r="AK87" s="29">
        <v>301</v>
      </c>
      <c r="AL87" s="30">
        <v>245</v>
      </c>
      <c r="AM87" s="29">
        <v>282</v>
      </c>
      <c r="AN87" s="29">
        <v>291</v>
      </c>
      <c r="AO87" s="29">
        <v>264</v>
      </c>
      <c r="AP87" s="30">
        <v>216</v>
      </c>
      <c r="AQ87" s="29">
        <v>259</v>
      </c>
      <c r="AR87" s="29">
        <v>282</v>
      </c>
      <c r="AS87" s="29">
        <v>249</v>
      </c>
      <c r="AT87" s="29">
        <v>193</v>
      </c>
      <c r="AU87" s="29">
        <v>240</v>
      </c>
      <c r="AV87" s="29">
        <v>244</v>
      </c>
      <c r="AW87" s="29">
        <v>218</v>
      </c>
      <c r="AX87" s="29">
        <v>172</v>
      </c>
      <c r="AY87" s="29">
        <v>213</v>
      </c>
      <c r="AZ87" s="29">
        <v>235</v>
      </c>
      <c r="BA87" s="29">
        <v>237</v>
      </c>
      <c r="BB87" s="29">
        <v>160</v>
      </c>
      <c r="BC87" s="29">
        <v>182</v>
      </c>
      <c r="BD87" s="29">
        <v>209</v>
      </c>
      <c r="BE87" s="29">
        <v>192</v>
      </c>
      <c r="BF87" s="29">
        <v>144</v>
      </c>
      <c r="BG87" s="29">
        <v>148</v>
      </c>
      <c r="BH87" s="29">
        <v>173</v>
      </c>
      <c r="BI87" s="29">
        <v>162</v>
      </c>
    </row>
    <row r="88" spans="1:61" x14ac:dyDescent="0.2">
      <c r="A88" t="e" vm="84">
        <v>#VALUE!</v>
      </c>
      <c r="B88" t="str" cm="1">
        <f t="array" ref="B88">_FV(A88,"Ticker symbol",TRUE)</f>
        <v>SBUX</v>
      </c>
      <c r="C88" s="19" cm="1">
        <f t="array" ref="C88">_FV(A88,"Price")</f>
        <v>73.39</v>
      </c>
      <c r="D88" s="20" cm="1">
        <f t="array" ref="D88">_FV(A88,"market cap",TRUE)/1000000</f>
        <v>84170.99</v>
      </c>
      <c r="E88" s="22">
        <f t="shared" si="3"/>
        <v>1.0706380974805745</v>
      </c>
      <c r="F88" s="21">
        <f>IF(COUNT(Q88:T88)=4,IFERROR(IF($D88/IF($Q88=0,SUM($R88:U88),SUM($Q88:T88))&lt;0,"n/a",$D88/IF($Q88=0,SUM($R88:U88),SUM($Q88:T88))),"n/a"),"n/a")</f>
        <v>19.095052177858442</v>
      </c>
      <c r="G88" s="21">
        <f>IF(COUNT(Q88:X88)=8,IFERROR(IF(($D88/IF($Q88=0,SUM($R88:Z88),SUM($Q88:Y88))*2)&lt;0,"n/a",($D88/IF($Q88=0,SUM($R88:Z88),SUM($Q88:Y88))*2)),"n/a"),"n/a")</f>
        <v>29.368803210048849</v>
      </c>
      <c r="H88" s="21">
        <f>IF(COUNT(Q88:AB88)=12,IFERROR(IF(($D88/IF($Q88=0,SUM($R88:AD88),SUM($Q88:AC88))*3)&lt;0,"n/a",($D88/IF($Q88=0,SUM($R88:AD88),SUM($Q88:AC88))*3)),"n/a"),"n/a")</f>
        <v>26.701170561488844</v>
      </c>
      <c r="I88" s="21">
        <f>IF(COUNT(Q88:AF88)=16,IFERROR(IF(($D88/IF($Q88=0,SUM($R88:AH88),SUM($Q88:AG88))*4)&lt;0,"n/a",($D88/IF($Q88=0,SUM($R88:AH88),SUM($Q88:AG88))*4)),"n/a"),"n/a")</f>
        <v>26.962758068391128</v>
      </c>
      <c r="J88" s="21">
        <f>IF(COUNT(Q88:AJ88)=20,IFERROR(IF(($D88/IF($Q88=0,SUM($R88:AL88),SUM($Q88:AK88))*5)&lt;0,"n/a",($D88/IF($Q88=0,SUM($R88:AL88),SUM($Q88:AK88))*5)),"n/a"),"n/a")</f>
        <v>24.945465591843995</v>
      </c>
      <c r="K88" s="21">
        <f>IF(COUNT(Q88:AN88)=24,IFERROR(IF(($D88/IF($Q88=0,SUM($R88:AP88),SUM($Q88:AO88))*6)&lt;0,"n/a",($D88/IF($Q88=0,SUM($R88:AP88),SUM($Q88:AO88))*6)),"n/a"),"n/a")</f>
        <v>25.567050068344049</v>
      </c>
      <c r="L88" s="21">
        <f>IF(COUNT(Q88:AR88)=28,IFERROR(IF(($D88/IF($Q88=0,SUM($R88:AT88),SUM($Q88:AS88))*7)&lt;0,"n/a",($D88/IF($Q88=0,SUM($R88:AT88),SUM($Q88:AS88))*7)),"n/a"),"n/a")</f>
        <v>26.521287810586966</v>
      </c>
      <c r="M88" s="21">
        <f>IF(COUNT(Q88:AV88)=32,IFERROR(IF(($D88/IF($Q88=0,SUM($R88:AX88),SUM($Q88:AW88))*8)&lt;0,"n/a",($D88/IF($Q88=0,SUM($R88:AX88),SUM($Q88:AW88))*8)),"n/a"),"n/a")</f>
        <v>27.232091236300402</v>
      </c>
      <c r="N88" s="21">
        <f>IF(COUNT(Q88:AZ88)=36,IFERROR(IF(($D88/IF($Q88=0,SUM($R88:BB88),SUM($Q88:BA88))*9)&lt;0,"n/a",($D88/IF($Q88=0,SUM($R88:BB88),SUM($Q88:BA88))*9)),"n/a"),"n/a")</f>
        <v>30.491825390436322</v>
      </c>
      <c r="O88" s="21">
        <f>IF(COUNT(Q88:BD88)=40,IFERROR(IF(($D88/IF($Q88=0,SUM($R88:BF88),SUM($Q88:BE88))*10)&lt;0,"n/a",($D88/IF($Q88=0,SUM($R88:BF88),SUM($Q88:BE88))*10)),"n/a"),"n/a")</f>
        <v>32.030972676763831</v>
      </c>
      <c r="P88" s="23">
        <f t="shared" si="4"/>
        <v>4408</v>
      </c>
      <c r="Q88" s="26">
        <v>675</v>
      </c>
      <c r="R88" s="26">
        <v>816</v>
      </c>
      <c r="S88" s="26">
        <v>1764</v>
      </c>
      <c r="T88" s="28">
        <v>1153</v>
      </c>
      <c r="U88" s="28">
        <v>659</v>
      </c>
      <c r="V88" s="29">
        <v>622</v>
      </c>
      <c r="W88" s="29">
        <v>393</v>
      </c>
      <c r="X88" s="29">
        <v>-678</v>
      </c>
      <c r="Y88" s="29">
        <v>328</v>
      </c>
      <c r="Z88" s="30">
        <v>886</v>
      </c>
      <c r="AA88" s="29">
        <v>803</v>
      </c>
      <c r="AB88" s="29">
        <v>1373</v>
      </c>
      <c r="AC88" s="29">
        <v>663</v>
      </c>
      <c r="AD88" s="30">
        <v>761</v>
      </c>
      <c r="AE88" s="29">
        <v>756</v>
      </c>
      <c r="AF88" s="29">
        <v>853</v>
      </c>
      <c r="AG88" s="29">
        <v>660</v>
      </c>
      <c r="AH88" s="30">
        <v>2250</v>
      </c>
      <c r="AI88" s="29">
        <v>789</v>
      </c>
      <c r="AJ88" s="29">
        <v>692</v>
      </c>
      <c r="AK88" s="29">
        <v>653</v>
      </c>
      <c r="AL88" s="30">
        <v>752</v>
      </c>
      <c r="AM88" s="29">
        <v>801</v>
      </c>
      <c r="AN88" s="29">
        <v>754</v>
      </c>
      <c r="AO88" s="29">
        <v>575</v>
      </c>
      <c r="AP88" s="30">
        <v>688</v>
      </c>
      <c r="AQ88" s="29">
        <v>653</v>
      </c>
      <c r="AR88" s="29">
        <v>627</v>
      </c>
      <c r="AS88" s="29">
        <v>495</v>
      </c>
      <c r="AT88" s="29">
        <v>983</v>
      </c>
      <c r="AU88" s="29">
        <v>588</v>
      </c>
      <c r="AV88" s="29">
        <v>513</v>
      </c>
      <c r="AW88" s="29">
        <v>427</v>
      </c>
      <c r="AX88" s="29">
        <v>541</v>
      </c>
      <c r="AY88" s="29">
        <v>-1232</v>
      </c>
      <c r="AZ88" s="29">
        <v>418</v>
      </c>
      <c r="BA88" s="29">
        <v>390</v>
      </c>
      <c r="BB88" s="29">
        <v>432</v>
      </c>
      <c r="BC88" s="29">
        <v>359</v>
      </c>
      <c r="BD88" s="29">
        <v>333</v>
      </c>
      <c r="BE88" s="29">
        <v>310</v>
      </c>
      <c r="BF88" s="29">
        <v>382</v>
      </c>
      <c r="BG88" s="29">
        <v>358</v>
      </c>
      <c r="BH88" s="29">
        <v>279</v>
      </c>
      <c r="BI88" s="29">
        <v>262</v>
      </c>
    </row>
    <row r="89" spans="1:61" x14ac:dyDescent="0.2">
      <c r="A89" t="e" vm="85">
        <v>#VALUE!</v>
      </c>
      <c r="B89" t="str" cm="1">
        <f t="array" ref="B89">_FV(A89,"Ticker symbol",TRUE)</f>
        <v>SGEN</v>
      </c>
      <c r="C89" s="19" cm="1">
        <f t="array" ref="C89">_FV(A89,"Price")</f>
        <v>139.63999999999999</v>
      </c>
      <c r="D89" s="20" cm="1">
        <f t="array" ref="D89">_FV(A89,"market cap",TRUE)/1000000</f>
        <v>25704.32</v>
      </c>
      <c r="E89" s="22" t="str">
        <f t="shared" si="3"/>
        <v>n/a</v>
      </c>
      <c r="F89" s="21" t="str">
        <f>IF(COUNT(Q89:T89)=4,IFERROR(IF($D89/IF($Q89=0,SUM($R89:U89),SUM($Q89:T89))&lt;0,"n/a",$D89/IF($Q89=0,SUM($R89:U89),SUM($Q89:T89))),"n/a"),"n/a")</f>
        <v>n/a</v>
      </c>
      <c r="G89" s="21" t="str">
        <f>IF(COUNT(Q89:X89)=8,IFERROR(IF(($D89/IF($Q89=0,SUM($R89:Z89),SUM($Q89:Y89))*2)&lt;0,"n/a",($D89/IF($Q89=0,SUM($R89:Z89),SUM($Q89:Y89))*2)),"n/a"),"n/a")</f>
        <v>n/a</v>
      </c>
      <c r="H89" s="21" t="str">
        <f>IF(COUNT(Q89:AB89)=12,IFERROR(IF(($D89/IF($Q89=0,SUM($R89:AD89),SUM($Q89:AC89))*3)&lt;0,"n/a",($D89/IF($Q89=0,SUM($R89:AD89),SUM($Q89:AC89))*3)),"n/a"),"n/a")</f>
        <v>n/a</v>
      </c>
      <c r="I89" s="21" t="str">
        <f>IF(COUNT(Q89:AF89)=16,IFERROR(IF(($D89/IF($Q89=0,SUM($R89:AH89),SUM($Q89:AG89))*4)&lt;0,"n/a",($D89/IF($Q89=0,SUM($R89:AH89),SUM($Q89:AG89))*4)),"n/a"),"n/a")</f>
        <v>n/a</v>
      </c>
      <c r="J89" s="21" t="str">
        <f>IF(COUNT(Q89:AJ89)=20,IFERROR(IF(($D89/IF($Q89=0,SUM($R89:AL89),SUM($Q89:AK89))*5)&lt;0,"n/a",($D89/IF($Q89=0,SUM($R89:AL89),SUM($Q89:AK89))*5)),"n/a"),"n/a")</f>
        <v>n/a</v>
      </c>
      <c r="K89" s="21" t="str">
        <f>IF(COUNT(Q89:AN89)=24,IFERROR(IF(($D89/IF($Q89=0,SUM($R89:AP89),SUM($Q89:AO89))*6)&lt;0,"n/a",($D89/IF($Q89=0,SUM($R89:AP89),SUM($Q89:AO89))*6)),"n/a"),"n/a")</f>
        <v>n/a</v>
      </c>
      <c r="L89" s="21" t="str">
        <f>IF(COUNT(Q89:AR89)=28,IFERROR(IF(($D89/IF($Q89=0,SUM($R89:AT89),SUM($Q89:AS89))*7)&lt;0,"n/a",($D89/IF($Q89=0,SUM($R89:AT89),SUM($Q89:AS89))*7)),"n/a"),"n/a")</f>
        <v>n/a</v>
      </c>
      <c r="M89" s="21" t="str">
        <f>IF(COUNT(Q89:AV89)=32,IFERROR(IF(($D89/IF($Q89=0,SUM($R89:AX89),SUM($Q89:AW89))*8)&lt;0,"n/a",($D89/IF($Q89=0,SUM($R89:AX89),SUM($Q89:AW89))*8)),"n/a"),"n/a")</f>
        <v>n/a</v>
      </c>
      <c r="N89" s="21" t="str">
        <f>IF(COUNT(Q89:AZ89)=36,IFERROR(IF(($D89/IF($Q89=0,SUM($R89:BB89),SUM($Q89:BA89))*9)&lt;0,"n/a",($D89/IF($Q89=0,SUM($R89:BB89),SUM($Q89:BA89))*9)),"n/a"),"n/a")</f>
        <v>n/a</v>
      </c>
      <c r="O89" s="21" t="str">
        <f>IF(COUNT(Q89:BD89)=40,IFERROR(IF(($D89/IF($Q89=0,SUM($R89:BF89),SUM($Q89:BE89))*10)&lt;0,"n/a",($D89/IF($Q89=0,SUM($R89:BF89),SUM($Q89:BE89))*10)),"n/a"),"n/a")</f>
        <v>n/a</v>
      </c>
      <c r="P89" s="23">
        <f t="shared" si="4"/>
        <v>-690</v>
      </c>
      <c r="Q89" s="26">
        <v>-136</v>
      </c>
      <c r="R89" s="26">
        <v>-175</v>
      </c>
      <c r="S89" s="26">
        <v>-294</v>
      </c>
      <c r="T89" s="28">
        <v>-85</v>
      </c>
      <c r="U89" s="28">
        <v>-121</v>
      </c>
      <c r="V89" s="29">
        <v>167</v>
      </c>
      <c r="W89" s="29">
        <v>636</v>
      </c>
      <c r="X89" s="29">
        <v>-21</v>
      </c>
      <c r="Y89" s="29">
        <v>-168</v>
      </c>
      <c r="Z89" s="30">
        <v>26</v>
      </c>
      <c r="AA89" s="29">
        <v>-92</v>
      </c>
      <c r="AB89" s="29">
        <v>-79</v>
      </c>
      <c r="AC89" s="29">
        <v>-13</v>
      </c>
      <c r="AD89" s="30">
        <v>-120</v>
      </c>
      <c r="AE89" s="29">
        <v>-67</v>
      </c>
      <c r="AF89" s="29">
        <v>76</v>
      </c>
      <c r="AG89" s="29">
        <v>-112</v>
      </c>
      <c r="AH89" s="30">
        <v>-59</v>
      </c>
      <c r="AI89" s="29">
        <v>50</v>
      </c>
      <c r="AJ89" s="29">
        <v>-56</v>
      </c>
      <c r="AK89" s="29">
        <v>-60</v>
      </c>
      <c r="AL89" s="30">
        <v>-55</v>
      </c>
      <c r="AM89" s="29">
        <v>-32</v>
      </c>
      <c r="AN89" s="29">
        <v>-33</v>
      </c>
      <c r="AO89" s="29">
        <v>-20</v>
      </c>
      <c r="AP89" s="30">
        <v>-25</v>
      </c>
      <c r="AQ89" s="29">
        <v>-26</v>
      </c>
      <c r="AR89" s="29">
        <v>-48</v>
      </c>
      <c r="AS89" s="29">
        <v>-22</v>
      </c>
      <c r="AT89" s="29">
        <v>-27</v>
      </c>
      <c r="AU89" s="29">
        <v>-16</v>
      </c>
      <c r="AV89" s="29">
        <v>-18</v>
      </c>
      <c r="AW89" s="29">
        <v>-16</v>
      </c>
      <c r="AX89" s="29">
        <v>-16</v>
      </c>
      <c r="AY89" s="29">
        <v>-24</v>
      </c>
      <c r="AZ89" s="29">
        <v>-7</v>
      </c>
      <c r="BA89" s="29">
        <v>-16</v>
      </c>
      <c r="BB89" s="29">
        <v>-11</v>
      </c>
      <c r="BC89" s="29">
        <v>-14</v>
      </c>
      <c r="BD89" s="29">
        <v>-17</v>
      </c>
      <c r="BE89" s="29">
        <v>-12</v>
      </c>
      <c r="BF89" s="29">
        <v>-27</v>
      </c>
      <c r="BG89" s="29">
        <v>-41</v>
      </c>
      <c r="BH89" s="29">
        <v>-52</v>
      </c>
      <c r="BI89" s="29">
        <v>-33</v>
      </c>
    </row>
    <row r="90" spans="1:61" x14ac:dyDescent="0.2">
      <c r="A90" t="e" vm="86">
        <v>#VALUE!</v>
      </c>
      <c r="B90" t="str" cm="1">
        <f t="array" ref="B90">_FV(A90,"Ticker symbol",TRUE)</f>
        <v>SIRI</v>
      </c>
      <c r="C90" s="19" cm="1">
        <f t="array" ref="C90">_FV(A90,"Price")</f>
        <v>6.16</v>
      </c>
      <c r="D90" s="20" cm="1">
        <f t="array" ref="D90">_FV(A90,"market cap",TRUE)/1000000</f>
        <v>24246.48</v>
      </c>
      <c r="E90" s="22">
        <f t="shared" si="3"/>
        <v>-0.22486854314877822</v>
      </c>
      <c r="F90" s="21">
        <f>IF(COUNT(Q90:T90)=4,IFERROR(IF($D90/IF($Q90=0,SUM($R90:U90),SUM($Q90:T90))&lt;0,"n/a",$D90/IF($Q90=0,SUM($R90:U90),SUM($Q90:T90))),"n/a"),"n/a")</f>
        <v>17.269572649572648</v>
      </c>
      <c r="G90" s="21">
        <f>IF(COUNT(Q90:X90)=8,IFERROR(IF(($D90/IF($Q90=0,SUM($R90:Z90),SUM($Q90:Y90))*2)&lt;0,"n/a",($D90/IF($Q90=0,SUM($R90:Z90),SUM($Q90:Y90))*2)),"n/a"),"n/a")</f>
        <v>27.647069555302167</v>
      </c>
      <c r="H90" s="21">
        <f>IF(COUNT(Q90:AB90)=12,IFERROR(IF(($D90/IF($Q90=0,SUM($R90:AD90),SUM($Q90:AC90))*3)&lt;0,"n/a",($D90/IF($Q90=0,SUM($R90:AD90),SUM($Q90:AC90))*3)),"n/a"),"n/a")</f>
        <v>27.263658170914546</v>
      </c>
      <c r="I90" s="21">
        <f>IF(COUNT(Q90:AF90)=16,IFERROR(IF(($D90/IF($Q90=0,SUM($R90:AH90),SUM($Q90:AG90))*4)&lt;0,"n/a",($D90/IF($Q90=0,SUM($R90:AH90),SUM($Q90:AG90))*4)),"n/a"),"n/a")</f>
        <v>25.230468262226847</v>
      </c>
      <c r="J90" s="21">
        <f>IF(COUNT(Q90:AJ90)=20,IFERROR(IF(($D90/IF($Q90=0,SUM($R90:AL90),SUM($Q90:AK90))*5)&lt;0,"n/a",($D90/IF($Q90=0,SUM($R90:AL90),SUM($Q90:AK90))*5)),"n/a"),"n/a")</f>
        <v>26.988512911843276</v>
      </c>
      <c r="K90" s="21">
        <f>IF(COUNT(Q90:AN90)=24,IFERROR(IF(($D90/IF($Q90=0,SUM($R90:AP90),SUM($Q90:AO90))*6)&lt;0,"n/a",($D90/IF($Q90=0,SUM($R90:AP90),SUM($Q90:AO90))*6)),"n/a"),"n/a")</f>
        <v>27.773745704467355</v>
      </c>
      <c r="L90" s="21">
        <f>IF(COUNT(Q90:AR90)=28,IFERROR(IF(($D90/IF($Q90=0,SUM($R90:AT90),SUM($Q90:AS90))*7)&lt;0,"n/a",($D90/IF($Q90=0,SUM($R90:AT90),SUM($Q90:AS90))*7)),"n/a"),"n/a")</f>
        <v>29.522588276221949</v>
      </c>
      <c r="M90" s="21">
        <f>IF(COUNT(Q90:AV90)=32,IFERROR(IF(($D90/IF($Q90=0,SUM($R90:AX90),SUM($Q90:AW90))*8)&lt;0,"n/a",($D90/IF($Q90=0,SUM($R90:AX90),SUM($Q90:AW90))*8)),"n/a"),"n/a")</f>
        <v>31.075270746555592</v>
      </c>
      <c r="N90" s="21">
        <f>IF(COUNT(Q90:AZ90)=36,IFERROR(IF(($D90/IF($Q90=0,SUM($R90:BB90),SUM($Q90:BA90))*9)&lt;0,"n/a",($D90/IF($Q90=0,SUM($R90:BB90),SUM($Q90:BA90))*9)),"n/a"),"n/a")</f>
        <v>32.983422007255143</v>
      </c>
      <c r="O90" s="21">
        <f>IF(COUNT(Q90:BD90)=40,IFERROR(IF(($D90/IF($Q90=0,SUM($R90:BF90),SUM($Q90:BE90))*10)&lt;0,"n/a",($D90/IF($Q90=0,SUM($R90:BF90),SUM($Q90:BE90))*10)),"n/a"),"n/a")</f>
        <v>27.121342281879194</v>
      </c>
      <c r="P90" s="23">
        <f t="shared" si="4"/>
        <v>1404</v>
      </c>
      <c r="Q90" s="26">
        <v>309</v>
      </c>
      <c r="R90" s="26">
        <v>319</v>
      </c>
      <c r="S90" s="26">
        <v>343</v>
      </c>
      <c r="T90" s="28">
        <v>433</v>
      </c>
      <c r="U90" s="28">
        <v>219</v>
      </c>
      <c r="V90" s="29">
        <v>-677</v>
      </c>
      <c r="W90" s="29">
        <v>272</v>
      </c>
      <c r="X90" s="29">
        <v>243</v>
      </c>
      <c r="Y90" s="29">
        <v>293</v>
      </c>
      <c r="Z90" s="30">
        <v>243</v>
      </c>
      <c r="AA90" s="29">
        <v>246</v>
      </c>
      <c r="AB90" s="29">
        <v>263</v>
      </c>
      <c r="AC90" s="29">
        <v>162</v>
      </c>
      <c r="AD90" s="30">
        <v>251</v>
      </c>
      <c r="AE90" s="29">
        <v>343</v>
      </c>
      <c r="AF90" s="29">
        <v>293</v>
      </c>
      <c r="AG90" s="29">
        <v>289</v>
      </c>
      <c r="AH90" s="30">
        <v>-37</v>
      </c>
      <c r="AI90" s="29">
        <v>276</v>
      </c>
      <c r="AJ90" s="29">
        <v>202</v>
      </c>
      <c r="AK90" s="29">
        <v>207</v>
      </c>
      <c r="AL90" s="30">
        <v>205</v>
      </c>
      <c r="AM90" s="29">
        <v>194</v>
      </c>
      <c r="AN90" s="29">
        <v>175</v>
      </c>
      <c r="AO90" s="29">
        <v>172</v>
      </c>
      <c r="AP90" s="30">
        <v>135</v>
      </c>
      <c r="AQ90" s="29">
        <v>167</v>
      </c>
      <c r="AR90" s="29">
        <v>103</v>
      </c>
      <c r="AS90" s="29">
        <v>106</v>
      </c>
      <c r="AT90" s="29">
        <v>143</v>
      </c>
      <c r="AU90" s="29">
        <v>136</v>
      </c>
      <c r="AV90" s="29">
        <v>120</v>
      </c>
      <c r="AW90" s="29">
        <v>94</v>
      </c>
      <c r="AX90" s="29">
        <v>66</v>
      </c>
      <c r="AY90" s="29">
        <v>63</v>
      </c>
      <c r="AZ90" s="29">
        <v>126</v>
      </c>
      <c r="BA90" s="29">
        <v>119</v>
      </c>
      <c r="BB90" s="29">
        <v>355</v>
      </c>
      <c r="BC90" s="29">
        <v>47</v>
      </c>
      <c r="BD90" s="29">
        <v>1858</v>
      </c>
      <c r="BE90" s="29">
        <v>64</v>
      </c>
      <c r="BF90" s="29">
        <v>-70</v>
      </c>
      <c r="BG90" s="29">
        <v>62</v>
      </c>
      <c r="BH90" s="29">
        <v>183</v>
      </c>
      <c r="BI90" s="29">
        <v>78</v>
      </c>
    </row>
    <row r="91" spans="1:61" x14ac:dyDescent="0.2">
      <c r="A91" t="e" vm="87">
        <v>#VALUE!</v>
      </c>
      <c r="B91" t="str" cm="1">
        <f t="array" ref="B91">_FV(A91,"Ticker symbol",TRUE)</f>
        <v>SNPS</v>
      </c>
      <c r="C91" s="19" cm="1">
        <f t="array" ref="C91">_FV(A91,"Price")</f>
        <v>306.72000000000003</v>
      </c>
      <c r="D91" s="20" cm="1">
        <f t="array" ref="D91">_FV(A91,"market cap",TRUE)/1000000</f>
        <v>46914.36</v>
      </c>
      <c r="E91" s="22">
        <f t="shared" si="3"/>
        <v>2.0286532951289398</v>
      </c>
      <c r="F91" s="21">
        <f>IF(COUNT(Q91:T91)=4,IFERROR(IF($D91/IF($Q91=0,SUM($R91:U91),SUM($Q91:T91))&lt;0,"n/a",$D91/IF($Q91=0,SUM($R91:U91),SUM($Q91:T91))),"n/a"),"n/a")</f>
        <v>51.610957095709573</v>
      </c>
      <c r="G91" s="21">
        <f>IF(COUNT(Q91:X91)=8,IFERROR(IF(($D91/IF($Q91=0,SUM($R91:Z91),SUM($Q91:Y91))*2)&lt;0,"n/a",($D91/IF($Q91=0,SUM($R91:Z91),SUM($Q91:Y91))*2)),"n/a"),"n/a")</f>
        <v>54.079953890489911</v>
      </c>
      <c r="H91" s="21">
        <f>IF(COUNT(Q91:AB91)=12,IFERROR(IF(($D91/IF($Q91=0,SUM($R91:AD91),SUM($Q91:AC91))*3)&lt;0,"n/a",($D91/IF($Q91=0,SUM($R91:AD91),SUM($Q91:AC91))*3)),"n/a"),"n/a")</f>
        <v>62.056031746031742</v>
      </c>
      <c r="I91" s="21">
        <f>IF(COUNT(Q91:AF91)=16,IFERROR(IF(($D91/IF($Q91=0,SUM($R91:AH91),SUM($Q91:AG91))*4)&lt;0,"n/a",($D91/IF($Q91=0,SUM($R91:AH91),SUM($Q91:AG91))*4)),"n/a"),"n/a")</f>
        <v>69.528506854390514</v>
      </c>
      <c r="J91" s="21">
        <f>IF(COUNT(Q91:AJ91)=20,IFERROR(IF(($D91/IF($Q91=0,SUM($R91:AL91),SUM($Q91:AK91))*5)&lt;0,"n/a",($D91/IF($Q91=0,SUM($R91:AL91),SUM($Q91:AK91))*5)),"n/a"),"n/a")</f>
        <v>82.712200282087451</v>
      </c>
      <c r="K91" s="21">
        <f>IF(COUNT(Q91:AN91)=24,IFERROR(IF(($D91/IF($Q91=0,SUM($R91:AP91),SUM($Q91:AO91))*6)&lt;0,"n/a",($D91/IF($Q91=0,SUM($R91:AP91),SUM($Q91:AO91))*6)),"n/a"),"n/a")</f>
        <v>90.714199162101181</v>
      </c>
      <c r="L91" s="21">
        <f>IF(COUNT(Q91:AR91)=28,IFERROR(IF(($D91/IF($Q91=0,SUM($R91:AT91),SUM($Q91:AS91))*7)&lt;0,"n/a",($D91/IF($Q91=0,SUM($R91:AT91),SUM($Q91:AS91))*7)),"n/a"),"n/a")</f>
        <v>98.648398918594182</v>
      </c>
      <c r="M91" s="21">
        <f>IF(COUNT(Q91:AV91)=32,IFERROR(IF(($D91/IF($Q91=0,SUM($R91:AX91),SUM($Q91:AW91))*8)&lt;0,"n/a",($D91/IF($Q91=0,SUM($R91:AX91),SUM($Q91:AW91))*8)),"n/a"),"n/a")</f>
        <v>104.60280936454849</v>
      </c>
      <c r="N91" s="21">
        <f>IF(COUNT(Q91:AZ91)=36,IFERROR(IF(($D91/IF($Q91=0,SUM($R91:BB91),SUM($Q91:BA91))*9)&lt;0,"n/a",($D91/IF($Q91=0,SUM($R91:BB91),SUM($Q91:BA91))*9)),"n/a"),"n/a")</f>
        <v>110.07018769551615</v>
      </c>
      <c r="O91" s="21">
        <f>IF(COUNT(Q91:BD91)=40,IFERROR(IF(($D91/IF($Q91=0,SUM($R91:BF91),SUM($Q91:BE91))*10)&lt;0,"n/a",($D91/IF($Q91=0,SUM($R91:BF91),SUM($Q91:BE91))*10)),"n/a"),"n/a")</f>
        <v>116.73142572779298</v>
      </c>
      <c r="P91" s="23">
        <f t="shared" si="4"/>
        <v>909</v>
      </c>
      <c r="Q91" s="26">
        <v>314</v>
      </c>
      <c r="R91" s="26">
        <v>201</v>
      </c>
      <c r="S91" s="26">
        <v>199</v>
      </c>
      <c r="T91" s="28">
        <v>195</v>
      </c>
      <c r="U91" s="28">
        <v>162</v>
      </c>
      <c r="V91" s="29">
        <v>197</v>
      </c>
      <c r="W91" s="29">
        <v>253</v>
      </c>
      <c r="X91" s="29">
        <v>110</v>
      </c>
      <c r="Y91" s="29">
        <v>104</v>
      </c>
      <c r="Z91" s="30">
        <v>161</v>
      </c>
      <c r="AA91" s="29">
        <v>100</v>
      </c>
      <c r="AB91" s="29">
        <v>118</v>
      </c>
      <c r="AC91" s="29">
        <v>154</v>
      </c>
      <c r="AD91" s="30">
        <v>254</v>
      </c>
      <c r="AE91" s="29">
        <v>79</v>
      </c>
      <c r="AF91" s="29">
        <v>102</v>
      </c>
      <c r="AG91" s="29">
        <v>-4</v>
      </c>
      <c r="AH91" s="30">
        <v>-120</v>
      </c>
      <c r="AI91" s="29">
        <v>117</v>
      </c>
      <c r="AJ91" s="29">
        <v>53</v>
      </c>
      <c r="AK91" s="29">
        <v>87</v>
      </c>
      <c r="AL91" s="30">
        <v>73</v>
      </c>
      <c r="AM91" s="29">
        <v>65</v>
      </c>
      <c r="AN91" s="29">
        <v>69</v>
      </c>
      <c r="AO91" s="29">
        <v>60</v>
      </c>
      <c r="AP91" s="30">
        <v>50</v>
      </c>
      <c r="AQ91" s="29">
        <v>55</v>
      </c>
      <c r="AR91" s="29">
        <v>56</v>
      </c>
      <c r="AS91" s="29">
        <v>65</v>
      </c>
      <c r="AT91" s="29">
        <v>62</v>
      </c>
      <c r="AU91" s="29">
        <v>66</v>
      </c>
      <c r="AV91" s="29">
        <v>63</v>
      </c>
      <c r="AW91" s="29">
        <v>68</v>
      </c>
      <c r="AX91" s="29">
        <v>57</v>
      </c>
      <c r="AY91" s="29">
        <v>52</v>
      </c>
      <c r="AZ91" s="29">
        <v>69</v>
      </c>
      <c r="BA91" s="29">
        <v>70</v>
      </c>
      <c r="BB91" s="29">
        <v>29</v>
      </c>
      <c r="BC91" s="29">
        <v>76</v>
      </c>
      <c r="BD91" s="29">
        <v>21</v>
      </c>
      <c r="BE91" s="29">
        <v>57</v>
      </c>
      <c r="BF91" s="29">
        <v>40</v>
      </c>
      <c r="BG91" s="29">
        <v>52</v>
      </c>
      <c r="BH91" s="29">
        <v>81</v>
      </c>
      <c r="BI91" s="29">
        <v>48</v>
      </c>
    </row>
    <row r="92" spans="1:61" x14ac:dyDescent="0.2">
      <c r="A92" t="e" vm="88">
        <v>#VALUE!</v>
      </c>
      <c r="B92" t="str" cm="1">
        <f t="array" ref="B92">_FV(A92,"Ticker symbol",TRUE)</f>
        <v>SPLK</v>
      </c>
      <c r="C92" s="19" cm="1">
        <f t="array" ref="C92">_FV(A92,"Price")</f>
        <v>98.9</v>
      </c>
      <c r="D92" s="20" cm="1">
        <f t="array" ref="D92">_FV(A92,"market cap",TRUE)/1000000</f>
        <v>15916.63</v>
      </c>
      <c r="E92" s="22" t="str">
        <f t="shared" si="3"/>
        <v>n/a</v>
      </c>
      <c r="F92" s="21" t="str">
        <f>IF(COUNT(Q92:T92)=4,IFERROR(IF($D92/IF($Q92=0,SUM($R92:U92),SUM($Q92:T92))&lt;0,"n/a",$D92/IF($Q92=0,SUM($R92:U92),SUM($Q92:T92))),"n/a"),"n/a")</f>
        <v>n/a</v>
      </c>
      <c r="G92" s="21" t="str">
        <f>IF(COUNT(Q92:X92)=8,IFERROR(IF(($D92/IF($Q92=0,SUM($R92:Z92),SUM($Q92:Y92))*2)&lt;0,"n/a",($D92/IF($Q92=0,SUM($R92:Z92),SUM($Q92:Y92))*2)),"n/a"),"n/a")</f>
        <v>n/a</v>
      </c>
      <c r="H92" s="21" t="str">
        <f>IF(COUNT(Q92:AB92)=12,IFERROR(IF(($D92/IF($Q92=0,SUM($R92:AD92),SUM($Q92:AC92))*3)&lt;0,"n/a",($D92/IF($Q92=0,SUM($R92:AD92),SUM($Q92:AC92))*3)),"n/a"),"n/a")</f>
        <v>n/a</v>
      </c>
      <c r="I92" s="21" t="str">
        <f>IF(COUNT(Q92:AF92)=16,IFERROR(IF(($D92/IF($Q92=0,SUM($R92:AH92),SUM($Q92:AG92))*4)&lt;0,"n/a",($D92/IF($Q92=0,SUM($R92:AH92),SUM($Q92:AG92))*4)),"n/a"),"n/a")</f>
        <v>n/a</v>
      </c>
      <c r="J92" s="21" t="str">
        <f>IF(COUNT(Q92:AJ92)=20,IFERROR(IF(($D92/IF($Q92=0,SUM($R92:AL92),SUM($Q92:AK92))*5)&lt;0,"n/a",($D92/IF($Q92=0,SUM($R92:AL92),SUM($Q92:AK92))*5)),"n/a"),"n/a")</f>
        <v>n/a</v>
      </c>
      <c r="K92" s="21" t="str">
        <f>IF(COUNT(Q92:AN92)=24,IFERROR(IF(($D92/IF($Q92=0,SUM($R92:AP92),SUM($Q92:AO92))*6)&lt;0,"n/a",($D92/IF($Q92=0,SUM($R92:AP92),SUM($Q92:AO92))*6)),"n/a"),"n/a")</f>
        <v>n/a</v>
      </c>
      <c r="L92" s="21" t="str">
        <f>IF(COUNT(Q92:AR92)=28,IFERROR(IF(($D92/IF($Q92=0,SUM($R92:AT92),SUM($Q92:AS92))*7)&lt;0,"n/a",($D92/IF($Q92=0,SUM($R92:AT92),SUM($Q92:AS92))*7)),"n/a"),"n/a")</f>
        <v>n/a</v>
      </c>
      <c r="M92" s="21" t="str">
        <f>IF(COUNT(Q92:AV92)=32,IFERROR(IF(($D92/IF($Q92=0,SUM($R92:AX92),SUM($Q92:AW92))*8)&lt;0,"n/a",($D92/IF($Q92=0,SUM($R92:AX92),SUM($Q92:AW92))*8)),"n/a"),"n/a")</f>
        <v>n/a</v>
      </c>
      <c r="N92" s="21" t="str">
        <f>IF(COUNT(Q92:AZ92)=36,IFERROR(IF(($D92/IF($Q92=0,SUM($R92:BB92),SUM($Q92:BA92))*9)&lt;0,"n/a",($D92/IF($Q92=0,SUM($R92:BB92),SUM($Q92:BA92))*9)),"n/a"),"n/a")</f>
        <v>n/a</v>
      </c>
      <c r="O92" s="21" t="str">
        <f>IF(COUNT(Q92:BD92)=40,IFERROR(IF(($D92/IF($Q92=0,SUM($R92:BF92),SUM($Q92:BE92))*10)&lt;0,"n/a",($D92/IF($Q92=0,SUM($R92:BF92),SUM($Q92:BE92))*10)),"n/a"),"n/a")</f>
        <v>n/a</v>
      </c>
      <c r="P92" s="23">
        <f t="shared" si="4"/>
        <v>-1339</v>
      </c>
      <c r="Q92" s="26">
        <v>-141</v>
      </c>
      <c r="R92" s="26">
        <v>-343</v>
      </c>
      <c r="S92" s="26">
        <v>-384</v>
      </c>
      <c r="T92" s="28">
        <v>-471</v>
      </c>
      <c r="U92" s="28">
        <v>-140</v>
      </c>
      <c r="V92" s="29">
        <v>-202</v>
      </c>
      <c r="W92" s="29">
        <v>-261</v>
      </c>
      <c r="X92" s="29">
        <v>-306</v>
      </c>
      <c r="Y92" s="29">
        <v>-23</v>
      </c>
      <c r="Z92" s="30">
        <v>-58</v>
      </c>
      <c r="AA92" s="29">
        <v>-101</v>
      </c>
      <c r="AB92" s="29">
        <v>-155</v>
      </c>
      <c r="AC92" s="29">
        <v>2</v>
      </c>
      <c r="AD92" s="30">
        <v>-56</v>
      </c>
      <c r="AE92" s="29">
        <v>-103</v>
      </c>
      <c r="AF92" s="29">
        <v>-118</v>
      </c>
      <c r="AG92" s="29">
        <v>33</v>
      </c>
      <c r="AH92" s="30">
        <v>-30</v>
      </c>
      <c r="AI92" s="29">
        <v>-79</v>
      </c>
      <c r="AJ92" s="29">
        <v>-115</v>
      </c>
      <c r="AK92" s="29">
        <v>-66</v>
      </c>
      <c r="AL92" s="30">
        <v>-93</v>
      </c>
      <c r="AM92" s="29">
        <v>-87</v>
      </c>
      <c r="AN92" s="29">
        <v>-101</v>
      </c>
      <c r="AO92" s="29">
        <v>-79</v>
      </c>
      <c r="AP92" s="30">
        <v>-73</v>
      </c>
      <c r="AQ92" s="29">
        <v>-55</v>
      </c>
      <c r="AR92" s="29">
        <v>-71</v>
      </c>
      <c r="AS92" s="29">
        <v>-57</v>
      </c>
      <c r="AT92" s="29">
        <v>-49</v>
      </c>
      <c r="AU92" s="29">
        <v>-61</v>
      </c>
      <c r="AV92" s="29">
        <v>-51</v>
      </c>
      <c r="AW92" s="29">
        <v>-33</v>
      </c>
      <c r="AX92" s="29">
        <v>-17</v>
      </c>
      <c r="AY92" s="29">
        <v>-14</v>
      </c>
      <c r="AZ92" s="29">
        <v>-16</v>
      </c>
      <c r="BA92" s="29">
        <v>-6</v>
      </c>
      <c r="BB92" s="29">
        <v>-5</v>
      </c>
      <c r="BC92" s="29">
        <v>-5</v>
      </c>
      <c r="BD92" s="29">
        <v>-20</v>
      </c>
      <c r="BE92" s="29">
        <v>-1</v>
      </c>
      <c r="BF92" s="29">
        <v>-4</v>
      </c>
      <c r="BG92" s="29">
        <v>-4</v>
      </c>
      <c r="BH92" s="29">
        <v>-2</v>
      </c>
      <c r="BI92" s="32"/>
    </row>
    <row r="93" spans="1:61" x14ac:dyDescent="0.2">
      <c r="A93" t="e" vm="89">
        <v>#VALUE!</v>
      </c>
      <c r="B93" t="str" cm="1">
        <f t="array" ref="B93">_FV(A93,"Ticker symbol",TRUE)</f>
        <v>SWKS</v>
      </c>
      <c r="C93" s="19" cm="1">
        <f t="array" ref="C93">_FV(A93,"Price")</f>
        <v>103</v>
      </c>
      <c r="D93" s="20" cm="1">
        <f t="array" ref="D93">_FV(A93,"market cap",TRUE)/1000000</f>
        <v>16575.39</v>
      </c>
      <c r="E93" s="22">
        <f t="shared" si="3"/>
        <v>1.7884297520661157</v>
      </c>
      <c r="F93" s="21">
        <f>IF(COUNT(Q93:T93)=4,IFERROR(IF($D93/IF($Q93=0,SUM($R93:U93),SUM($Q93:T93))&lt;0,"n/a",$D93/IF($Q93=0,SUM($R93:U93),SUM($Q93:T93))),"n/a"),"n/a")</f>
        <v>12.098824817518247</v>
      </c>
      <c r="G93" s="21">
        <f>IF(COUNT(Q93:X93)=8,IFERROR(IF(($D93/IF($Q93=0,SUM($R93:Z93),SUM($Q93:Y93))*2)&lt;0,"n/a",($D93/IF($Q93=0,SUM($R93:Z93),SUM($Q93:Y93))*2)),"n/a"),"n/a")</f>
        <v>12.002454742939898</v>
      </c>
      <c r="H93" s="21">
        <f>IF(COUNT(Q93:AB93)=12,IFERROR(IF(($D93/IF($Q93=0,SUM($R93:AD93),SUM($Q93:AC93))*3)&lt;0,"n/a",($D93/IF($Q93=0,SUM($R93:AD93),SUM($Q93:AC93))*3)),"n/a"),"n/a")</f>
        <v>13.859021739130434</v>
      </c>
      <c r="I93" s="21">
        <f>IF(COUNT(Q93:AF93)=16,IFERROR(IF(($D93/IF($Q93=0,SUM($R93:AH93),SUM($Q93:AG93))*4)&lt;0,"n/a",($D93/IF($Q93=0,SUM($R93:AH93),SUM($Q93:AG93))*4)),"n/a"),"n/a")</f>
        <v>14.040991105463785</v>
      </c>
      <c r="J93" s="21">
        <f>IF(COUNT(Q93:AJ93)=20,IFERROR(IF(($D93/IF($Q93=0,SUM($R93:AL93),SUM($Q93:AK93))*5)&lt;0,"n/a",($D93/IF($Q93=0,SUM($R93:AL93),SUM($Q93:AK93))*5)),"n/a"),"n/a")</f>
        <v>14.948944805194804</v>
      </c>
      <c r="K93" s="21">
        <f>IF(COUNT(Q93:AN93)=24,IFERROR(IF(($D93/IF($Q93=0,SUM($R93:AP93),SUM($Q93:AO93))*6)&lt;0,"n/a",($D93/IF($Q93=0,SUM($R93:AP93),SUM($Q93:AO93))*6)),"n/a"),"n/a")</f>
        <v>15.438115492083202</v>
      </c>
      <c r="L93" s="21">
        <f>IF(COUNT(Q93:AR93)=28,IFERROR(IF(($D93/IF($Q93=0,SUM($R93:AT93),SUM($Q93:AS93))*7)&lt;0,"n/a",($D93/IF($Q93=0,SUM($R93:AT93),SUM($Q93:AS93))*7)),"n/a"),"n/a")</f>
        <v>15.679422972972972</v>
      </c>
      <c r="M93" s="21">
        <f>IF(COUNT(Q93:AV93)=32,IFERROR(IF(($D93/IF($Q93=0,SUM($R93:AX93),SUM($Q93:AW93))*8)&lt;0,"n/a",($D93/IF($Q93=0,SUM($R93:AX93),SUM($Q93:AW93))*8)),"n/a"),"n/a")</f>
        <v>16.662870067856243</v>
      </c>
      <c r="N93" s="21">
        <f>IF(COUNT(Q93:AZ93)=36,IFERROR(IF(($D93/IF($Q93=0,SUM($R93:BB93),SUM($Q93:BA93))*9)&lt;0,"n/a",($D93/IF($Q93=0,SUM($R93:BB93),SUM($Q93:BA93))*9)),"n/a"),"n/a")</f>
        <v>18.049426497277675</v>
      </c>
      <c r="O93" s="21">
        <f>IF(COUNT(Q93:BD93)=40,IFERROR(IF(($D93/IF($Q93=0,SUM($R93:BF93),SUM($Q93:BE93))*10)&lt;0,"n/a",($D93/IF($Q93=0,SUM($R93:BF93),SUM($Q93:BE93))*10)),"n/a"),"n/a")</f>
        <v>19.553367936770083</v>
      </c>
      <c r="P93" s="23">
        <f t="shared" si="4"/>
        <v>1370</v>
      </c>
      <c r="Q93" s="26">
        <v>306</v>
      </c>
      <c r="R93" s="26">
        <v>400</v>
      </c>
      <c r="S93" s="26">
        <v>326</v>
      </c>
      <c r="T93" s="28">
        <v>338</v>
      </c>
      <c r="U93" s="28">
        <v>325</v>
      </c>
      <c r="V93" s="29">
        <v>509</v>
      </c>
      <c r="W93" s="29">
        <v>247</v>
      </c>
      <c r="X93" s="29">
        <v>130</v>
      </c>
      <c r="Y93" s="29">
        <v>181</v>
      </c>
      <c r="Z93" s="30">
        <v>257</v>
      </c>
      <c r="AA93" s="29">
        <v>211</v>
      </c>
      <c r="AB93" s="29">
        <v>144</v>
      </c>
      <c r="AC93" s="29">
        <v>214</v>
      </c>
      <c r="AD93" s="30">
        <v>285</v>
      </c>
      <c r="AE93" s="29">
        <v>286</v>
      </c>
      <c r="AF93" s="29">
        <v>287</v>
      </c>
      <c r="AG93" s="29">
        <v>276</v>
      </c>
      <c r="AH93" s="30">
        <v>70</v>
      </c>
      <c r="AI93" s="29">
        <v>281</v>
      </c>
      <c r="AJ93" s="29">
        <v>246</v>
      </c>
      <c r="AK93" s="29">
        <v>225</v>
      </c>
      <c r="AL93" s="30">
        <v>258</v>
      </c>
      <c r="AM93" s="29">
        <v>247</v>
      </c>
      <c r="AN93" s="29">
        <v>185</v>
      </c>
      <c r="AO93" s="29">
        <v>208</v>
      </c>
      <c r="AP93" s="30">
        <v>355</v>
      </c>
      <c r="AQ93" s="29">
        <v>229</v>
      </c>
      <c r="AR93" s="29">
        <v>207</v>
      </c>
      <c r="AS93" s="29">
        <v>167</v>
      </c>
      <c r="AT93" s="29">
        <v>195</v>
      </c>
      <c r="AU93" s="29">
        <v>175</v>
      </c>
      <c r="AV93" s="29">
        <v>111</v>
      </c>
      <c r="AW93" s="29">
        <v>77</v>
      </c>
      <c r="AX93" s="29">
        <v>95</v>
      </c>
      <c r="AY93" s="29">
        <v>84</v>
      </c>
      <c r="AZ93" s="29">
        <v>66</v>
      </c>
      <c r="BA93" s="29">
        <v>62</v>
      </c>
      <c r="BB93" s="29">
        <v>67</v>
      </c>
      <c r="BC93" s="29">
        <v>62</v>
      </c>
      <c r="BD93" s="29">
        <v>49</v>
      </c>
      <c r="BE93" s="29">
        <v>34</v>
      </c>
      <c r="BF93" s="29">
        <v>57</v>
      </c>
      <c r="BG93" s="29">
        <v>64</v>
      </c>
      <c r="BH93" s="29">
        <v>52</v>
      </c>
      <c r="BI93" s="29">
        <v>50</v>
      </c>
    </row>
    <row r="94" spans="1:61" x14ac:dyDescent="0.2">
      <c r="A94" t="e" vm="90">
        <v>#VALUE!</v>
      </c>
      <c r="B94" t="str" cm="1">
        <f t="array" ref="B94">_FV(A94,"Ticker symbol",TRUE)</f>
        <v>TEAM</v>
      </c>
      <c r="C94" s="19" cm="1">
        <f t="array" ref="C94">_FV(A94,"Price")</f>
        <v>177.4</v>
      </c>
      <c r="D94" s="20" cm="1">
        <f t="array" ref="D94">_FV(A94,"market cap",TRUE)/1000000</f>
        <v>45098.44</v>
      </c>
      <c r="E94" s="22" t="str">
        <f t="shared" si="3"/>
        <v>n/a</v>
      </c>
      <c r="F94" s="21" t="str">
        <f>IF(COUNT(Q94:T94)=4,IFERROR(IF($D94/IF($Q94=0,SUM($R94:U94),SUM($Q94:T94))&lt;0,"n/a",$D94/IF($Q94=0,SUM($R94:U94),SUM($Q94:T94))),"n/a"),"n/a")</f>
        <v>n/a</v>
      </c>
      <c r="G94" s="21" t="str">
        <f>IF(COUNT(Q94:X94)=8,IFERROR(IF(($D94/IF($Q94=0,SUM($R94:Z94),SUM($Q94:Y94))*2)&lt;0,"n/a",($D94/IF($Q94=0,SUM($R94:Z94),SUM($Q94:Y94))*2)),"n/a"),"n/a")</f>
        <v>n/a</v>
      </c>
      <c r="H94" s="21" t="str">
        <f>IF(COUNT(Q94:AB94)=12,IFERROR(IF(($D94/IF($Q94=0,SUM($R94:AD94),SUM($Q94:AC94))*3)&lt;0,"n/a",($D94/IF($Q94=0,SUM($R94:AD94),SUM($Q94:AC94))*3)),"n/a"),"n/a")</f>
        <v>n/a</v>
      </c>
      <c r="I94" s="21" t="str">
        <f>IF(COUNT(Q94:AF94)=16,IFERROR(IF(($D94/IF($Q94=0,SUM($R94:AH94),SUM($Q94:AG94))*4)&lt;0,"n/a",($D94/IF($Q94=0,SUM($R94:AH94),SUM($Q94:AG94))*4)),"n/a"),"n/a")</f>
        <v>n/a</v>
      </c>
      <c r="J94" s="21" t="str">
        <f>IF(COUNT(Q94:AJ94)=20,IFERROR(IF(($D94/IF($Q94=0,SUM($R94:AL94),SUM($Q94:AK94))*5)&lt;0,"n/a",($D94/IF($Q94=0,SUM($R94:AL94),SUM($Q94:AK94))*5)),"n/a"),"n/a")</f>
        <v>n/a</v>
      </c>
      <c r="K94" s="21" t="str">
        <f>IF(COUNT(Q94:AN94)=24,IFERROR(IF(($D94/IF($Q94=0,SUM($R94:AP94),SUM($Q94:AO94))*6)&lt;0,"n/a",($D94/IF($Q94=0,SUM($R94:AP94),SUM($Q94:AO94))*6)),"n/a"),"n/a")</f>
        <v>n/a</v>
      </c>
      <c r="L94" s="21" t="str">
        <f>IF(COUNT(Q94:AR94)=28,IFERROR(IF(($D94/IF($Q94=0,SUM($R94:AT94),SUM($Q94:AS94))*7)&lt;0,"n/a",($D94/IF($Q94=0,SUM($R94:AT94),SUM($Q94:AS94))*7)),"n/a"),"n/a")</f>
        <v>n/a</v>
      </c>
      <c r="M94" s="21" t="str">
        <f>IF(COUNT(Q94:AV94)=32,IFERROR(IF(($D94/IF($Q94=0,SUM($R94:AX94),SUM($Q94:AW94))*8)&lt;0,"n/a",($D94/IF($Q94=0,SUM($R94:AX94),SUM($Q94:AW94))*8)),"n/a"),"n/a")</f>
        <v>n/a</v>
      </c>
      <c r="N94" s="21" t="str">
        <f>IF(COUNT(Q94:AZ94)=36,IFERROR(IF(($D94/IF($Q94=0,SUM($R94:BB94),SUM($Q94:BA94))*9)&lt;0,"n/a",($D94/IF($Q94=0,SUM($R94:BB94),SUM($Q94:BA94))*9)),"n/a"),"n/a")</f>
        <v>n/a</v>
      </c>
      <c r="O94" s="21" t="str">
        <f>IF(COUNT(Q94:BD94)=40,IFERROR(IF(($D94/IF($Q94=0,SUM($R94:BF94),SUM($Q94:BE94))*10)&lt;0,"n/a",($D94/IF($Q94=0,SUM($R94:BF94),SUM($Q94:BE94))*10)),"n/a"),"n/a")</f>
        <v>n/a</v>
      </c>
      <c r="P94" s="23">
        <f t="shared" si="4"/>
        <v>-721</v>
      </c>
      <c r="Q94" s="26">
        <v>-31</v>
      </c>
      <c r="R94" s="26">
        <v>-77</v>
      </c>
      <c r="S94" s="26">
        <v>-400</v>
      </c>
      <c r="T94" s="28">
        <v>-213</v>
      </c>
      <c r="U94" s="28">
        <v>160</v>
      </c>
      <c r="V94" s="29">
        <v>-622</v>
      </c>
      <c r="W94" s="29">
        <v>-22</v>
      </c>
      <c r="X94" s="29">
        <v>-385</v>
      </c>
      <c r="Y94" s="29">
        <v>-159</v>
      </c>
      <c r="Z94" s="30">
        <v>124</v>
      </c>
      <c r="AA94" s="29">
        <v>69</v>
      </c>
      <c r="AB94" s="29">
        <v>-238</v>
      </c>
      <c r="AC94" s="29">
        <v>-203</v>
      </c>
      <c r="AD94" s="30">
        <v>45</v>
      </c>
      <c r="AE94" s="29">
        <v>-242</v>
      </c>
      <c r="AF94" s="29">
        <v>-22</v>
      </c>
      <c r="AG94" s="29">
        <v>-16</v>
      </c>
      <c r="AH94" s="30">
        <v>-64</v>
      </c>
      <c r="AI94" s="29">
        <v>-11</v>
      </c>
      <c r="AJ94" s="29">
        <v>-21</v>
      </c>
      <c r="AK94" s="29">
        <v>-17</v>
      </c>
      <c r="AL94" s="30">
        <v>-2</v>
      </c>
      <c r="AM94" s="29">
        <v>-3</v>
      </c>
      <c r="AN94" s="29">
        <v>-5</v>
      </c>
      <c r="AO94" s="29">
        <v>-1</v>
      </c>
      <c r="AP94" s="30">
        <v>5</v>
      </c>
      <c r="AQ94" s="29">
        <v>5</v>
      </c>
      <c r="AR94" s="29">
        <v>-1</v>
      </c>
      <c r="AS94" s="29">
        <v>-1</v>
      </c>
      <c r="AT94" s="29">
        <v>5</v>
      </c>
      <c r="AU94" s="29">
        <v>4</v>
      </c>
      <c r="AV94" s="32"/>
      <c r="AW94" s="32"/>
      <c r="AX94" s="32"/>
      <c r="AY94" s="32"/>
      <c r="AZ94" s="32"/>
      <c r="BA94" s="32"/>
      <c r="BB94" s="32"/>
      <c r="BC94" s="32"/>
      <c r="BD94" s="32"/>
      <c r="BE94" s="32"/>
      <c r="BF94" s="32"/>
      <c r="BG94" s="32"/>
      <c r="BH94" s="32"/>
      <c r="BI94" s="32"/>
    </row>
    <row r="95" spans="1:61" x14ac:dyDescent="0.2">
      <c r="A95" t="e" vm="91">
        <v>#VALUE!</v>
      </c>
      <c r="B95" t="str" cm="1">
        <f t="array" ref="B95">_FV(A95,"Ticker symbol",TRUE)</f>
        <v>TMUS</v>
      </c>
      <c r="C95" s="19" cm="1">
        <f t="array" ref="C95">_FV(A95,"Price")</f>
        <v>126.04</v>
      </c>
      <c r="D95" s="20" cm="1">
        <f t="array" ref="D95">_FV(A95,"market cap",TRUE)/1000000</f>
        <v>158001.79999999999</v>
      </c>
      <c r="E95" s="22" t="str">
        <f t="shared" si="3"/>
        <v>n/a</v>
      </c>
      <c r="F95" s="21">
        <f>IF(COUNT(Q95:T95)=4,IFERROR(IF($D95/IF($Q95=0,SUM($R95:U95),SUM($Q95:T95))&lt;0,"n/a",$D95/IF($Q95=0,SUM($R95:U95),SUM($Q95:T95))),"n/a"),"n/a")</f>
        <v>56.348716119828815</v>
      </c>
      <c r="G95" s="21">
        <f>IF(COUNT(Q95:X95)=8,IFERROR(IF(($D95/IF($Q95=0,SUM($R95:Z95),SUM($Q95:Y95))*2)&lt;0,"n/a",($D95/IF($Q95=0,SUM($R95:Z95),SUM($Q95:Y95))*2)),"n/a"),"n/a")</f>
        <v>46.464284664019992</v>
      </c>
      <c r="H95" s="21">
        <f>IF(COUNT(Q95:AB95)=12,IFERROR(IF(($D95/IF($Q95=0,SUM($R95:AD95),SUM($Q95:AC95))*3)&lt;0,"n/a",($D95/IF($Q95=0,SUM($R95:AD95),SUM($Q95:AC95))*3)),"n/a"),"n/a")</f>
        <v>46.158866491381829</v>
      </c>
      <c r="I95" s="21">
        <f>IF(COUNT(Q95:AF95)=16,IFERROR(IF(($D95/IF($Q95=0,SUM($R95:AH95),SUM($Q95:AG95))*4)&lt;0,"n/a",($D95/IF($Q95=0,SUM($R95:AH95),SUM($Q95:AG95))*4)),"n/a"),"n/a")</f>
        <v>48.035813635327202</v>
      </c>
      <c r="J95" s="21">
        <f>IF(COUNT(Q95:AJ95)=20,IFERROR(IF(($D95/IF($Q95=0,SUM($R95:AL95),SUM($Q95:AK95))*5)&lt;0,"n/a",($D95/IF($Q95=0,SUM($R95:AL95),SUM($Q95:AK95))*5)),"n/a"),"n/a")</f>
        <v>44.790168953396076</v>
      </c>
      <c r="K95" s="21">
        <f>IF(COUNT(Q95:AN95)=24,IFERROR(IF(($D95/IF($Q95=0,SUM($R95:AP95),SUM($Q95:AO95))*6)&lt;0,"n/a",($D95/IF($Q95=0,SUM($R95:AP95),SUM($Q95:AO95))*6)),"n/a"),"n/a")</f>
        <v>49.782639290027831</v>
      </c>
      <c r="L95" s="21">
        <f>IF(COUNT(Q95:AR95)=28,IFERROR(IF(($D95/IF($Q95=0,SUM($R95:AT95),SUM($Q95:AS95))*7)&lt;0,"n/a",($D95/IF($Q95=0,SUM($R95:AT95),SUM($Q95:AS95))*7)),"n/a"),"n/a")</f>
        <v>56.082987678109632</v>
      </c>
      <c r="M95" s="21">
        <f>IF(COUNT(Q95:AV95)=32,IFERROR(IF(($D95/IF($Q95=0,SUM($R95:AX95),SUM($Q95:AW95))*8)&lt;0,"n/a",($D95/IF($Q95=0,SUM($R95:AX95),SUM($Q95:AW95))*8)),"n/a"),"n/a")</f>
        <v>63.302003205128202</v>
      </c>
      <c r="N95" s="21">
        <f>IF(COUNT(Q95:AZ95)=36,IFERROR(IF(($D95/IF($Q95=0,SUM($R95:BB95),SUM($Q95:BA95))*9)&lt;0,"n/a",($D95/IF($Q95=0,SUM($R95:BB95),SUM($Q95:BA95))*9)),"n/a"),"n/a")</f>
        <v>71.090146478028288</v>
      </c>
      <c r="O95" s="21">
        <f>IF(COUNT(Q95:BD95)=40,IFERROR(IF(($D95/IF($Q95=0,SUM($R95:BF95),SUM($Q95:BE95))*10)&lt;0,"n/a",($D95/IF($Q95=0,SUM($R95:BF95),SUM($Q95:BE95))*10)),"n/a"),"n/a")</f>
        <v>126.52290198590647</v>
      </c>
      <c r="P95" s="23">
        <f t="shared" si="4"/>
        <v>2804</v>
      </c>
      <c r="Q95" s="26">
        <v>713</v>
      </c>
      <c r="R95" s="26">
        <v>422</v>
      </c>
      <c r="S95" s="26">
        <v>691</v>
      </c>
      <c r="T95" s="28">
        <v>978</v>
      </c>
      <c r="U95" s="28">
        <v>933</v>
      </c>
      <c r="V95" s="29">
        <v>750</v>
      </c>
      <c r="W95" s="29">
        <v>1253</v>
      </c>
      <c r="X95" s="29">
        <v>110</v>
      </c>
      <c r="Y95" s="29">
        <v>951</v>
      </c>
      <c r="Z95" s="30">
        <v>751</v>
      </c>
      <c r="AA95" s="29">
        <v>870</v>
      </c>
      <c r="AB95" s="29">
        <v>939</v>
      </c>
      <c r="AC95" s="29">
        <v>908</v>
      </c>
      <c r="AD95" s="30">
        <v>640</v>
      </c>
      <c r="AE95" s="29">
        <v>795</v>
      </c>
      <c r="AF95" s="29">
        <v>782</v>
      </c>
      <c r="AG95" s="29">
        <v>671</v>
      </c>
      <c r="AH95" s="30">
        <v>2693</v>
      </c>
      <c r="AI95" s="29">
        <v>537</v>
      </c>
      <c r="AJ95" s="29">
        <v>567</v>
      </c>
      <c r="AK95" s="29">
        <v>684</v>
      </c>
      <c r="AL95" s="30">
        <v>376</v>
      </c>
      <c r="AM95" s="29">
        <v>353</v>
      </c>
      <c r="AN95" s="29">
        <v>211</v>
      </c>
      <c r="AO95" s="29">
        <v>465</v>
      </c>
      <c r="AP95" s="30">
        <v>283</v>
      </c>
      <c r="AQ95" s="29">
        <v>125</v>
      </c>
      <c r="AR95" s="29">
        <v>347</v>
      </c>
      <c r="AS95" s="29">
        <v>-77</v>
      </c>
      <c r="AT95" s="29">
        <v>101</v>
      </c>
      <c r="AU95" s="29">
        <v>-94</v>
      </c>
      <c r="AV95" s="29">
        <v>391</v>
      </c>
      <c r="AW95" s="29">
        <v>-151</v>
      </c>
      <c r="AX95" s="29">
        <v>-20</v>
      </c>
      <c r="AY95" s="29">
        <v>-36</v>
      </c>
      <c r="AZ95" s="29">
        <v>-16</v>
      </c>
      <c r="BA95" s="29">
        <v>107</v>
      </c>
      <c r="BB95" s="29">
        <v>-8</v>
      </c>
      <c r="BC95" s="29">
        <v>-7735</v>
      </c>
      <c r="BD95" s="29">
        <v>207</v>
      </c>
      <c r="BE95" s="29">
        <v>21</v>
      </c>
      <c r="BF95" s="29">
        <v>91</v>
      </c>
      <c r="BG95" s="29">
        <v>69</v>
      </c>
      <c r="BH95" s="29">
        <v>84</v>
      </c>
      <c r="BI95" s="29">
        <v>56</v>
      </c>
    </row>
    <row r="96" spans="1:61" x14ac:dyDescent="0.2">
      <c r="A96" t="e" vm="92">
        <v>#VALUE!</v>
      </c>
      <c r="B96" t="str" cm="1">
        <f t="array" ref="B96">_FV(A96,"Ticker symbol",TRUE)</f>
        <v>TSLA</v>
      </c>
      <c r="C96" s="19" cm="1">
        <f t="array" ref="C96">_FV(A96,"Price")</f>
        <v>663.9</v>
      </c>
      <c r="D96" s="20" cm="1">
        <f t="array" ref="D96">_FV(A96,"market cap",TRUE)/1000000</f>
        <v>687807</v>
      </c>
      <c r="E96" s="22" t="str">
        <f t="shared" si="3"/>
        <v>n/a</v>
      </c>
      <c r="F96" s="21">
        <f>IF(COUNT(Q96:T96)=4,IFERROR(IF($D96/IF($Q96=0,SUM($R96:U96),SUM($Q96:T96))&lt;0,"n/a",$D96/IF($Q96=0,SUM($R96:U96),SUM($Q96:T96))),"n/a"),"n/a")</f>
        <v>81.891534706512687</v>
      </c>
      <c r="G96" s="21">
        <f>IF(COUNT(Q96:X96)=8,IFERROR(IF(($D96/IF($Q96=0,SUM($R96:Z96),SUM($Q96:Y96))*2)&lt;0,"n/a",($D96/IF($Q96=0,SUM($R96:Z96),SUM($Q96:Y96))*2)),"n/a"),"n/a")</f>
        <v>144.39109898184108</v>
      </c>
      <c r="H96" s="21">
        <f>IF(COUNT(Q96:AB96)=12,IFERROR(IF(($D96/IF($Q96=0,SUM($R96:AD96),SUM($Q96:AC96))*3)&lt;0,"n/a",($D96/IF($Q96=0,SUM($R96:AD96),SUM($Q96:AC96))*3)),"n/a"),"n/a")</f>
        <v>238.13283323716098</v>
      </c>
      <c r="I96" s="21">
        <f>IF(COUNT(Q96:AF96)=16,IFERROR(IF(($D96/IF($Q96=0,SUM($R96:AH96),SUM($Q96:AG96))*4)&lt;0,"n/a",($D96/IF($Q96=0,SUM($R96:AH96),SUM($Q96:AG96))*4)),"n/a"),"n/a")</f>
        <v>357.86004162330903</v>
      </c>
      <c r="J96" s="21">
        <f>IF(COUNT(Q96:AJ96)=20,IFERROR(IF(($D96/IF($Q96=0,SUM($R96:AL96),SUM($Q96:AK96))*5)&lt;0,"n/a",($D96/IF($Q96=0,SUM($R96:AL96),SUM($Q96:AK96))*5)),"n/a"),"n/a")</f>
        <v>600.49502357255108</v>
      </c>
      <c r="K96" s="21">
        <f>IF(COUNT(Q96:AN96)=24,IFERROR(IF(($D96/IF($Q96=0,SUM($R96:AP96),SUM($Q96:AO96))*6)&lt;0,"n/a",($D96/IF($Q96=0,SUM($R96:AP96),SUM($Q96:AO96))*6)),"n/a"),"n/a")</f>
        <v>816.71126063724523</v>
      </c>
      <c r="L96" s="21">
        <f>IF(COUNT(Q96:AR96)=28,IFERROR(IF(($D96/IF($Q96=0,SUM($R96:AT96),SUM($Q96:AS96))*7)&lt;0,"n/a",($D96/IF($Q96=0,SUM($R96:AT96),SUM($Q96:AS96))*7)),"n/a"),"n/a")</f>
        <v>1155.9781512605043</v>
      </c>
      <c r="M96" s="21">
        <f>IF(COUNT(Q96:AV96)=32,IFERROR(IF(($D96/IF($Q96=0,SUM($R96:AX96),SUM($Q96:AW96))*8)&lt;0,"n/a",($D96/IF($Q96=0,SUM($R96:AX96),SUM($Q96:AW96))*8)),"n/a"),"n/a")</f>
        <v>1421.8232558139534</v>
      </c>
      <c r="N96" s="21">
        <f>IF(COUNT(Q96:AZ96)=36,IFERROR(IF(($D96/IF($Q96=0,SUM($R96:BB96),SUM($Q96:BA96))*9)&lt;0,"n/a",($D96/IF($Q96=0,SUM($R96:BB96),SUM($Q96:BA96))*9)),"n/a"),"n/a")</f>
        <v>1630.7331401475237</v>
      </c>
      <c r="O96" s="21">
        <f>IF(COUNT(Q96:BD96)=40,IFERROR(IF(($D96/IF($Q96=0,SUM($R96:BF96),SUM($Q96:BE96))*10)&lt;0,"n/a",($D96/IF($Q96=0,SUM($R96:BF96),SUM($Q96:BE96))*10)),"n/a"),"n/a")</f>
        <v>2023.556928508385</v>
      </c>
      <c r="P96" s="23">
        <f t="shared" si="4"/>
        <v>8399</v>
      </c>
      <c r="Q96" s="26">
        <v>3318</v>
      </c>
      <c r="R96" s="26">
        <v>2321</v>
      </c>
      <c r="S96" s="26">
        <v>1618</v>
      </c>
      <c r="T96" s="28">
        <v>1142</v>
      </c>
      <c r="U96" s="28">
        <v>438</v>
      </c>
      <c r="V96" s="29">
        <v>270</v>
      </c>
      <c r="W96" s="29">
        <v>300</v>
      </c>
      <c r="X96" s="29">
        <v>104</v>
      </c>
      <c r="Y96" s="29">
        <v>16</v>
      </c>
      <c r="Z96" s="30">
        <v>113</v>
      </c>
      <c r="AA96" s="29">
        <v>143</v>
      </c>
      <c r="AB96" s="29">
        <v>-408</v>
      </c>
      <c r="AC96" s="29">
        <v>-710</v>
      </c>
      <c r="AD96" s="30">
        <v>140</v>
      </c>
      <c r="AE96" s="29">
        <v>311</v>
      </c>
      <c r="AF96" s="29">
        <v>-718</v>
      </c>
      <c r="AG96" s="29">
        <v>-710</v>
      </c>
      <c r="AH96" s="30">
        <v>-676</v>
      </c>
      <c r="AI96" s="29">
        <v>-619</v>
      </c>
      <c r="AJ96" s="29">
        <v>-336</v>
      </c>
      <c r="AK96" s="29">
        <v>-330</v>
      </c>
      <c r="AL96" s="30">
        <v>-121</v>
      </c>
      <c r="AM96" s="29">
        <v>22</v>
      </c>
      <c r="AN96" s="29">
        <v>-293</v>
      </c>
      <c r="AO96" s="29">
        <v>-282</v>
      </c>
      <c r="AP96" s="30">
        <v>-320</v>
      </c>
      <c r="AQ96" s="29">
        <v>-230</v>
      </c>
      <c r="AR96" s="29">
        <v>-184</v>
      </c>
      <c r="AS96" s="29">
        <v>-154</v>
      </c>
      <c r="AT96" s="29">
        <v>-108</v>
      </c>
      <c r="AU96" s="29">
        <v>-75</v>
      </c>
      <c r="AV96" s="29">
        <v>-62</v>
      </c>
      <c r="AW96" s="29">
        <v>-50</v>
      </c>
      <c r="AX96" s="29">
        <v>-16</v>
      </c>
      <c r="AY96" s="29">
        <v>-38</v>
      </c>
      <c r="AZ96" s="29">
        <v>-31</v>
      </c>
      <c r="BA96" s="29">
        <v>11</v>
      </c>
      <c r="BB96" s="29">
        <v>-90</v>
      </c>
      <c r="BC96" s="29">
        <v>-111</v>
      </c>
      <c r="BD96" s="29">
        <v>-106</v>
      </c>
      <c r="BE96" s="29">
        <v>-90</v>
      </c>
      <c r="BF96" s="29">
        <v>-81</v>
      </c>
      <c r="BG96" s="29">
        <v>-65</v>
      </c>
      <c r="BH96" s="29">
        <v>-59</v>
      </c>
      <c r="BI96" s="29">
        <v>-49</v>
      </c>
    </row>
    <row r="97" spans="1:61" x14ac:dyDescent="0.2">
      <c r="A97" t="e" vm="93">
        <v>#VALUE!</v>
      </c>
      <c r="B97" t="str" cm="1">
        <f t="array" ref="B97">_FV(A97,"Ticker symbol",TRUE)</f>
        <v>TXN</v>
      </c>
      <c r="C97" s="19" cm="1">
        <f t="array" ref="C97">_FV(A97,"Price")</f>
        <v>169.81</v>
      </c>
      <c r="D97" s="20" cm="1">
        <f t="array" ref="D97">_FV(A97,"market cap",TRUE)/1000000</f>
        <v>156587.5</v>
      </c>
      <c r="E97" s="22">
        <f t="shared" si="3"/>
        <v>1.7343772241992883</v>
      </c>
      <c r="F97" s="21">
        <f>IF(COUNT(Q97:T97)=4,IFERROR(IF($D97/IF($Q97=0,SUM($R97:U97),SUM($Q97:T97))&lt;0,"n/a",$D97/IF($Q97=0,SUM($R97:U97),SUM($Q97:T97))),"n/a"),"n/a")</f>
        <v>19.284174876847292</v>
      </c>
      <c r="G97" s="21">
        <f>IF(COUNT(Q97:X97)=8,IFERROR(IF(($D97/IF($Q97=0,SUM($R97:Z97),SUM($Q97:Y97))*2)&lt;0,"n/a",($D97/IF($Q97=0,SUM($R97:Z97),SUM($Q97:Y97))*2)),"n/a"),"n/a")</f>
        <v>20.292554914792976</v>
      </c>
      <c r="H97" s="21">
        <f>IF(COUNT(Q97:AB97)=12,IFERROR(IF(($D97/IF($Q97=0,SUM($R97:AD97),SUM($Q97:AC97))*3)&lt;0,"n/a",($D97/IF($Q97=0,SUM($R97:AD97),SUM($Q97:AC97))*3)),"n/a"),"n/a")</f>
        <v>23.007272994416688</v>
      </c>
      <c r="I97" s="21">
        <f>IF(COUNT(Q97:AF97)=16,IFERROR(IF(($D97/IF($Q97=0,SUM($R97:AH97),SUM($Q97:AG97))*4)&lt;0,"n/a",($D97/IF($Q97=0,SUM($R97:AH97),SUM($Q97:AG97))*4)),"n/a"),"n/a")</f>
        <v>24.132151801194375</v>
      </c>
      <c r="J97" s="21">
        <f>IF(COUNT(Q97:AJ97)=20,IFERROR(IF(($D97/IF($Q97=0,SUM($R97:AL97),SUM($Q97:AK97))*5)&lt;0,"n/a",($D97/IF($Q97=0,SUM($R97:AL97),SUM($Q97:AK97))*5)),"n/a"),"n/a")</f>
        <v>26.447910684727898</v>
      </c>
      <c r="K97" s="21">
        <f>IF(COUNT(Q97:AN97)=24,IFERROR(IF(($D97/IF($Q97=0,SUM($R97:AP97),SUM($Q97:AO97))*6)&lt;0,"n/a",($D97/IF($Q97=0,SUM($R97:AP97),SUM($Q97:AO97))*6)),"n/a"),"n/a")</f>
        <v>28.300650641604914</v>
      </c>
      <c r="L97" s="21">
        <f>IF(COUNT(Q97:AR97)=28,IFERROR(IF(($D97/IF($Q97=0,SUM($R97:AT97),SUM($Q97:AS97))*7)&lt;0,"n/a",($D97/IF($Q97=0,SUM($R97:AT97),SUM($Q97:AS97))*7)),"n/a"),"n/a")</f>
        <v>30.292739885032059</v>
      </c>
      <c r="M97" s="21">
        <f>IF(COUNT(Q97:AV97)=32,IFERROR(IF(($D97/IF($Q97=0,SUM($R97:AX97),SUM($Q97:AW97))*8)&lt;0,"n/a",($D97/IF($Q97=0,SUM($R97:AX97),SUM($Q97:AW97))*8)),"n/a"),"n/a")</f>
        <v>32.152665485998817</v>
      </c>
      <c r="N97" s="21">
        <f>IF(COUNT(Q97:AZ97)=36,IFERROR(IF(($D97/IF($Q97=0,SUM($R97:BB97),SUM($Q97:BA97))*9)&lt;0,"n/a",($D97/IF($Q97=0,SUM($R97:BB97),SUM($Q97:BA97))*9)),"n/a"),"n/a")</f>
        <v>34.300917587499391</v>
      </c>
      <c r="O97" s="21">
        <f>IF(COUNT(Q97:BD97)=40,IFERROR(IF(($D97/IF($Q97=0,SUM($R97:BF97),SUM($Q97:BE97))*10)&lt;0,"n/a",($D97/IF($Q97=0,SUM($R97:BF97),SUM($Q97:BE97))*10)),"n/a"),"n/a")</f>
        <v>36.5739010604008</v>
      </c>
      <c r="P97" s="23">
        <f t="shared" si="4"/>
        <v>8120</v>
      </c>
      <c r="Q97" s="26">
        <v>2129</v>
      </c>
      <c r="R97" s="26">
        <v>2120</v>
      </c>
      <c r="S97" s="26">
        <v>1947</v>
      </c>
      <c r="T97" s="28">
        <v>1924</v>
      </c>
      <c r="U97" s="28">
        <v>1745</v>
      </c>
      <c r="V97" s="29">
        <v>1668</v>
      </c>
      <c r="W97" s="29">
        <v>1353</v>
      </c>
      <c r="X97" s="29">
        <v>1373</v>
      </c>
      <c r="Y97" s="29">
        <v>1174</v>
      </c>
      <c r="Z97" s="30">
        <v>1046</v>
      </c>
      <c r="AA97" s="29">
        <v>1425</v>
      </c>
      <c r="AB97" s="29">
        <v>1305</v>
      </c>
      <c r="AC97" s="29">
        <v>1209</v>
      </c>
      <c r="AD97" s="30">
        <v>1196</v>
      </c>
      <c r="AE97" s="29">
        <v>1570</v>
      </c>
      <c r="AF97" s="29">
        <v>1405</v>
      </c>
      <c r="AG97" s="29">
        <v>1366</v>
      </c>
      <c r="AH97" s="30">
        <v>310</v>
      </c>
      <c r="AI97" s="29">
        <v>1285</v>
      </c>
      <c r="AJ97" s="29">
        <v>1056</v>
      </c>
      <c r="AK97" s="29">
        <v>997</v>
      </c>
      <c r="AL97" s="30">
        <v>1047</v>
      </c>
      <c r="AM97" s="29">
        <v>1018</v>
      </c>
      <c r="AN97" s="29">
        <v>819</v>
      </c>
      <c r="AO97" s="29">
        <v>711</v>
      </c>
      <c r="AP97" s="30">
        <v>836</v>
      </c>
      <c r="AQ97" s="29">
        <v>798</v>
      </c>
      <c r="AR97" s="29">
        <v>696</v>
      </c>
      <c r="AS97" s="29">
        <v>656</v>
      </c>
      <c r="AT97" s="29">
        <v>811</v>
      </c>
      <c r="AU97" s="29">
        <v>813</v>
      </c>
      <c r="AV97" s="29">
        <v>673</v>
      </c>
      <c r="AW97" s="29">
        <v>480</v>
      </c>
      <c r="AX97" s="29">
        <v>503</v>
      </c>
      <c r="AY97" s="29">
        <v>618</v>
      </c>
      <c r="AZ97" s="29">
        <v>649</v>
      </c>
      <c r="BA97" s="29">
        <v>355</v>
      </c>
      <c r="BB97" s="29">
        <v>260</v>
      </c>
      <c r="BC97" s="29">
        <v>769</v>
      </c>
      <c r="BD97" s="29">
        <v>438</v>
      </c>
      <c r="BE97" s="29">
        <v>261</v>
      </c>
      <c r="BF97" s="29">
        <v>293</v>
      </c>
      <c r="BG97" s="29">
        <v>591</v>
      </c>
      <c r="BH97" s="29">
        <v>661</v>
      </c>
      <c r="BI97" s="29">
        <v>656</v>
      </c>
    </row>
    <row r="98" spans="1:61" x14ac:dyDescent="0.2">
      <c r="A98" t="e" vm="94">
        <v>#VALUE!</v>
      </c>
      <c r="B98" t="str" cm="1">
        <f t="array" ref="B98">_FV(A98,"Ticker symbol",TRUE)</f>
        <v>VRSK</v>
      </c>
      <c r="C98" s="19" cm="1">
        <f t="array" ref="C98">_FV(A98,"Price")</f>
        <v>168.89</v>
      </c>
      <c r="D98" s="20" cm="1">
        <f t="array" ref="D98">_FV(A98,"market cap",TRUE)/1000000</f>
        <v>26668.07</v>
      </c>
      <c r="E98" s="22">
        <f t="shared" si="3"/>
        <v>0.99909173478655766</v>
      </c>
      <c r="F98" s="21">
        <f>IF(COUNT(Q98:T98)=4,IFERROR(IF($D98/IF($Q98=0,SUM($R98:U98),SUM($Q98:T98))&lt;0,"n/a",$D98/IF($Q98=0,SUM($R98:U98),SUM($Q98:T98))),"n/a"),"n/a")</f>
        <v>26.561822709163348</v>
      </c>
      <c r="G98" s="21">
        <f>IF(COUNT(Q98:X98)=8,IFERROR(IF(($D98/IF($Q98=0,SUM($R98:Z98),SUM($Q98:Y98))*2)&lt;0,"n/a",($D98/IF($Q98=0,SUM($R98:Z98),SUM($Q98:Y98))*2)),"n/a"),"n/a")</f>
        <v>28.28003181336161</v>
      </c>
      <c r="H98" s="21">
        <f>IF(COUNT(Q98:AB98)=12,IFERROR(IF(($D98/IF($Q98=0,SUM($R98:AD98),SUM($Q98:AC98))*3)&lt;0,"n/a",($D98/IF($Q98=0,SUM($R98:AD98),SUM($Q98:AC98))*3)),"n/a"),"n/a")</f>
        <v>34.263044967880084</v>
      </c>
      <c r="I98" s="21">
        <f>IF(COUNT(Q98:AF98)=16,IFERROR(IF(($D98/IF($Q98=0,SUM($R98:AH98),SUM($Q98:AG98))*4)&lt;0,"n/a",($D98/IF($Q98=0,SUM($R98:AH98),SUM($Q98:AG98))*4)),"n/a"),"n/a")</f>
        <v>36.357286980231763</v>
      </c>
      <c r="J98" s="21">
        <f>IF(COUNT(Q98:AJ98)=20,IFERROR(IF(($D98/IF($Q98=0,SUM($R98:AL98),SUM($Q98:AK98))*5)&lt;0,"n/a",($D98/IF($Q98=0,SUM($R98:AL98),SUM($Q98:AK98))*5)),"n/a"),"n/a")</f>
        <v>38.206404011461316</v>
      </c>
      <c r="K98" s="21">
        <f>IF(COUNT(Q98:AN98)=24,IFERROR(IF(($D98/IF($Q98=0,SUM($R98:AP98),SUM($Q98:AO98))*6)&lt;0,"n/a",($D98/IF($Q98=0,SUM($R98:AP98),SUM($Q98:AO98))*6)),"n/a"),"n/a")</f>
        <v>39.198535031847129</v>
      </c>
      <c r="L98" s="21">
        <f>IF(COUNT(Q98:AR98)=28,IFERROR(IF(($D98/IF($Q98=0,SUM($R98:AT98),SUM($Q98:AS98))*7)&lt;0,"n/a",($D98/IF($Q98=0,SUM($R98:AT98),SUM($Q98:AS98))*7)),"n/a"),"n/a")</f>
        <v>40.670259259259261</v>
      </c>
      <c r="M98" s="21">
        <f>IF(COUNT(Q98:AV98)=32,IFERROR(IF(($D98/IF($Q98=0,SUM($R98:AX98),SUM($Q98:AW98))*8)&lt;0,"n/a",($D98/IF($Q98=0,SUM($R98:AX98),SUM($Q98:AW98))*8)),"n/a"),"n/a")</f>
        <v>42.75442084168337</v>
      </c>
      <c r="N98" s="21">
        <f>IF(COUNT(Q98:AZ98)=36,IFERROR(IF(($D98/IF($Q98=0,SUM($R98:BB98),SUM($Q98:BA98))*9)&lt;0,"n/a",($D98/IF($Q98=0,SUM($R98:BB98),SUM($Q98:BA98))*9)),"n/a"),"n/a")</f>
        <v>44.963025477707006</v>
      </c>
      <c r="O98" s="21">
        <f>IF(COUNT(Q98:BD98)=40,IFERROR(IF(($D98/IF($Q98=0,SUM($R98:BF98),SUM($Q98:BE98))*10)&lt;0,"n/a",($D98/IF($Q98=0,SUM($R98:BF98),SUM($Q98:BE98))*10)),"n/a"),"n/a")</f>
        <v>47.058531851067585</v>
      </c>
      <c r="P98" s="23">
        <f t="shared" si="4"/>
        <v>1004</v>
      </c>
      <c r="Q98" s="26">
        <v>506</v>
      </c>
      <c r="R98" s="26">
        <v>142</v>
      </c>
      <c r="S98" s="26">
        <v>202</v>
      </c>
      <c r="T98" s="28">
        <v>154</v>
      </c>
      <c r="U98" s="28">
        <v>169</v>
      </c>
      <c r="V98" s="29">
        <v>176</v>
      </c>
      <c r="W98" s="29">
        <v>186</v>
      </c>
      <c r="X98" s="29">
        <v>179</v>
      </c>
      <c r="Y98" s="29">
        <v>172</v>
      </c>
      <c r="Z98" s="30">
        <v>132</v>
      </c>
      <c r="AA98" s="29">
        <v>33</v>
      </c>
      <c r="AB98" s="29">
        <v>150</v>
      </c>
      <c r="AC98" s="29">
        <v>134</v>
      </c>
      <c r="AD98" s="30">
        <v>146</v>
      </c>
      <c r="AE98" s="29">
        <v>166</v>
      </c>
      <c r="AF98" s="29">
        <v>154</v>
      </c>
      <c r="AG98" s="29">
        <v>133</v>
      </c>
      <c r="AH98" s="30">
        <v>205</v>
      </c>
      <c r="AI98" s="29">
        <v>121</v>
      </c>
      <c r="AJ98" s="29">
        <v>121</v>
      </c>
      <c r="AK98" s="29">
        <v>109</v>
      </c>
      <c r="AL98" s="30">
        <v>109</v>
      </c>
      <c r="AM98" s="29">
        <v>128</v>
      </c>
      <c r="AN98" s="29">
        <v>262</v>
      </c>
      <c r="AO98" s="29">
        <v>93</v>
      </c>
      <c r="AP98" s="30">
        <v>114</v>
      </c>
      <c r="AQ98" s="29">
        <v>132</v>
      </c>
      <c r="AR98" s="29">
        <v>163</v>
      </c>
      <c r="AS98" s="29">
        <v>99</v>
      </c>
      <c r="AT98" s="29">
        <v>97</v>
      </c>
      <c r="AU98" s="29">
        <v>99</v>
      </c>
      <c r="AV98" s="29">
        <v>88</v>
      </c>
      <c r="AW98" s="29">
        <v>116</v>
      </c>
      <c r="AX98" s="29">
        <v>87</v>
      </c>
      <c r="AY98" s="29">
        <v>96</v>
      </c>
      <c r="AZ98" s="29">
        <v>84</v>
      </c>
      <c r="BA98" s="29">
        <v>81</v>
      </c>
      <c r="BB98" s="29">
        <v>98</v>
      </c>
      <c r="BC98" s="29">
        <v>83</v>
      </c>
      <c r="BD98" s="29">
        <v>73</v>
      </c>
      <c r="BE98" s="29">
        <v>75</v>
      </c>
      <c r="BF98" s="29">
        <v>80</v>
      </c>
      <c r="BG98" s="29">
        <v>71</v>
      </c>
      <c r="BH98" s="29">
        <v>66</v>
      </c>
      <c r="BI98" s="29">
        <v>66</v>
      </c>
    </row>
    <row r="99" spans="1:61" x14ac:dyDescent="0.2">
      <c r="A99" t="e" vm="95">
        <v>#VALUE!</v>
      </c>
      <c r="B99" t="str" cm="1">
        <f t="array" ref="B99">_FV(A99,"Ticker symbol",TRUE)</f>
        <v>VRSN</v>
      </c>
      <c r="C99" s="19" cm="1">
        <f t="array" ref="C99">_FV(A99,"Price")</f>
        <v>165.56</v>
      </c>
      <c r="D99" s="20" cm="1">
        <f t="array" ref="D99">_FV(A99,"market cap",TRUE)/1000000</f>
        <v>18136.240000000002</v>
      </c>
      <c r="E99" s="22">
        <f t="shared" si="3"/>
        <v>0.7812752219531881</v>
      </c>
      <c r="F99" s="21">
        <f>IF(COUNT(Q99:T99)=4,IFERROR(IF($D99/IF($Q99=0,SUM($R99:U99),SUM($Q99:T99))&lt;0,"n/a",$D99/IF($Q99=0,SUM($R99:U99),SUM($Q99:T99))),"n/a"),"n/a")</f>
        <v>22.870416141235815</v>
      </c>
      <c r="G99" s="21">
        <f>IF(COUNT(Q99:X99)=8,IFERROR(IF(($D99/IF($Q99=0,SUM($R99:Z99),SUM($Q99:Y99))*2)&lt;0,"n/a",($D99/IF($Q99=0,SUM($R99:Z99),SUM($Q99:Y99))*2)),"n/a"),"n/a")</f>
        <v>20.644553215708594</v>
      </c>
      <c r="H99" s="21">
        <f>IF(COUNT(Q99:AB99)=12,IFERROR(IF(($D99/IF($Q99=0,SUM($R99:AD99),SUM($Q99:AC99))*3)&lt;0,"n/a",($D99/IF($Q99=0,SUM($R99:AD99),SUM($Q99:AC99))*3)),"n/a"),"n/a")</f>
        <v>22.957265822784812</v>
      </c>
      <c r="I99" s="21">
        <f>IF(COUNT(Q99:AF99)=16,IFERROR(IF(($D99/IF($Q99=0,SUM($R99:AH99),SUM($Q99:AG99))*4)&lt;0,"n/a",($D99/IF($Q99=0,SUM($R99:AH99),SUM($Q99:AG99))*4)),"n/a"),"n/a")</f>
        <v>24.574850948509486</v>
      </c>
      <c r="J99" s="21">
        <f>IF(COUNT(Q99:AJ99)=20,IFERROR(IF(($D99/IF($Q99=0,SUM($R99:AL99),SUM($Q99:AK99))*5)&lt;0,"n/a",($D99/IF($Q99=0,SUM($R99:AL99),SUM($Q99:AK99))*5)),"n/a"),"n/a")</f>
        <v>26.600528014080375</v>
      </c>
      <c r="K99" s="21">
        <f>IF(COUNT(Q99:AN99)=24,IFERROR(IF(($D99/IF($Q99=0,SUM($R99:AP99),SUM($Q99:AO99))*6)&lt;0,"n/a",($D99/IF($Q99=0,SUM($R99:AP99),SUM($Q99:AO99))*6)),"n/a"),"n/a")</f>
        <v>28.271613406079503</v>
      </c>
      <c r="L99" s="21">
        <f>IF(COUNT(Q99:AR99)=28,IFERROR(IF(($D99/IF($Q99=0,SUM($R99:AT99),SUM($Q99:AS99))*7)&lt;0,"n/a",($D99/IF($Q99=0,SUM($R99:AT99),SUM($Q99:AS99))*7)),"n/a"),"n/a")</f>
        <v>30.055321969696973</v>
      </c>
      <c r="M99" s="21">
        <f>IF(COUNT(Q99:AV99)=32,IFERROR(IF(($D99/IF($Q99=0,SUM($R99:AX99),SUM($Q99:AW99))*8)&lt;0,"n/a",($D99/IF($Q99=0,SUM($R99:AX99),SUM($Q99:AW99))*8)),"n/a"),"n/a")</f>
        <v>31.69286151157711</v>
      </c>
      <c r="N99" s="21">
        <f>IF(COUNT(Q99:AZ99)=36,IFERROR(IF(($D99/IF($Q99=0,SUM($R99:BB99),SUM($Q99:BA99))*9)&lt;0,"n/a",($D99/IF($Q99=0,SUM($R99:BB99),SUM($Q99:BA99))*9)),"n/a"),"n/a")</f>
        <v>31.861440562170607</v>
      </c>
      <c r="O99" s="21">
        <f>IF(COUNT(Q99:BD99)=40,IFERROR(IF(($D99/IF($Q99=0,SUM($R99:BF99),SUM($Q99:BE99))*10)&lt;0,"n/a",($D99/IF($Q99=0,SUM($R99:BF99),SUM($Q99:BE99))*10)),"n/a"),"n/a")</f>
        <v>33.320301304427709</v>
      </c>
      <c r="P99" s="23">
        <f t="shared" si="4"/>
        <v>793</v>
      </c>
      <c r="Q99" s="26">
        <v>158</v>
      </c>
      <c r="R99" s="26">
        <v>330</v>
      </c>
      <c r="S99" s="26">
        <v>157</v>
      </c>
      <c r="T99" s="28">
        <v>148</v>
      </c>
      <c r="U99" s="28">
        <v>150</v>
      </c>
      <c r="V99" s="29">
        <v>157</v>
      </c>
      <c r="W99" s="29">
        <v>171</v>
      </c>
      <c r="X99" s="29">
        <v>152</v>
      </c>
      <c r="Y99" s="29">
        <v>334</v>
      </c>
      <c r="Z99" s="30">
        <v>148</v>
      </c>
      <c r="AA99" s="29">
        <v>154</v>
      </c>
      <c r="AB99" s="29">
        <v>148</v>
      </c>
      <c r="AC99" s="29">
        <v>163</v>
      </c>
      <c r="AD99" s="30">
        <v>182</v>
      </c>
      <c r="AE99" s="29">
        <v>138</v>
      </c>
      <c r="AF99" s="29">
        <v>128</v>
      </c>
      <c r="AG99" s="29">
        <v>134</v>
      </c>
      <c r="AH99" s="30">
        <v>103</v>
      </c>
      <c r="AI99" s="29">
        <v>115</v>
      </c>
      <c r="AJ99" s="29">
        <v>123</v>
      </c>
      <c r="AK99" s="29">
        <v>116</v>
      </c>
      <c r="AL99" s="30">
        <v>106</v>
      </c>
      <c r="AM99" s="29">
        <v>114</v>
      </c>
      <c r="AN99" s="29">
        <v>113</v>
      </c>
      <c r="AO99" s="29">
        <v>107</v>
      </c>
      <c r="AP99" s="30">
        <v>102</v>
      </c>
      <c r="AQ99" s="29">
        <v>92</v>
      </c>
      <c r="AR99" s="29">
        <v>93</v>
      </c>
      <c r="AS99" s="29">
        <v>88</v>
      </c>
      <c r="AT99" s="29">
        <v>65</v>
      </c>
      <c r="AU99" s="29">
        <v>95</v>
      </c>
      <c r="AV99" s="29">
        <v>100</v>
      </c>
      <c r="AW99" s="29">
        <v>94</v>
      </c>
      <c r="AX99" s="29">
        <v>292</v>
      </c>
      <c r="AY99" s="29">
        <v>81</v>
      </c>
      <c r="AZ99" s="29">
        <v>87</v>
      </c>
      <c r="BA99" s="29">
        <v>85</v>
      </c>
      <c r="BB99" s="29">
        <v>106</v>
      </c>
      <c r="BC99" s="29">
        <v>78</v>
      </c>
      <c r="BD99" s="29">
        <v>68</v>
      </c>
      <c r="BE99" s="29">
        <v>68</v>
      </c>
      <c r="BF99" s="29">
        <v>54</v>
      </c>
      <c r="BG99" s="29">
        <v>59</v>
      </c>
      <c r="BH99" s="29">
        <v>-11</v>
      </c>
      <c r="BI99" s="29">
        <v>41</v>
      </c>
    </row>
    <row r="100" spans="1:61" x14ac:dyDescent="0.2">
      <c r="A100" t="e" vm="96">
        <v>#VALUE!</v>
      </c>
      <c r="B100" t="str" cm="1">
        <f t="array" ref="B100">_FV(A100,"Ticker symbol",TRUE)</f>
        <v>VRTX</v>
      </c>
      <c r="C100" s="19" cm="1">
        <f t="array" ref="C100">_FV(A100,"Price")</f>
        <v>258.58999999999997</v>
      </c>
      <c r="D100" s="20" cm="1">
        <f t="array" ref="D100">_FV(A100,"market cap",TRUE)/1000000</f>
        <v>66135.94</v>
      </c>
      <c r="E100" s="22" t="str">
        <f t="shared" si="3"/>
        <v>n/a</v>
      </c>
      <c r="F100" s="21">
        <f>IF(COUNT(Q100:T100)=4,IFERROR(IF($D100/IF($Q100=0,SUM($R100:U100),SUM($Q100:T100))&lt;0,"n/a",$D100/IF($Q100=0,SUM($R100:U100),SUM($Q100:T100))),"n/a"),"n/a")</f>
        <v>26.983247654018768</v>
      </c>
      <c r="G100" s="21">
        <f>IF(COUNT(Q100:X100)=8,IFERROR(IF(($D100/IF($Q100=0,SUM($R100:Z100),SUM($Q100:Y100))*2)&lt;0,"n/a",($D100/IF($Q100=0,SUM($R100:Z100),SUM($Q100:Y100))*2)),"n/a"),"n/a")</f>
        <v>22.746668959587275</v>
      </c>
      <c r="H100" s="21">
        <f>IF(COUNT(Q100:AB100)=12,IFERROR(IF(($D100/IF($Q100=0,SUM($R100:AD100),SUM($Q100:AC100))*3)&lt;0,"n/a",($D100/IF($Q100=0,SUM($R100:AD100),SUM($Q100:AC100))*3)),"n/a"),"n/a")</f>
        <v>28.376404462242565</v>
      </c>
      <c r="I100" s="21">
        <f>IF(COUNT(Q100:AF100)=16,IFERROR(IF(($D100/IF($Q100=0,SUM($R100:AH100),SUM($Q100:AG100))*4)&lt;0,"n/a",($D100/IF($Q100=0,SUM($R100:AH100),SUM($Q100:AG100))*4)),"n/a"),"n/a")</f>
        <v>29.105925844427329</v>
      </c>
      <c r="J100" s="21">
        <f>IF(COUNT(Q100:AJ100)=20,IFERROR(IF(($D100/IF($Q100=0,SUM($R100:AL100),SUM($Q100:AK100))*5)&lt;0,"n/a",($D100/IF($Q100=0,SUM($R100:AL100),SUM($Q100:AK100))*5)),"n/a"),"n/a")</f>
        <v>35.355468833529351</v>
      </c>
      <c r="K100" s="21">
        <f>IF(COUNT(Q100:AN100)=24,IFERROR(IF(($D100/IF($Q100=0,SUM($R100:AP100),SUM($Q100:AO100))*6)&lt;0,"n/a",($D100/IF($Q100=0,SUM($R100:AP100),SUM($Q100:AO100))*6)),"n/a"),"n/a")</f>
        <v>42.945415584415585</v>
      </c>
      <c r="L100" s="21">
        <f>IF(COUNT(Q100:AR100)=28,IFERROR(IF(($D100/IF($Q100=0,SUM($R100:AT100),SUM($Q100:AS100))*7)&lt;0,"n/a",($D100/IF($Q100=0,SUM($R100:AT100),SUM($Q100:AS100))*7)),"n/a"),"n/a")</f>
        <v>53.317007946562249</v>
      </c>
      <c r="M100" s="21">
        <f>IF(COUNT(Q100:AV100)=32,IFERROR(IF(($D100/IF($Q100=0,SUM($R100:AX100),SUM($Q100:AW100))*8)&lt;0,"n/a",($D100/IF($Q100=0,SUM($R100:AX100),SUM($Q100:AW100))*8)),"n/a"),"n/a")</f>
        <v>66.593772183763377</v>
      </c>
      <c r="N100" s="21">
        <f>IF(COUNT(Q100:AZ100)=36,IFERROR(IF(($D100/IF($Q100=0,SUM($R100:BB100),SUM($Q100:BA100))*9)&lt;0,"n/a",($D100/IF($Q100=0,SUM($R100:BB100),SUM($Q100:BA100))*9)),"n/a"),"n/a")</f>
        <v>79.363128000000017</v>
      </c>
      <c r="O100" s="21">
        <f>IF(COUNT(Q100:BD100)=40,IFERROR(IF(($D100/IF($Q100=0,SUM($R100:BF100),SUM($Q100:BE100))*10)&lt;0,"n/a",($D100/IF($Q100=0,SUM($R100:BF100),SUM($Q100:BE100))*10)),"n/a"),"n/a")</f>
        <v>89.457513864466392</v>
      </c>
      <c r="P100" s="23">
        <f t="shared" si="4"/>
        <v>2451</v>
      </c>
      <c r="Q100" s="26">
        <v>762</v>
      </c>
      <c r="R100" s="26">
        <v>770</v>
      </c>
      <c r="S100" s="26">
        <v>852</v>
      </c>
      <c r="T100" s="28">
        <v>67</v>
      </c>
      <c r="U100" s="28">
        <v>653</v>
      </c>
      <c r="V100" s="29">
        <v>604</v>
      </c>
      <c r="W100" s="29">
        <v>667</v>
      </c>
      <c r="X100" s="29">
        <v>837</v>
      </c>
      <c r="Y100" s="29">
        <v>603</v>
      </c>
      <c r="Z100" s="30">
        <v>583</v>
      </c>
      <c r="AA100" s="29">
        <v>58</v>
      </c>
      <c r="AB100" s="29">
        <v>267</v>
      </c>
      <c r="AC100" s="29">
        <v>269</v>
      </c>
      <c r="AD100" s="30">
        <v>1551</v>
      </c>
      <c r="AE100" s="29">
        <v>129</v>
      </c>
      <c r="AF100" s="29">
        <v>207</v>
      </c>
      <c r="AG100" s="29">
        <v>210</v>
      </c>
      <c r="AH100" s="30">
        <v>101</v>
      </c>
      <c r="AI100" s="29">
        <v>-103</v>
      </c>
      <c r="AJ100" s="29">
        <v>18</v>
      </c>
      <c r="AK100" s="29">
        <v>248</v>
      </c>
      <c r="AL100" s="30">
        <v>33</v>
      </c>
      <c r="AM100" s="29">
        <v>-39</v>
      </c>
      <c r="AN100" s="29">
        <v>-65</v>
      </c>
      <c r="AO100" s="29">
        <v>-42</v>
      </c>
      <c r="AP100" s="30">
        <v>-74</v>
      </c>
      <c r="AQ100" s="29">
        <v>-95</v>
      </c>
      <c r="AR100" s="29">
        <v>-189</v>
      </c>
      <c r="AS100" s="29">
        <v>-199</v>
      </c>
      <c r="AT100" s="29">
        <v>-177</v>
      </c>
      <c r="AU100" s="29">
        <v>-170</v>
      </c>
      <c r="AV100" s="29">
        <v>-159</v>
      </c>
      <c r="AW100" s="29">
        <v>-232</v>
      </c>
      <c r="AX100" s="29">
        <v>44</v>
      </c>
      <c r="AY100" s="29">
        <v>-124</v>
      </c>
      <c r="AZ100" s="29">
        <v>-57</v>
      </c>
      <c r="BA100" s="29">
        <v>-308</v>
      </c>
      <c r="BB100" s="29">
        <v>-75</v>
      </c>
      <c r="BC100" s="29">
        <v>-58</v>
      </c>
      <c r="BD100" s="29">
        <v>-65</v>
      </c>
      <c r="BE100" s="29">
        <v>91</v>
      </c>
      <c r="BF100" s="29">
        <v>159</v>
      </c>
      <c r="BG100" s="29">
        <v>221</v>
      </c>
      <c r="BH100" s="29">
        <v>-174</v>
      </c>
      <c r="BI100" s="29">
        <v>-176</v>
      </c>
    </row>
    <row r="101" spans="1:61" x14ac:dyDescent="0.2">
      <c r="A101" t="e" vm="97">
        <v>#VALUE!</v>
      </c>
      <c r="B101" t="str" cm="1">
        <f t="array" ref="B101">_FV(A101,"Ticker symbol",TRUE)</f>
        <v>WBA</v>
      </c>
      <c r="C101" s="19" cm="1">
        <f t="array" ref="C101">_FV(A101,"Price")</f>
        <v>40.96</v>
      </c>
      <c r="D101" s="20" cm="1">
        <f t="array" ref="D101">_FV(A101,"market cap",TRUE)/1000000</f>
        <v>35380.160000000003</v>
      </c>
      <c r="E101" s="22">
        <f t="shared" si="3"/>
        <v>0.1092955700798838</v>
      </c>
      <c r="F101" s="21">
        <f>IF(COUNT(Q101:T101)=4,IFERROR(IF($D101/IF($Q101=0,SUM($R101:U101),SUM($Q101:T101))&lt;0,"n/a",$D101/IF($Q101=0,SUM($R101:U101),SUM($Q101:T101))),"n/a"),"n/a")</f>
        <v>5.6266157760814259</v>
      </c>
      <c r="G101" s="21">
        <f>IF(COUNT(Q101:X101)=8,IFERROR(IF(($D101/IF($Q101=0,SUM($R101:Z101),SUM($Q101:Y101))*2)&lt;0,"n/a",($D101/IF($Q101=0,SUM($R101:Z101),SUM($Q101:Y101))*2)),"n/a"),"n/a")</f>
        <v>10.693716185582591</v>
      </c>
      <c r="H101" s="21">
        <f>IF(COUNT(Q101:AB101)=12,IFERROR(IF(($D101/IF($Q101=0,SUM($R101:AD101),SUM($Q101:AC101))*3)&lt;0,"n/a",($D101/IF($Q101=0,SUM($R101:AD101),SUM($Q101:AC101))*3)),"n/a"),"n/a")</f>
        <v>10.283933727352002</v>
      </c>
      <c r="I101" s="21">
        <f>IF(COUNT(Q101:AF101)=16,IFERROR(IF(($D101/IF($Q101=0,SUM($R101:AH101),SUM($Q101:AG101))*4)&lt;0,"n/a",($D101/IF($Q101=0,SUM($R101:AH101),SUM($Q101:AG101))*4)),"n/a"),"n/a")</f>
        <v>9.0445861826548235</v>
      </c>
      <c r="J101" s="21">
        <f>IF(COUNT(Q101:AJ101)=20,IFERROR(IF(($D101/IF($Q101=0,SUM($R101:AL101),SUM($Q101:AK101))*5)&lt;0,"n/a",($D101/IF($Q101=0,SUM($R101:AL101),SUM($Q101:AK101))*5)),"n/a"),"n/a")</f>
        <v>9.0755592037759101</v>
      </c>
      <c r="K101" s="21">
        <f>IF(COUNT(Q101:AN101)=24,IFERROR(IF(($D101/IF($Q101=0,SUM($R101:AP101),SUM($Q101:AO101))*6)&lt;0,"n/a",($D101/IF($Q101=0,SUM($R101:AP101),SUM($Q101:AO101))*6)),"n/a"),"n/a")</f>
        <v>8.9915269600576071</v>
      </c>
      <c r="L101" s="21">
        <f>IF(COUNT(Q101:AR101)=28,IFERROR(IF(($D101/IF($Q101=0,SUM($R101:AT101),SUM($Q101:AS101))*7)&lt;0,"n/a",($D101/IF($Q101=0,SUM($R101:AT101),SUM($Q101:AS101))*7)),"n/a"),"n/a")</f>
        <v>8.8170144896578755</v>
      </c>
      <c r="M101" s="21">
        <f>IF(COUNT(Q101:AV101)=32,IFERROR(IF(($D101/IF($Q101=0,SUM($R101:AX101),SUM($Q101:AW101))*8)&lt;0,"n/a",($D101/IF($Q101=0,SUM($R101:AX101),SUM($Q101:AW101))*8)),"n/a"),"n/a")</f>
        <v>9.3796818663838817</v>
      </c>
      <c r="N101" s="21">
        <f>IF(COUNT(Q101:AZ101)=36,IFERROR(IF(($D101/IF($Q101=0,SUM($R101:BB101),SUM($Q101:BA101))*9)&lt;0,"n/a",($D101/IF($Q101=0,SUM($R101:BB101),SUM($Q101:BA101))*9)),"n/a"),"n/a")</f>
        <v>9.6473804762770428</v>
      </c>
      <c r="O101" s="21">
        <f>IF(COUNT(Q101:BD101)=40,IFERROR(IF(($D101/IF($Q101=0,SUM($R101:BF101),SUM($Q101:BE101))*10)&lt;0,"n/a",($D101/IF($Q101=0,SUM($R101:BF101),SUM($Q101:BE101))*10)),"n/a"),"n/a")</f>
        <v>10.110928212162783</v>
      </c>
      <c r="P101" s="23">
        <f t="shared" ref="P101:P105" si="5">IF(Q101=0,SUM(R101:U101),SUM(Q101:T101))</f>
        <v>6288</v>
      </c>
      <c r="Q101" s="26">
        <v>884</v>
      </c>
      <c r="R101" s="26">
        <v>3580</v>
      </c>
      <c r="S101" s="26">
        <v>627</v>
      </c>
      <c r="T101" s="28">
        <v>1197</v>
      </c>
      <c r="U101" s="28">
        <v>1026</v>
      </c>
      <c r="V101" s="29">
        <v>-308</v>
      </c>
      <c r="W101" s="29">
        <v>373</v>
      </c>
      <c r="X101" s="29">
        <v>-1708</v>
      </c>
      <c r="Y101" s="29">
        <v>946</v>
      </c>
      <c r="Z101" s="30">
        <v>845</v>
      </c>
      <c r="AA101" s="29">
        <v>678</v>
      </c>
      <c r="AB101" s="29">
        <v>1025</v>
      </c>
      <c r="AC101" s="29">
        <v>1156</v>
      </c>
      <c r="AD101" s="30">
        <v>1123</v>
      </c>
      <c r="AE101" s="29">
        <v>1512</v>
      </c>
      <c r="AF101" s="29">
        <v>1342</v>
      </c>
      <c r="AG101" s="29">
        <v>1349</v>
      </c>
      <c r="AH101" s="30">
        <v>821</v>
      </c>
      <c r="AI101" s="29">
        <v>802</v>
      </c>
      <c r="AJ101" s="29">
        <v>1162</v>
      </c>
      <c r="AK101" s="29">
        <v>1060</v>
      </c>
      <c r="AL101" s="30">
        <v>1054</v>
      </c>
      <c r="AM101" s="29">
        <v>1030</v>
      </c>
      <c r="AN101" s="29">
        <v>1103</v>
      </c>
      <c r="AO101" s="29">
        <v>930</v>
      </c>
      <c r="AP101" s="30">
        <v>1110</v>
      </c>
      <c r="AQ101" s="29">
        <v>26</v>
      </c>
      <c r="AR101" s="29">
        <v>1302</v>
      </c>
      <c r="AS101" s="29">
        <v>2042</v>
      </c>
      <c r="AT101" s="29">
        <v>850</v>
      </c>
      <c r="AU101" s="29">
        <v>-193</v>
      </c>
      <c r="AV101" s="29">
        <v>714</v>
      </c>
      <c r="AW101" s="29">
        <v>716</v>
      </c>
      <c r="AX101" s="29">
        <v>695</v>
      </c>
      <c r="AY101" s="29">
        <v>755</v>
      </c>
      <c r="AZ101" s="29">
        <v>624</v>
      </c>
      <c r="BA101" s="29">
        <v>756</v>
      </c>
      <c r="BB101" s="29">
        <v>413</v>
      </c>
      <c r="BC101" s="29">
        <v>353</v>
      </c>
      <c r="BD101" s="29">
        <v>537</v>
      </c>
      <c r="BE101" s="29">
        <v>683</v>
      </c>
      <c r="BF101" s="29">
        <v>554</v>
      </c>
      <c r="BG101" s="29">
        <v>792</v>
      </c>
      <c r="BH101" s="29">
        <v>603</v>
      </c>
      <c r="BI101" s="29">
        <v>739</v>
      </c>
    </row>
    <row r="102" spans="1:61" x14ac:dyDescent="0.2">
      <c r="A102" t="e" vm="98">
        <v>#VALUE!</v>
      </c>
      <c r="B102" t="str" cm="1">
        <f t="array" ref="B102">_FV(A102,"Ticker symbol",TRUE)</f>
        <v>WDAY</v>
      </c>
      <c r="C102" s="19" cm="1">
        <f t="array" ref="C102">_FV(A102,"Price")</f>
        <v>165.99</v>
      </c>
      <c r="D102" s="20" cm="1">
        <f t="array" ref="D102">_FV(A102,"market cap",TRUE)/1000000</f>
        <v>42106.36</v>
      </c>
      <c r="E102" s="22" t="str">
        <f t="shared" si="3"/>
        <v>n/a</v>
      </c>
      <c r="F102" s="21">
        <f>IF(COUNT(Q102:T102)=4,IFERROR(IF($D102/IF($Q102=0,SUM($R102:U102),SUM($Q102:T102))&lt;0,"n/a",$D102/IF($Q102=0,SUM($R102:U102),SUM($Q102:T102))),"n/a"),"n/a")</f>
        <v>1451.943448275862</v>
      </c>
      <c r="G102" s="21" t="str">
        <f>IF(COUNT(Q102:X102)=8,IFERROR(IF(($D102/IF($Q102=0,SUM($R102:Z102),SUM($Q102:Y102))*2)&lt;0,"n/a",($D102/IF($Q102=0,SUM($R102:Z102),SUM($Q102:Y102))*2)),"n/a"),"n/a")</f>
        <v>n/a</v>
      </c>
      <c r="H102" s="21" t="str">
        <f>IF(COUNT(Q102:AB102)=12,IFERROR(IF(($D102/IF($Q102=0,SUM($R102:AD102),SUM($Q102:AC102))*3)&lt;0,"n/a",($D102/IF($Q102=0,SUM($R102:AD102),SUM($Q102:AC102))*3)),"n/a"),"n/a")</f>
        <v>n/a</v>
      </c>
      <c r="I102" s="21" t="str">
        <f>IF(COUNT(Q102:AF102)=16,IFERROR(IF(($D102/IF($Q102=0,SUM($R102:AH102),SUM($Q102:AG102))*4)&lt;0,"n/a",($D102/IF($Q102=0,SUM($R102:AH102),SUM($Q102:AG102))*4)),"n/a"),"n/a")</f>
        <v>n/a</v>
      </c>
      <c r="J102" s="21" t="str">
        <f>IF(COUNT(Q102:AJ102)=20,IFERROR(IF(($D102/IF($Q102=0,SUM($R102:AL102),SUM($Q102:AK102))*5)&lt;0,"n/a",($D102/IF($Q102=0,SUM($R102:AL102),SUM($Q102:AK102))*5)),"n/a"),"n/a")</f>
        <v>n/a</v>
      </c>
      <c r="K102" s="21" t="str">
        <f>IF(COUNT(Q102:AN102)=24,IFERROR(IF(($D102/IF($Q102=0,SUM($R102:AP102),SUM($Q102:AO102))*6)&lt;0,"n/a",($D102/IF($Q102=0,SUM($R102:AP102),SUM($Q102:AO102))*6)),"n/a"),"n/a")</f>
        <v>n/a</v>
      </c>
      <c r="L102" s="21" t="str">
        <f>IF(COUNT(Q102:AR102)=28,IFERROR(IF(($D102/IF($Q102=0,SUM($R102:AT102),SUM($Q102:AS102))*7)&lt;0,"n/a",($D102/IF($Q102=0,SUM($R102:AT102),SUM($Q102:AS102))*7)),"n/a"),"n/a")</f>
        <v>n/a</v>
      </c>
      <c r="M102" s="21" t="str">
        <f>IF(COUNT(Q102:AV102)=32,IFERROR(IF(($D102/IF($Q102=0,SUM($R102:AX102),SUM($Q102:AW102))*8)&lt;0,"n/a",($D102/IF($Q102=0,SUM($R102:AX102),SUM($Q102:AW102))*8)),"n/a"),"n/a")</f>
        <v>n/a</v>
      </c>
      <c r="N102" s="21" t="str">
        <f>IF(COUNT(Q102:AZ102)=36,IFERROR(IF(($D102/IF($Q102=0,SUM($R102:BB102),SUM($Q102:BA102))*9)&lt;0,"n/a",($D102/IF($Q102=0,SUM($R102:BB102),SUM($Q102:BA102))*9)),"n/a"),"n/a")</f>
        <v>n/a</v>
      </c>
      <c r="O102" s="21" t="str">
        <f>IF(COUNT(Q102:BD102)=40,IFERROR(IF(($D102/IF($Q102=0,SUM($R102:BF102),SUM($Q102:BE102))*10)&lt;0,"n/a",($D102/IF($Q102=0,SUM($R102:BF102),SUM($Q102:BE102))*10)),"n/a"),"n/a")</f>
        <v>n/a</v>
      </c>
      <c r="P102" s="23">
        <f t="shared" si="5"/>
        <v>29</v>
      </c>
      <c r="Q102" s="26">
        <v>-73</v>
      </c>
      <c r="R102" s="26">
        <v>43</v>
      </c>
      <c r="S102" s="26">
        <v>106</v>
      </c>
      <c r="T102" s="28">
        <v>-47</v>
      </c>
      <c r="U102" s="28">
        <v>-72</v>
      </c>
      <c r="V102" s="29">
        <v>-24</v>
      </c>
      <c r="W102" s="29">
        <v>-28</v>
      </c>
      <c r="X102" s="29">
        <v>-158</v>
      </c>
      <c r="Y102" s="29">
        <v>-128</v>
      </c>
      <c r="Z102" s="30">
        <v>-116</v>
      </c>
      <c r="AA102" s="29">
        <v>-121</v>
      </c>
      <c r="AB102" s="29">
        <v>-116</v>
      </c>
      <c r="AC102" s="29">
        <v>-104</v>
      </c>
      <c r="AD102" s="30">
        <v>-153</v>
      </c>
      <c r="AE102" s="29">
        <v>-86</v>
      </c>
      <c r="AF102" s="29">
        <v>-74</v>
      </c>
      <c r="AG102" s="29">
        <v>-89</v>
      </c>
      <c r="AH102" s="30">
        <v>-86</v>
      </c>
      <c r="AI102" s="29">
        <v>-83</v>
      </c>
      <c r="AJ102" s="29">
        <v>-64</v>
      </c>
      <c r="AK102" s="29">
        <v>-82</v>
      </c>
      <c r="AL102" s="30">
        <v>-114</v>
      </c>
      <c r="AM102" s="29">
        <v>-108</v>
      </c>
      <c r="AN102" s="29">
        <v>-81</v>
      </c>
      <c r="AO102" s="29">
        <v>-66</v>
      </c>
      <c r="AP102" s="30">
        <v>-78</v>
      </c>
      <c r="AQ102" s="29">
        <v>-69</v>
      </c>
      <c r="AR102" s="29">
        <v>-62</v>
      </c>
      <c r="AS102" s="29">
        <v>-59</v>
      </c>
      <c r="AT102" s="29">
        <v>-60</v>
      </c>
      <c r="AU102" s="29">
        <v>-69</v>
      </c>
      <c r="AV102" s="29">
        <v>-59</v>
      </c>
      <c r="AW102" s="29">
        <v>-56</v>
      </c>
      <c r="AX102" s="29">
        <v>-48</v>
      </c>
      <c r="AY102" s="29">
        <v>-36</v>
      </c>
      <c r="AZ102" s="29">
        <v>-33</v>
      </c>
      <c r="BA102" s="29">
        <v>-31</v>
      </c>
      <c r="BB102" s="29">
        <v>-41</v>
      </c>
      <c r="BC102" s="29">
        <v>-27</v>
      </c>
      <c r="BD102" s="29">
        <v>-20</v>
      </c>
      <c r="BE102" s="32"/>
      <c r="BF102" s="32"/>
      <c r="BG102" s="32"/>
      <c r="BH102" s="32"/>
      <c r="BI102" s="32"/>
    </row>
    <row r="103" spans="1:61" x14ac:dyDescent="0.2">
      <c r="A103" t="e" vm="99">
        <v>#VALUE!</v>
      </c>
      <c r="B103" t="str" cm="1">
        <f t="array" ref="B103">_FV(A103,"Ticker symbol",TRUE)</f>
        <v>XEL</v>
      </c>
      <c r="C103" s="19" cm="1">
        <f t="array" ref="C103">_FV(A103,"Price")</f>
        <v>74.22</v>
      </c>
      <c r="D103" s="20" cm="1">
        <f t="array" ref="D103">_FV(A103,"market cap",TRUE)/1000000</f>
        <v>40424.17</v>
      </c>
      <c r="E103" s="22">
        <f t="shared" si="3"/>
        <v>0.58529722124516359</v>
      </c>
      <c r="F103" s="21">
        <f>IF(COUNT(Q103:T103)=4,IFERROR(IF($D103/IF($Q103=0,SUM($R103:U103),SUM($Q103:T103))&lt;0,"n/a",$D103/IF($Q103=0,SUM($R103:U103),SUM($Q103:T103))),"n/a"),"n/a")</f>
        <v>25.030445820433435</v>
      </c>
      <c r="G103" s="21">
        <f>IF(COUNT(Q103:X103)=8,IFERROR(IF(($D103/IF($Q103=0,SUM($R103:Z103),SUM($Q103:Y103))*2)&lt;0,"n/a",($D103/IF($Q103=0,SUM($R103:Z103),SUM($Q103:Y103))*2)),"n/a"),"n/a")</f>
        <v>23.43430144927536</v>
      </c>
      <c r="H103" s="21">
        <f>IF(COUNT(Q103:AB103)=12,IFERROR(IF(($D103/IF($Q103=0,SUM($R103:AD103),SUM($Q103:AC103))*3)&lt;0,"n/a",($D103/IF($Q103=0,SUM($R103:AD103),SUM($Q103:AC103))*3)),"n/a"),"n/a")</f>
        <v>25.149836167565326</v>
      </c>
      <c r="I103" s="21">
        <f>IF(COUNT(Q103:AF103)=16,IFERROR(IF(($D103/IF($Q103=0,SUM($R103:AH103),SUM($Q103:AG103))*4)&lt;0,"n/a",($D103/IF($Q103=0,SUM($R103:AH103),SUM($Q103:AG103))*4)),"n/a"),"n/a")</f>
        <v>26.581732697682064</v>
      </c>
      <c r="J103" s="21">
        <f>IF(COUNT(Q103:AJ103)=20,IFERROR(IF(($D103/IF($Q103=0,SUM($R103:AL103),SUM($Q103:AK103))*5)&lt;0,"n/a",($D103/IF($Q103=0,SUM($R103:AL103),SUM($Q103:AK103))*5)),"n/a"),"n/a")</f>
        <v>27.951991425805559</v>
      </c>
      <c r="K103" s="21">
        <f>IF(COUNT(Q103:AN103)=24,IFERROR(IF(($D103/IF($Q103=0,SUM($R103:AP103),SUM($Q103:AO103))*6)&lt;0,"n/a",($D103/IF($Q103=0,SUM($R103:AP103),SUM($Q103:AO103))*6)),"n/a"),"n/a")</f>
        <v>29.033399569068706</v>
      </c>
      <c r="L103" s="21">
        <f>IF(COUNT(Q103:AR103)=28,IFERROR(IF(($D103/IF($Q103=0,SUM($R103:AT103),SUM($Q103:AS103))*7)&lt;0,"n/a",($D103/IF($Q103=0,SUM($R103:AT103),SUM($Q103:AS103))*7)),"n/a"),"n/a")</f>
        <v>30.302976011994005</v>
      </c>
      <c r="M103" s="21">
        <f>IF(COUNT(Q103:AV103)=32,IFERROR(IF(($D103/IF($Q103=0,SUM($R103:AX103),SUM($Q103:AW103))*8)&lt;0,"n/a",($D103/IF($Q103=0,SUM($R103:AX103),SUM($Q103:AW103))*8)),"n/a"),"n/a")</f>
        <v>31.218588666859734</v>
      </c>
      <c r="N103" s="21">
        <f>IF(COUNT(Q103:AZ103)=36,IFERROR(IF(($D103/IF($Q103=0,SUM($R103:BB103),SUM($Q103:BA103))*9)&lt;0,"n/a",($D103/IF($Q103=0,SUM($R103:BB103),SUM($Q103:BA103))*9)),"n/a"),"n/a")</f>
        <v>32.173463919349132</v>
      </c>
      <c r="O103" s="21">
        <f>IF(COUNT(Q103:BD103)=40,IFERROR(IF(($D103/IF($Q103=0,SUM($R103:BF103),SUM($Q103:BE103))*10)&lt;0,"n/a",($D103/IF($Q103=0,SUM($R103:BF103),SUM($Q103:BE103))*10)),"n/a"),"n/a")</f>
        <v>33.099295832309835</v>
      </c>
      <c r="P103" s="23">
        <f t="shared" si="5"/>
        <v>1615</v>
      </c>
      <c r="Q103" s="26">
        <v>380</v>
      </c>
      <c r="R103" s="26">
        <v>315</v>
      </c>
      <c r="S103" s="26">
        <v>609</v>
      </c>
      <c r="T103" s="28">
        <v>311</v>
      </c>
      <c r="U103" s="28">
        <v>362</v>
      </c>
      <c r="V103" s="29">
        <v>288</v>
      </c>
      <c r="W103" s="29">
        <v>603</v>
      </c>
      <c r="X103" s="29">
        <v>287</v>
      </c>
      <c r="Y103" s="29">
        <v>295</v>
      </c>
      <c r="Z103" s="30">
        <v>292</v>
      </c>
      <c r="AA103" s="29">
        <v>527</v>
      </c>
      <c r="AB103" s="29">
        <v>238</v>
      </c>
      <c r="AC103" s="29">
        <v>315</v>
      </c>
      <c r="AD103" s="30">
        <v>214</v>
      </c>
      <c r="AE103" s="29">
        <v>491</v>
      </c>
      <c r="AF103" s="29">
        <v>265</v>
      </c>
      <c r="AG103" s="29">
        <v>291</v>
      </c>
      <c r="AH103" s="30">
        <v>190</v>
      </c>
      <c r="AI103" s="29">
        <v>492</v>
      </c>
      <c r="AJ103" s="29">
        <v>227</v>
      </c>
      <c r="AK103" s="29">
        <v>239</v>
      </c>
      <c r="AL103" s="30">
        <v>227</v>
      </c>
      <c r="AM103" s="29">
        <v>458</v>
      </c>
      <c r="AN103" s="29">
        <v>197</v>
      </c>
      <c r="AO103" s="29">
        <v>241</v>
      </c>
      <c r="AP103" s="30">
        <v>209</v>
      </c>
      <c r="AQ103" s="29">
        <v>426</v>
      </c>
      <c r="AR103" s="29">
        <v>197</v>
      </c>
      <c r="AS103" s="29">
        <v>152</v>
      </c>
      <c r="AT103" s="29">
        <v>196</v>
      </c>
      <c r="AU103" s="29">
        <v>369</v>
      </c>
      <c r="AV103" s="29">
        <v>195</v>
      </c>
      <c r="AW103" s="29">
        <v>261</v>
      </c>
      <c r="AX103" s="29">
        <v>150</v>
      </c>
      <c r="AY103" s="29">
        <v>365</v>
      </c>
      <c r="AZ103" s="29">
        <v>197</v>
      </c>
      <c r="BA103" s="29">
        <v>237</v>
      </c>
      <c r="BB103" s="29">
        <v>140</v>
      </c>
      <c r="BC103" s="29">
        <v>398</v>
      </c>
      <c r="BD103" s="29">
        <v>183</v>
      </c>
      <c r="BE103" s="29">
        <v>184</v>
      </c>
      <c r="BF103" s="29">
        <v>141</v>
      </c>
      <c r="BG103" s="29">
        <v>334</v>
      </c>
      <c r="BH103" s="29">
        <v>158</v>
      </c>
      <c r="BI103" s="29">
        <v>203</v>
      </c>
    </row>
    <row r="104" spans="1:61" x14ac:dyDescent="0.2">
      <c r="A104" t="e" vm="100">
        <v>#VALUE!</v>
      </c>
      <c r="B104" t="str" cm="1">
        <f t="array" ref="B104">_FV(A104,"Ticker symbol",TRUE)</f>
        <v>ZM</v>
      </c>
      <c r="C104" s="19" cm="1">
        <f t="array" ref="C104">_FV(A104,"Price")</f>
        <v>89.74</v>
      </c>
      <c r="D104" s="20" cm="1">
        <f t="array" ref="D104">_FV(A104,"market cap",TRUE)/1000000</f>
        <v>26847.55</v>
      </c>
      <c r="E104" s="22" t="str">
        <f t="shared" si="3"/>
        <v>n/a</v>
      </c>
      <c r="F104" s="21">
        <f>IF(COUNT(Q104:T104)=4,IFERROR(IF($D104/IF($Q104=0,SUM($R104:U104),SUM($Q104:T104))&lt;0,"n/a",$D104/IF($Q104=0,SUM($R104:U104),SUM($Q104:T104))),"n/a"),"n/a")</f>
        <v>19.539701601164484</v>
      </c>
      <c r="G104" s="21">
        <f>IF(COUNT(Q104:X104)=8,IFERROR(IF(($D104/IF($Q104=0,SUM($R104:Z104),SUM($Q104:Y104))*2)&lt;0,"n/a",($D104/IF($Q104=0,SUM($R104:Z104),SUM($Q104:Y104))*2)),"n/a"),"n/a")</f>
        <v>26.078241864982999</v>
      </c>
      <c r="H104" s="21">
        <f>IF(COUNT(Q104:AB104)=12,IFERROR(IF(($D104/IF($Q104=0,SUM($R104:AD104),SUM($Q104:AC104))*3)&lt;0,"n/a",($D104/IF($Q104=0,SUM($R104:AD104),SUM($Q104:AC104))*3)),"n/a"),"n/a")</f>
        <v>38.853183791606369</v>
      </c>
      <c r="I104" s="21">
        <f>IF(COUNT(Q104:AF104)=16,IFERROR(IF(($D104/IF($Q104=0,SUM($R104:AH104),SUM($Q104:AG104))*4)&lt;0,"n/a",($D104/IF($Q104=0,SUM($R104:AH104),SUM($Q104:AG104))*4)),"n/a"),"n/a")</f>
        <v>51.854273297923704</v>
      </c>
      <c r="J104" s="21" t="str">
        <f>IF(COUNT(Q104:AJ104)=20,IFERROR(IF(($D104/IF($Q104=0,SUM($R104:AL104),SUM($Q104:AK104))*5)&lt;0,"n/a",($D104/IF($Q104=0,SUM($R104:AL104),SUM($Q104:AK104))*5)),"n/a"),"n/a")</f>
        <v>n/a</v>
      </c>
      <c r="K104" s="21" t="str">
        <f>IF(COUNT(Q104:AN104)=24,IFERROR(IF(($D104/IF($Q104=0,SUM($R104:AP104),SUM($Q104:AO104))*6)&lt;0,"n/a",($D104/IF($Q104=0,SUM($R104:AP104),SUM($Q104:AO104))*6)),"n/a"),"n/a")</f>
        <v>n/a</v>
      </c>
      <c r="L104" s="21" t="str">
        <f>IF(COUNT(Q104:AR104)=28,IFERROR(IF(($D104/IF($Q104=0,SUM($R104:AT104),SUM($Q104:AS104))*7)&lt;0,"n/a",($D104/IF($Q104=0,SUM($R104:AT104),SUM($Q104:AS104))*7)),"n/a"),"n/a")</f>
        <v>n/a</v>
      </c>
      <c r="M104" s="21" t="str">
        <f>IF(COUNT(Q104:AV104)=32,IFERROR(IF(($D104/IF($Q104=0,SUM($R104:AX104),SUM($Q104:AW104))*8)&lt;0,"n/a",($D104/IF($Q104=0,SUM($R104:AX104),SUM($Q104:AW104))*8)),"n/a"),"n/a")</f>
        <v>n/a</v>
      </c>
      <c r="N104" s="21" t="str">
        <f>IF(COUNT(Q104:AZ104)=36,IFERROR(IF(($D104/IF($Q104=0,SUM($R104:BB104),SUM($Q104:BA104))*9)&lt;0,"n/a",($D104/IF($Q104=0,SUM($R104:BB104),SUM($Q104:BA104))*9)),"n/a"),"n/a")</f>
        <v>n/a</v>
      </c>
      <c r="O104" s="21" t="str">
        <f>IF(COUNT(Q104:BD104)=40,IFERROR(IF(($D104/IF($Q104=0,SUM($R104:BF104),SUM($Q104:BE104))*10)&lt;0,"n/a",($D104/IF($Q104=0,SUM($R104:BF104),SUM($Q104:BE104))*10)),"n/a"),"n/a")</f>
        <v>n/a</v>
      </c>
      <c r="P104" s="23">
        <f t="shared" si="5"/>
        <v>1374</v>
      </c>
      <c r="Q104" s="26">
        <v>490</v>
      </c>
      <c r="R104" s="26">
        <v>340</v>
      </c>
      <c r="S104" s="26">
        <v>317</v>
      </c>
      <c r="T104" s="28">
        <v>227</v>
      </c>
      <c r="U104" s="28">
        <v>260</v>
      </c>
      <c r="V104" s="29">
        <v>198</v>
      </c>
      <c r="W104" s="29">
        <v>186</v>
      </c>
      <c r="X104" s="29">
        <v>27</v>
      </c>
      <c r="Y104" s="29">
        <v>14</v>
      </c>
      <c r="Z104" s="30">
        <v>2</v>
      </c>
      <c r="AA104" s="29">
        <v>6</v>
      </c>
      <c r="AB104" s="29">
        <v>0</v>
      </c>
      <c r="AC104" s="29">
        <v>6</v>
      </c>
      <c r="AD104" s="30">
        <v>-1</v>
      </c>
      <c r="AE104" s="29">
        <v>0</v>
      </c>
      <c r="AF104" s="29">
        <v>-1</v>
      </c>
      <c r="AG104" s="32"/>
      <c r="AH104" s="31"/>
      <c r="AI104" s="32"/>
      <c r="AJ104" s="32"/>
      <c r="AK104" s="32"/>
      <c r="AL104" s="31"/>
      <c r="AM104" s="32"/>
      <c r="AN104" s="32"/>
      <c r="AO104" s="32"/>
      <c r="AP104" s="31"/>
      <c r="AQ104" s="32"/>
      <c r="AR104" s="32"/>
      <c r="AS104" s="32"/>
      <c r="AT104" s="32"/>
      <c r="AU104" s="32"/>
      <c r="AV104" s="32"/>
      <c r="AW104" s="32"/>
      <c r="AX104" s="32"/>
      <c r="AY104" s="32"/>
      <c r="AZ104" s="32"/>
      <c r="BA104" s="32"/>
      <c r="BB104" s="32"/>
      <c r="BC104" s="32"/>
      <c r="BD104" s="32"/>
      <c r="BE104" s="32"/>
      <c r="BF104" s="32"/>
      <c r="BG104" s="32"/>
      <c r="BH104" s="32"/>
      <c r="BI104" s="32"/>
    </row>
    <row r="105" spans="1:61" x14ac:dyDescent="0.2">
      <c r="A105" t="e" vm="101">
        <v>#VALUE!</v>
      </c>
      <c r="B105" t="str" cm="1">
        <f t="array" ref="B105">_FV(A105,"Ticker symbol",TRUE)</f>
        <v>ZS</v>
      </c>
      <c r="C105" s="19" cm="1">
        <f t="array" ref="C105">_FV(A105,"Price")</f>
        <v>136.88999999999999</v>
      </c>
      <c r="D105" s="20" cm="1">
        <f t="array" ref="D105">_FV(A105,"market cap",TRUE)/1000000</f>
        <v>19313.169999999998</v>
      </c>
      <c r="E105" s="22" t="str">
        <f t="shared" si="3"/>
        <v>n/a</v>
      </c>
      <c r="F105" s="21" t="str">
        <f>IF(COUNT(Q105:T105)=4,IFERROR(IF($D105/IF($Q105=0,SUM($R105:U105),SUM($Q105:T105))&lt;0,"n/a",$D105/IF($Q105=0,SUM($R105:U105),SUM($Q105:T105))),"n/a"),"n/a")</f>
        <v>n/a</v>
      </c>
      <c r="G105" s="21" t="str">
        <f>IF(COUNT(Q105:X105)=8,IFERROR(IF(($D105/IF($Q105=0,SUM($R105:Z105),SUM($Q105:Y105))*2)&lt;0,"n/a",($D105/IF($Q105=0,SUM($R105:Z105),SUM($Q105:Y105))*2)),"n/a"),"n/a")</f>
        <v>n/a</v>
      </c>
      <c r="H105" s="21" t="str">
        <f>IF(COUNT(Q105:AB105)=12,IFERROR(IF(($D105/IF($Q105=0,SUM($R105:AD105),SUM($Q105:AC105))*3)&lt;0,"n/a",($D105/IF($Q105=0,SUM($R105:AD105),SUM($Q105:AC105))*3)),"n/a"),"n/a")</f>
        <v>n/a</v>
      </c>
      <c r="I105" s="21" t="str">
        <f>IF(COUNT(Q105:AF105)=16,IFERROR(IF(($D105/IF($Q105=0,SUM($R105:AH105),SUM($Q105:AG105))*4)&lt;0,"n/a",($D105/IF($Q105=0,SUM($R105:AH105),SUM($Q105:AG105))*4)),"n/a"),"n/a")</f>
        <v>n/a</v>
      </c>
      <c r="J105" s="21" t="str">
        <f>IF(COUNT(Q105:AJ105)=20,IFERROR(IF(($D105/IF($Q105=0,SUM($R105:AL105),SUM($Q105:AK105))*5)&lt;0,"n/a",($D105/IF($Q105=0,SUM($R105:AL105),SUM($Q105:AK105))*5)),"n/a"),"n/a")</f>
        <v>n/a</v>
      </c>
      <c r="K105" s="21" t="str">
        <f>IF(COUNT(Q105:AN105)=24,IFERROR(IF(($D105/IF($Q105=0,SUM($R105:AP105),SUM($Q105:AO105))*6)&lt;0,"n/a",($D105/IF($Q105=0,SUM($R105:AP105),SUM($Q105:AO105))*6)),"n/a"),"n/a")</f>
        <v>n/a</v>
      </c>
      <c r="L105" s="21" t="str">
        <f>IF(COUNT(Q105:AR105)=28,IFERROR(IF(($D105/IF($Q105=0,SUM($R105:AT105),SUM($Q105:AS105))*7)&lt;0,"n/a",($D105/IF($Q105=0,SUM($R105:AT105),SUM($Q105:AS105))*7)),"n/a"),"n/a")</f>
        <v>n/a</v>
      </c>
      <c r="M105" s="21" t="str">
        <f>IF(COUNT(Q105:AV105)=32,IFERROR(IF(($D105/IF($Q105=0,SUM($R105:AX105),SUM($Q105:AW105))*8)&lt;0,"n/a",($D105/IF($Q105=0,SUM($R105:AX105),SUM($Q105:AW105))*8)),"n/a"),"n/a")</f>
        <v>n/a</v>
      </c>
      <c r="N105" s="21" t="str">
        <f>IF(COUNT(Q105:AZ105)=36,IFERROR(IF(($D105/IF($Q105=0,SUM($R105:BB105),SUM($Q105:BA105))*9)&lt;0,"n/a",($D105/IF($Q105=0,SUM($R105:BB105),SUM($Q105:BA105))*9)),"n/a"),"n/a")</f>
        <v>n/a</v>
      </c>
      <c r="O105" s="21" t="str">
        <f>IF(COUNT(Q105:BD105)=40,IFERROR(IF(($D105/IF($Q105=0,SUM($R105:BF105),SUM($Q105:BE105))*10)&lt;0,"n/a",($D105/IF($Q105=0,SUM($R105:BF105),SUM($Q105:BE105))*10)),"n/a"),"n/a")</f>
        <v>n/a</v>
      </c>
      <c r="P105" s="23">
        <f t="shared" si="5"/>
        <v>-330</v>
      </c>
      <c r="Q105" s="26">
        <v>-100</v>
      </c>
      <c r="R105" s="26">
        <v>-91</v>
      </c>
      <c r="S105" s="26">
        <v>-81</v>
      </c>
      <c r="T105" s="28">
        <v>-58</v>
      </c>
      <c r="U105" s="28">
        <v>-68</v>
      </c>
      <c r="V105" s="29">
        <v>-55</v>
      </c>
      <c r="W105" s="29">
        <v>-50</v>
      </c>
      <c r="X105" s="29">
        <v>-19</v>
      </c>
      <c r="Y105" s="29">
        <v>-29</v>
      </c>
      <c r="Z105" s="30">
        <v>-17</v>
      </c>
      <c r="AA105" s="29">
        <v>-5</v>
      </c>
      <c r="AB105" s="29">
        <v>-12</v>
      </c>
      <c r="AC105" s="29">
        <v>-4</v>
      </c>
      <c r="AD105" s="30">
        <v>-8</v>
      </c>
      <c r="AE105" s="29">
        <v>-7</v>
      </c>
      <c r="AF105" s="29">
        <v>-10</v>
      </c>
      <c r="AG105" s="29">
        <v>-9</v>
      </c>
      <c r="AH105" s="30">
        <v>-14</v>
      </c>
      <c r="AI105" s="32"/>
      <c r="AJ105" s="32"/>
      <c r="AK105" s="32"/>
      <c r="AL105" s="31"/>
      <c r="AM105" s="32"/>
      <c r="AN105" s="32"/>
      <c r="AO105" s="32"/>
      <c r="AP105" s="31"/>
      <c r="AQ105" s="32"/>
      <c r="AR105" s="32"/>
      <c r="AS105" s="32"/>
      <c r="AT105" s="32"/>
      <c r="AU105" s="32"/>
      <c r="AV105" s="32"/>
      <c r="AW105" s="32"/>
      <c r="AX105" s="32"/>
      <c r="AY105" s="32"/>
      <c r="AZ105" s="32"/>
      <c r="BA105" s="32"/>
      <c r="BB105" s="32"/>
      <c r="BC105" s="32"/>
      <c r="BD105" s="32"/>
      <c r="BE105" s="32"/>
      <c r="BF105" s="32"/>
      <c r="BG105" s="32"/>
      <c r="BH105" s="32"/>
      <c r="BI105" s="32"/>
    </row>
    <row r="173" spans="2:2" x14ac:dyDescent="0.2">
      <c r="B173" s="16"/>
    </row>
    <row r="180" spans="2:2" x14ac:dyDescent="0.2">
      <c r="B180" s="16"/>
    </row>
  </sheetData>
  <autoFilter ref="A4:BI105" xr:uid="{587F3F88-DB0A-7644-8C10-07F30D5B4ACD}">
    <sortState xmlns:xlrd2="http://schemas.microsoft.com/office/spreadsheetml/2017/richdata2" ref="A5:BI105">
      <sortCondition ref="B4:B105"/>
    </sortState>
  </autoFilter>
  <conditionalFormatting sqref="A206:B1048576 A106:A205">
    <cfRule type="duplicateValues" dxfId="19" priority="27"/>
  </conditionalFormatting>
  <conditionalFormatting sqref="B206:B1048576 B1:B4">
    <cfRule type="duplicateValues" dxfId="18" priority="26"/>
  </conditionalFormatting>
  <conditionalFormatting sqref="B106:B196">
    <cfRule type="duplicateValues" dxfId="17" priority="20"/>
  </conditionalFormatting>
  <conditionalFormatting sqref="B106:B205">
    <cfRule type="duplicateValues" dxfId="16" priority="21"/>
  </conditionalFormatting>
  <conditionalFormatting sqref="B106:B205">
    <cfRule type="duplicateValues" dxfId="15" priority="22"/>
  </conditionalFormatting>
  <conditionalFormatting sqref="B106:B197">
    <cfRule type="duplicateValues" dxfId="14" priority="23"/>
  </conditionalFormatting>
  <conditionalFormatting sqref="B106:B205">
    <cfRule type="duplicateValues" dxfId="13" priority="24"/>
  </conditionalFormatting>
  <conditionalFormatting sqref="B106:B205">
    <cfRule type="duplicateValues" dxfId="12" priority="25"/>
  </conditionalFormatting>
  <conditionalFormatting sqref="B197">
    <cfRule type="duplicateValues" dxfId="11" priority="19"/>
  </conditionalFormatting>
  <conditionalFormatting sqref="B198:B205">
    <cfRule type="duplicateValues" dxfId="10" priority="18"/>
  </conditionalFormatting>
  <conditionalFormatting sqref="B1:B4 B106:B1048576">
    <cfRule type="duplicateValues" dxfId="9" priority="17"/>
  </conditionalFormatting>
  <conditionalFormatting sqref="A5:A25 A27:A91">
    <cfRule type="duplicateValues" dxfId="8" priority="9"/>
  </conditionalFormatting>
  <conditionalFormatting sqref="A5:A25 A27:A100">
    <cfRule type="duplicateValues" dxfId="7" priority="10"/>
  </conditionalFormatting>
  <conditionalFormatting sqref="A5:A25 A27:A92">
    <cfRule type="duplicateValues" dxfId="6" priority="11"/>
  </conditionalFormatting>
  <conditionalFormatting sqref="A5:A25 A27:A100">
    <cfRule type="duplicateValues" dxfId="5" priority="12"/>
  </conditionalFormatting>
  <conditionalFormatting sqref="A92">
    <cfRule type="duplicateValues" dxfId="4" priority="8"/>
  </conditionalFormatting>
  <conditionalFormatting sqref="A93:A100">
    <cfRule type="duplicateValues" dxfId="3" priority="7"/>
  </conditionalFormatting>
  <conditionalFormatting sqref="A5:A25 A27:A102">
    <cfRule type="duplicateValues" dxfId="2" priority="13"/>
  </conditionalFormatting>
  <conditionalFormatting sqref="A101:A102">
    <cfRule type="duplicateValues" dxfId="1" priority="14"/>
  </conditionalFormatting>
  <conditionalFormatting sqref="AO28">
    <cfRule type="duplicateValues" dxfId="0" priority="5"/>
  </conditionalFormatting>
  <conditionalFormatting sqref="E5:E105">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NASDAQ 100 NI + PE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2021-01-28T01:00:54Z</dcterms:created>
  <dcterms:modified xsi:type="dcterms:W3CDTF">2022-05-24T02:16:44Z</dcterms:modified>
</cp:coreProperties>
</file>