
<file path=[Content_Types].xml><?xml version="1.0" encoding="utf-8"?>
<Types xmlns="http://schemas.openxmlformats.org/package/2006/content-type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newton/Documents/NasDaq 100/Q1 2022/"/>
    </mc:Choice>
  </mc:AlternateContent>
  <xr:revisionPtr revIDLastSave="0" documentId="13_ncr:1_{0A90CD30-6AA9-BB43-9329-6E4A4A6FD1E4}" xr6:coauthVersionLast="45" xr6:coauthVersionMax="45" xr10:uidLastSave="{00000000-0000-0000-0000-000000000000}"/>
  <bookViews>
    <workbookView xWindow="2880" yWindow="460" windowWidth="28800" windowHeight="14440" activeTab="1" xr2:uid="{90446A80-C24C-E24A-BEB2-F366D5860B1A}"/>
  </bookViews>
  <sheets>
    <sheet name="Instructions" sheetId="2" r:id="rId1"/>
    <sheet name="NASDAQ 100 Revenues + PS Ratios" sheetId="1" r:id="rId2"/>
  </sheets>
  <definedNames>
    <definedName name="_xlnm._FilterDatabase" localSheetId="1" hidden="1">'NASDAQ 100 Revenues + PS Ratios'!$A$4:$BI$105</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1" l="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5" i="1"/>
  <c r="C26" i="1" a="1"/>
  <c r="C26" i="1"/>
  <c r="D26" i="1" a="1"/>
  <c r="D26" i="1"/>
  <c r="C31" i="1" a="1"/>
  <c r="C31" i="1"/>
  <c r="D31" i="1" a="1"/>
  <c r="D31" i="1"/>
  <c r="C36" i="1" a="1"/>
  <c r="C36" i="1"/>
  <c r="D36" i="1" a="1"/>
  <c r="D36" i="1"/>
  <c r="B26" i="1" a="1"/>
  <c r="B26" i="1"/>
  <c r="D6" i="1" a="1"/>
  <c r="D6" i="1"/>
  <c r="F6" i="1"/>
  <c r="G6" i="1"/>
  <c r="H6" i="1"/>
  <c r="I6" i="1"/>
  <c r="J6" i="1"/>
  <c r="K6" i="1"/>
  <c r="L6" i="1"/>
  <c r="M6" i="1"/>
  <c r="N6" i="1"/>
  <c r="O6" i="1"/>
  <c r="P6" i="1"/>
  <c r="D7" i="1" a="1"/>
  <c r="D7" i="1"/>
  <c r="F7" i="1"/>
  <c r="G7" i="1"/>
  <c r="H7" i="1"/>
  <c r="I7" i="1"/>
  <c r="J7" i="1"/>
  <c r="K7" i="1"/>
  <c r="L7" i="1"/>
  <c r="M7" i="1"/>
  <c r="N7" i="1"/>
  <c r="O7" i="1"/>
  <c r="P7" i="1"/>
  <c r="D8" i="1" a="1"/>
  <c r="D8" i="1"/>
  <c r="F8" i="1"/>
  <c r="G8" i="1"/>
  <c r="H8" i="1"/>
  <c r="I8" i="1"/>
  <c r="J8" i="1"/>
  <c r="K8" i="1"/>
  <c r="L8" i="1"/>
  <c r="M8" i="1"/>
  <c r="N8" i="1"/>
  <c r="O8" i="1"/>
  <c r="P8" i="1"/>
  <c r="D9" i="1" a="1"/>
  <c r="D9" i="1"/>
  <c r="F9" i="1"/>
  <c r="G9" i="1"/>
  <c r="H9" i="1"/>
  <c r="I9" i="1"/>
  <c r="J9" i="1"/>
  <c r="K9" i="1"/>
  <c r="L9" i="1"/>
  <c r="M9" i="1"/>
  <c r="N9" i="1"/>
  <c r="O9" i="1"/>
  <c r="P9" i="1"/>
  <c r="D10" i="1" a="1"/>
  <c r="D10" i="1"/>
  <c r="F10" i="1"/>
  <c r="G10" i="1"/>
  <c r="H10" i="1"/>
  <c r="I10" i="1"/>
  <c r="J10" i="1"/>
  <c r="K10" i="1"/>
  <c r="L10" i="1"/>
  <c r="M10" i="1"/>
  <c r="N10" i="1"/>
  <c r="O10" i="1"/>
  <c r="P10" i="1"/>
  <c r="D11" i="1" a="1"/>
  <c r="D11" i="1"/>
  <c r="F11" i="1"/>
  <c r="G11" i="1"/>
  <c r="H11" i="1"/>
  <c r="I11" i="1"/>
  <c r="J11" i="1"/>
  <c r="K11" i="1"/>
  <c r="L11" i="1"/>
  <c r="M11" i="1"/>
  <c r="N11" i="1"/>
  <c r="O11" i="1"/>
  <c r="P11" i="1"/>
  <c r="D12" i="1" a="1"/>
  <c r="D12" i="1"/>
  <c r="F12" i="1"/>
  <c r="G12" i="1"/>
  <c r="H12" i="1"/>
  <c r="I12" i="1"/>
  <c r="J12" i="1"/>
  <c r="K12" i="1"/>
  <c r="L12" i="1"/>
  <c r="M12" i="1"/>
  <c r="N12" i="1"/>
  <c r="O12" i="1"/>
  <c r="P12" i="1"/>
  <c r="D13" i="1" a="1"/>
  <c r="D13" i="1"/>
  <c r="F13" i="1"/>
  <c r="G13" i="1"/>
  <c r="H13" i="1"/>
  <c r="I13" i="1"/>
  <c r="J13" i="1"/>
  <c r="K13" i="1"/>
  <c r="L13" i="1"/>
  <c r="M13" i="1"/>
  <c r="N13" i="1"/>
  <c r="O13" i="1"/>
  <c r="P13" i="1"/>
  <c r="D14" i="1" a="1"/>
  <c r="D14" i="1"/>
  <c r="F14" i="1"/>
  <c r="G14" i="1"/>
  <c r="H14" i="1"/>
  <c r="I14" i="1"/>
  <c r="J14" i="1"/>
  <c r="K14" i="1"/>
  <c r="L14" i="1"/>
  <c r="M14" i="1"/>
  <c r="N14" i="1"/>
  <c r="O14" i="1"/>
  <c r="P14" i="1"/>
  <c r="D15" i="1" a="1"/>
  <c r="D15" i="1"/>
  <c r="F15" i="1"/>
  <c r="G15" i="1"/>
  <c r="H15" i="1"/>
  <c r="I15" i="1"/>
  <c r="J15" i="1"/>
  <c r="K15" i="1"/>
  <c r="L15" i="1"/>
  <c r="M15" i="1"/>
  <c r="N15" i="1"/>
  <c r="O15" i="1"/>
  <c r="P15" i="1"/>
  <c r="D16" i="1" a="1"/>
  <c r="D16" i="1"/>
  <c r="F16" i="1"/>
  <c r="G16" i="1"/>
  <c r="H16" i="1"/>
  <c r="I16" i="1"/>
  <c r="J16" i="1"/>
  <c r="K16" i="1"/>
  <c r="L16" i="1"/>
  <c r="M16" i="1"/>
  <c r="N16" i="1"/>
  <c r="O16" i="1"/>
  <c r="P16" i="1"/>
  <c r="D17" i="1" a="1"/>
  <c r="D17" i="1"/>
  <c r="F17" i="1"/>
  <c r="G17" i="1"/>
  <c r="H17" i="1"/>
  <c r="I17" i="1"/>
  <c r="J17" i="1"/>
  <c r="K17" i="1"/>
  <c r="L17" i="1"/>
  <c r="M17" i="1"/>
  <c r="N17" i="1"/>
  <c r="O17" i="1"/>
  <c r="P17" i="1"/>
  <c r="D18" i="1" a="1"/>
  <c r="D18" i="1"/>
  <c r="F18" i="1"/>
  <c r="G18" i="1"/>
  <c r="H18" i="1"/>
  <c r="I18" i="1"/>
  <c r="J18" i="1"/>
  <c r="K18" i="1"/>
  <c r="L18" i="1"/>
  <c r="M18" i="1"/>
  <c r="N18" i="1"/>
  <c r="O18" i="1"/>
  <c r="P18" i="1"/>
  <c r="D19" i="1" a="1"/>
  <c r="D19" i="1"/>
  <c r="F19" i="1"/>
  <c r="G19" i="1"/>
  <c r="H19" i="1"/>
  <c r="I19" i="1"/>
  <c r="J19" i="1"/>
  <c r="K19" i="1"/>
  <c r="L19" i="1"/>
  <c r="M19" i="1"/>
  <c r="N19" i="1"/>
  <c r="O19" i="1"/>
  <c r="P19" i="1"/>
  <c r="D20" i="1" a="1"/>
  <c r="D20" i="1"/>
  <c r="F20" i="1"/>
  <c r="G20" i="1"/>
  <c r="H20" i="1"/>
  <c r="I20" i="1"/>
  <c r="J20" i="1"/>
  <c r="K20" i="1"/>
  <c r="L20" i="1"/>
  <c r="M20" i="1"/>
  <c r="N20" i="1"/>
  <c r="O20" i="1"/>
  <c r="P20" i="1"/>
  <c r="D21" i="1" a="1"/>
  <c r="D21" i="1"/>
  <c r="F21" i="1"/>
  <c r="G21" i="1"/>
  <c r="H21" i="1"/>
  <c r="I21" i="1"/>
  <c r="J21" i="1"/>
  <c r="K21" i="1"/>
  <c r="L21" i="1"/>
  <c r="M21" i="1"/>
  <c r="N21" i="1"/>
  <c r="O21" i="1"/>
  <c r="P21" i="1"/>
  <c r="F22" i="1"/>
  <c r="G22" i="1"/>
  <c r="H22" i="1"/>
  <c r="I22" i="1"/>
  <c r="J22" i="1"/>
  <c r="K22" i="1"/>
  <c r="L22" i="1"/>
  <c r="M22" i="1"/>
  <c r="N22" i="1"/>
  <c r="O22" i="1"/>
  <c r="P22" i="1"/>
  <c r="D23" i="1" a="1"/>
  <c r="D23" i="1"/>
  <c r="F23" i="1"/>
  <c r="G23" i="1"/>
  <c r="H23" i="1"/>
  <c r="I23" i="1"/>
  <c r="J23" i="1"/>
  <c r="K23" i="1"/>
  <c r="L23" i="1"/>
  <c r="M23" i="1"/>
  <c r="N23" i="1"/>
  <c r="O23" i="1"/>
  <c r="P23" i="1"/>
  <c r="D24" i="1" a="1"/>
  <c r="D24" i="1"/>
  <c r="F24" i="1"/>
  <c r="G24" i="1"/>
  <c r="H24" i="1"/>
  <c r="I24" i="1"/>
  <c r="J24" i="1"/>
  <c r="K24" i="1"/>
  <c r="L24" i="1"/>
  <c r="M24" i="1"/>
  <c r="N24" i="1"/>
  <c r="O24" i="1"/>
  <c r="P24" i="1"/>
  <c r="D25" i="1" a="1"/>
  <c r="D25" i="1"/>
  <c r="F25" i="1"/>
  <c r="G25" i="1"/>
  <c r="H25" i="1"/>
  <c r="I25" i="1"/>
  <c r="J25" i="1"/>
  <c r="K25" i="1"/>
  <c r="L25" i="1"/>
  <c r="M25" i="1"/>
  <c r="N25" i="1"/>
  <c r="O25" i="1"/>
  <c r="P25" i="1"/>
  <c r="F26" i="1"/>
  <c r="G26" i="1"/>
  <c r="H26" i="1"/>
  <c r="I26" i="1"/>
  <c r="J26" i="1"/>
  <c r="K26" i="1"/>
  <c r="L26" i="1"/>
  <c r="M26" i="1"/>
  <c r="N26" i="1"/>
  <c r="O26" i="1"/>
  <c r="P26" i="1"/>
  <c r="D27" i="1" a="1"/>
  <c r="D27" i="1"/>
  <c r="F27" i="1"/>
  <c r="G27" i="1"/>
  <c r="H27" i="1"/>
  <c r="I27" i="1"/>
  <c r="J27" i="1"/>
  <c r="K27" i="1"/>
  <c r="L27" i="1"/>
  <c r="M27" i="1"/>
  <c r="N27" i="1"/>
  <c r="O27" i="1"/>
  <c r="P27" i="1"/>
  <c r="D28" i="1" a="1"/>
  <c r="D28" i="1"/>
  <c r="F28" i="1"/>
  <c r="G28" i="1"/>
  <c r="H28" i="1"/>
  <c r="I28" i="1"/>
  <c r="J28" i="1"/>
  <c r="K28" i="1"/>
  <c r="L28" i="1"/>
  <c r="M28" i="1"/>
  <c r="N28" i="1"/>
  <c r="O28" i="1"/>
  <c r="P28" i="1"/>
  <c r="D29" i="1" a="1"/>
  <c r="D29" i="1"/>
  <c r="F29" i="1"/>
  <c r="G29" i="1"/>
  <c r="H29" i="1"/>
  <c r="I29" i="1"/>
  <c r="J29" i="1"/>
  <c r="K29" i="1"/>
  <c r="L29" i="1"/>
  <c r="M29" i="1"/>
  <c r="N29" i="1"/>
  <c r="O29" i="1"/>
  <c r="P29" i="1"/>
  <c r="D30" i="1" a="1"/>
  <c r="D30" i="1"/>
  <c r="F30" i="1"/>
  <c r="G30" i="1"/>
  <c r="H30" i="1"/>
  <c r="I30" i="1"/>
  <c r="J30" i="1"/>
  <c r="K30" i="1"/>
  <c r="L30" i="1"/>
  <c r="M30" i="1"/>
  <c r="N30" i="1"/>
  <c r="O30" i="1"/>
  <c r="P30" i="1"/>
  <c r="F31" i="1"/>
  <c r="G31" i="1"/>
  <c r="H31" i="1"/>
  <c r="I31" i="1"/>
  <c r="J31" i="1"/>
  <c r="K31" i="1"/>
  <c r="L31" i="1"/>
  <c r="M31" i="1"/>
  <c r="N31" i="1"/>
  <c r="O31" i="1"/>
  <c r="P31" i="1"/>
  <c r="D32" i="1" a="1"/>
  <c r="D32" i="1"/>
  <c r="F32" i="1"/>
  <c r="G32" i="1"/>
  <c r="H32" i="1"/>
  <c r="I32" i="1"/>
  <c r="J32" i="1"/>
  <c r="K32" i="1"/>
  <c r="L32" i="1"/>
  <c r="M32" i="1"/>
  <c r="N32" i="1"/>
  <c r="O32" i="1"/>
  <c r="P32" i="1"/>
  <c r="D33" i="1" a="1"/>
  <c r="D33" i="1"/>
  <c r="F33" i="1"/>
  <c r="G33" i="1"/>
  <c r="H33" i="1"/>
  <c r="I33" i="1"/>
  <c r="J33" i="1"/>
  <c r="K33" i="1"/>
  <c r="L33" i="1"/>
  <c r="M33" i="1"/>
  <c r="N33" i="1"/>
  <c r="O33" i="1"/>
  <c r="P33" i="1"/>
  <c r="D34" i="1" a="1"/>
  <c r="D34" i="1"/>
  <c r="F34" i="1"/>
  <c r="G34" i="1"/>
  <c r="H34" i="1"/>
  <c r="I34" i="1"/>
  <c r="J34" i="1"/>
  <c r="K34" i="1"/>
  <c r="L34" i="1"/>
  <c r="M34" i="1"/>
  <c r="N34" i="1"/>
  <c r="O34" i="1"/>
  <c r="P34" i="1"/>
  <c r="D35" i="1" a="1"/>
  <c r="D35" i="1"/>
  <c r="F35" i="1"/>
  <c r="G35" i="1"/>
  <c r="H35" i="1"/>
  <c r="I35" i="1"/>
  <c r="J35" i="1"/>
  <c r="K35" i="1"/>
  <c r="L35" i="1"/>
  <c r="M35" i="1"/>
  <c r="N35" i="1"/>
  <c r="O35" i="1"/>
  <c r="P35" i="1"/>
  <c r="F36" i="1"/>
  <c r="G36" i="1"/>
  <c r="H36" i="1"/>
  <c r="I36" i="1"/>
  <c r="J36" i="1"/>
  <c r="K36" i="1"/>
  <c r="L36" i="1"/>
  <c r="M36" i="1"/>
  <c r="N36" i="1"/>
  <c r="O36" i="1"/>
  <c r="P36" i="1"/>
  <c r="D37" i="1" a="1"/>
  <c r="D37" i="1"/>
  <c r="F37" i="1"/>
  <c r="G37" i="1"/>
  <c r="H37" i="1"/>
  <c r="I37" i="1"/>
  <c r="J37" i="1"/>
  <c r="K37" i="1"/>
  <c r="L37" i="1"/>
  <c r="M37" i="1"/>
  <c r="N37" i="1"/>
  <c r="O37" i="1"/>
  <c r="P37" i="1"/>
  <c r="D38" i="1" a="1"/>
  <c r="D38" i="1"/>
  <c r="F38" i="1"/>
  <c r="G38" i="1"/>
  <c r="H38" i="1"/>
  <c r="I38" i="1"/>
  <c r="J38" i="1"/>
  <c r="K38" i="1"/>
  <c r="L38" i="1"/>
  <c r="M38" i="1"/>
  <c r="N38" i="1"/>
  <c r="O38" i="1"/>
  <c r="P38" i="1"/>
  <c r="D39" i="1" a="1"/>
  <c r="D39" i="1"/>
  <c r="F39" i="1"/>
  <c r="G39" i="1"/>
  <c r="H39" i="1"/>
  <c r="I39" i="1"/>
  <c r="J39" i="1"/>
  <c r="K39" i="1"/>
  <c r="L39" i="1"/>
  <c r="M39" i="1"/>
  <c r="N39" i="1"/>
  <c r="O39" i="1"/>
  <c r="P39" i="1"/>
  <c r="D40" i="1" a="1"/>
  <c r="D40" i="1"/>
  <c r="F40" i="1"/>
  <c r="G40" i="1"/>
  <c r="H40" i="1"/>
  <c r="I40" i="1"/>
  <c r="J40" i="1"/>
  <c r="K40" i="1"/>
  <c r="L40" i="1"/>
  <c r="M40" i="1"/>
  <c r="N40" i="1"/>
  <c r="O40" i="1"/>
  <c r="P40" i="1"/>
  <c r="D41" i="1" a="1"/>
  <c r="D41" i="1"/>
  <c r="F41" i="1"/>
  <c r="G41" i="1"/>
  <c r="H41" i="1"/>
  <c r="I41" i="1"/>
  <c r="J41" i="1"/>
  <c r="K41" i="1"/>
  <c r="L41" i="1"/>
  <c r="M41" i="1"/>
  <c r="N41" i="1"/>
  <c r="O41" i="1"/>
  <c r="P41" i="1"/>
  <c r="D42" i="1" a="1"/>
  <c r="D42" i="1"/>
  <c r="F42" i="1"/>
  <c r="G42" i="1"/>
  <c r="H42" i="1"/>
  <c r="I42" i="1"/>
  <c r="J42" i="1"/>
  <c r="K42" i="1"/>
  <c r="L42" i="1"/>
  <c r="M42" i="1"/>
  <c r="N42" i="1"/>
  <c r="O42" i="1"/>
  <c r="P42" i="1"/>
  <c r="D43" i="1" a="1"/>
  <c r="D43" i="1"/>
  <c r="F43" i="1"/>
  <c r="G43" i="1"/>
  <c r="H43" i="1"/>
  <c r="I43" i="1"/>
  <c r="J43" i="1"/>
  <c r="K43" i="1"/>
  <c r="L43" i="1"/>
  <c r="M43" i="1"/>
  <c r="N43" i="1"/>
  <c r="O43" i="1"/>
  <c r="P43" i="1"/>
  <c r="D44" i="1" a="1"/>
  <c r="D44" i="1"/>
  <c r="F44" i="1"/>
  <c r="G44" i="1"/>
  <c r="H44" i="1"/>
  <c r="I44" i="1"/>
  <c r="J44" i="1"/>
  <c r="K44" i="1"/>
  <c r="L44" i="1"/>
  <c r="M44" i="1"/>
  <c r="N44" i="1"/>
  <c r="O44" i="1"/>
  <c r="P44" i="1"/>
  <c r="D45" i="1" a="1"/>
  <c r="D45" i="1"/>
  <c r="F45" i="1"/>
  <c r="G45" i="1"/>
  <c r="H45" i="1"/>
  <c r="I45" i="1"/>
  <c r="J45" i="1"/>
  <c r="K45" i="1"/>
  <c r="L45" i="1"/>
  <c r="M45" i="1"/>
  <c r="N45" i="1"/>
  <c r="O45" i="1"/>
  <c r="P45" i="1"/>
  <c r="D46" i="1" a="1"/>
  <c r="D46" i="1"/>
  <c r="F46" i="1"/>
  <c r="G46" i="1"/>
  <c r="H46" i="1"/>
  <c r="I46" i="1"/>
  <c r="J46" i="1"/>
  <c r="K46" i="1"/>
  <c r="L46" i="1"/>
  <c r="M46" i="1"/>
  <c r="N46" i="1"/>
  <c r="O46" i="1"/>
  <c r="P46" i="1"/>
  <c r="D47" i="1" a="1"/>
  <c r="D47" i="1"/>
  <c r="F47" i="1"/>
  <c r="G47" i="1"/>
  <c r="H47" i="1"/>
  <c r="I47" i="1"/>
  <c r="J47" i="1"/>
  <c r="K47" i="1"/>
  <c r="L47" i="1"/>
  <c r="M47" i="1"/>
  <c r="N47" i="1"/>
  <c r="O47" i="1"/>
  <c r="P47" i="1"/>
  <c r="D48" i="1" a="1"/>
  <c r="D48" i="1"/>
  <c r="F48" i="1"/>
  <c r="G48" i="1"/>
  <c r="H48" i="1"/>
  <c r="I48" i="1"/>
  <c r="J48" i="1"/>
  <c r="K48" i="1"/>
  <c r="L48" i="1"/>
  <c r="M48" i="1"/>
  <c r="N48" i="1"/>
  <c r="O48" i="1"/>
  <c r="P48" i="1"/>
  <c r="D49" i="1" a="1"/>
  <c r="D49" i="1"/>
  <c r="F49" i="1"/>
  <c r="G49" i="1"/>
  <c r="H49" i="1"/>
  <c r="I49" i="1"/>
  <c r="J49" i="1"/>
  <c r="K49" i="1"/>
  <c r="L49" i="1"/>
  <c r="M49" i="1"/>
  <c r="N49" i="1"/>
  <c r="O49" i="1"/>
  <c r="P49" i="1"/>
  <c r="D50" i="1" a="1"/>
  <c r="D50" i="1"/>
  <c r="F50" i="1"/>
  <c r="G50" i="1"/>
  <c r="H50" i="1"/>
  <c r="I50" i="1"/>
  <c r="J50" i="1"/>
  <c r="K50" i="1"/>
  <c r="L50" i="1"/>
  <c r="M50" i="1"/>
  <c r="N50" i="1"/>
  <c r="O50" i="1"/>
  <c r="P50" i="1"/>
  <c r="D51" i="1" a="1"/>
  <c r="D51" i="1"/>
  <c r="F51" i="1"/>
  <c r="G51" i="1"/>
  <c r="H51" i="1"/>
  <c r="I51" i="1"/>
  <c r="J51" i="1"/>
  <c r="K51" i="1"/>
  <c r="L51" i="1"/>
  <c r="M51" i="1"/>
  <c r="N51" i="1"/>
  <c r="O51" i="1"/>
  <c r="P51" i="1"/>
  <c r="D52" i="1" a="1"/>
  <c r="D52" i="1"/>
  <c r="F52" i="1"/>
  <c r="G52" i="1"/>
  <c r="H52" i="1"/>
  <c r="I52" i="1"/>
  <c r="J52" i="1"/>
  <c r="K52" i="1"/>
  <c r="L52" i="1"/>
  <c r="M52" i="1"/>
  <c r="N52" i="1"/>
  <c r="O52" i="1"/>
  <c r="P52" i="1"/>
  <c r="D53" i="1" a="1"/>
  <c r="D53" i="1"/>
  <c r="F53" i="1"/>
  <c r="G53" i="1"/>
  <c r="H53" i="1"/>
  <c r="I53" i="1"/>
  <c r="J53" i="1"/>
  <c r="K53" i="1"/>
  <c r="L53" i="1"/>
  <c r="M53" i="1"/>
  <c r="N53" i="1"/>
  <c r="O53" i="1"/>
  <c r="P53" i="1"/>
  <c r="D54" i="1" a="1"/>
  <c r="D54" i="1"/>
  <c r="F54" i="1"/>
  <c r="G54" i="1"/>
  <c r="H54" i="1"/>
  <c r="I54" i="1"/>
  <c r="J54" i="1"/>
  <c r="K54" i="1"/>
  <c r="L54" i="1"/>
  <c r="M54" i="1"/>
  <c r="N54" i="1"/>
  <c r="O54" i="1"/>
  <c r="P54" i="1"/>
  <c r="D55" i="1" a="1"/>
  <c r="D55" i="1"/>
  <c r="F55" i="1"/>
  <c r="G55" i="1"/>
  <c r="H55" i="1"/>
  <c r="I55" i="1"/>
  <c r="J55" i="1"/>
  <c r="K55" i="1"/>
  <c r="L55" i="1"/>
  <c r="M55" i="1"/>
  <c r="N55" i="1"/>
  <c r="O55" i="1"/>
  <c r="P55" i="1"/>
  <c r="D56" i="1" a="1"/>
  <c r="D56" i="1"/>
  <c r="F56" i="1"/>
  <c r="G56" i="1"/>
  <c r="H56" i="1"/>
  <c r="I56" i="1"/>
  <c r="J56" i="1"/>
  <c r="K56" i="1"/>
  <c r="L56" i="1"/>
  <c r="M56" i="1"/>
  <c r="N56" i="1"/>
  <c r="O56" i="1"/>
  <c r="P56" i="1"/>
  <c r="D57" i="1" a="1"/>
  <c r="D57" i="1"/>
  <c r="F57" i="1"/>
  <c r="G57" i="1"/>
  <c r="H57" i="1"/>
  <c r="I57" i="1"/>
  <c r="J57" i="1"/>
  <c r="K57" i="1"/>
  <c r="L57" i="1"/>
  <c r="M57" i="1"/>
  <c r="N57" i="1"/>
  <c r="O57" i="1"/>
  <c r="P57" i="1"/>
  <c r="D58" i="1" a="1"/>
  <c r="D58" i="1"/>
  <c r="F58" i="1"/>
  <c r="G58" i="1"/>
  <c r="H58" i="1"/>
  <c r="I58" i="1"/>
  <c r="J58" i="1"/>
  <c r="K58" i="1"/>
  <c r="L58" i="1"/>
  <c r="M58" i="1"/>
  <c r="N58" i="1"/>
  <c r="O58" i="1"/>
  <c r="P58" i="1"/>
  <c r="D59" i="1" a="1"/>
  <c r="D59" i="1"/>
  <c r="F59" i="1"/>
  <c r="G59" i="1"/>
  <c r="H59" i="1"/>
  <c r="I59" i="1"/>
  <c r="J59" i="1"/>
  <c r="K59" i="1"/>
  <c r="L59" i="1"/>
  <c r="M59" i="1"/>
  <c r="N59" i="1"/>
  <c r="O59" i="1"/>
  <c r="P59" i="1"/>
  <c r="D60" i="1" a="1"/>
  <c r="D60" i="1"/>
  <c r="F60" i="1"/>
  <c r="G60" i="1"/>
  <c r="H60" i="1"/>
  <c r="I60" i="1"/>
  <c r="J60" i="1"/>
  <c r="K60" i="1"/>
  <c r="L60" i="1"/>
  <c r="M60" i="1"/>
  <c r="N60" i="1"/>
  <c r="O60" i="1"/>
  <c r="P60" i="1"/>
  <c r="D61" i="1" a="1"/>
  <c r="D61" i="1"/>
  <c r="F61" i="1"/>
  <c r="G61" i="1"/>
  <c r="H61" i="1"/>
  <c r="I61" i="1"/>
  <c r="J61" i="1"/>
  <c r="K61" i="1"/>
  <c r="L61" i="1"/>
  <c r="M61" i="1"/>
  <c r="N61" i="1"/>
  <c r="O61" i="1"/>
  <c r="P61" i="1"/>
  <c r="D62" i="1" a="1"/>
  <c r="D62" i="1"/>
  <c r="F62" i="1"/>
  <c r="G62" i="1"/>
  <c r="H62" i="1"/>
  <c r="I62" i="1"/>
  <c r="J62" i="1"/>
  <c r="K62" i="1"/>
  <c r="L62" i="1"/>
  <c r="M62" i="1"/>
  <c r="N62" i="1"/>
  <c r="O62" i="1"/>
  <c r="P62" i="1"/>
  <c r="D63" i="1" a="1"/>
  <c r="D63" i="1"/>
  <c r="F63" i="1"/>
  <c r="G63" i="1"/>
  <c r="H63" i="1"/>
  <c r="I63" i="1"/>
  <c r="J63" i="1"/>
  <c r="K63" i="1"/>
  <c r="L63" i="1"/>
  <c r="M63" i="1"/>
  <c r="N63" i="1"/>
  <c r="O63" i="1"/>
  <c r="P63" i="1"/>
  <c r="D64" i="1" a="1"/>
  <c r="D64" i="1"/>
  <c r="F64" i="1"/>
  <c r="G64" i="1"/>
  <c r="H64" i="1"/>
  <c r="I64" i="1"/>
  <c r="J64" i="1"/>
  <c r="K64" i="1"/>
  <c r="L64" i="1"/>
  <c r="M64" i="1"/>
  <c r="N64" i="1"/>
  <c r="O64" i="1"/>
  <c r="P64" i="1"/>
  <c r="D65" i="1" a="1"/>
  <c r="D65" i="1"/>
  <c r="F65" i="1"/>
  <c r="G65" i="1"/>
  <c r="H65" i="1"/>
  <c r="I65" i="1"/>
  <c r="J65" i="1"/>
  <c r="K65" i="1"/>
  <c r="L65" i="1"/>
  <c r="M65" i="1"/>
  <c r="N65" i="1"/>
  <c r="O65" i="1"/>
  <c r="P65" i="1"/>
  <c r="D66" i="1" a="1"/>
  <c r="D66" i="1"/>
  <c r="F66" i="1"/>
  <c r="G66" i="1"/>
  <c r="H66" i="1"/>
  <c r="I66" i="1"/>
  <c r="J66" i="1"/>
  <c r="K66" i="1"/>
  <c r="L66" i="1"/>
  <c r="M66" i="1"/>
  <c r="N66" i="1"/>
  <c r="O66" i="1"/>
  <c r="P66" i="1"/>
  <c r="D67" i="1" a="1"/>
  <c r="D67" i="1"/>
  <c r="F67" i="1"/>
  <c r="G67" i="1"/>
  <c r="H67" i="1"/>
  <c r="I67" i="1"/>
  <c r="J67" i="1"/>
  <c r="K67" i="1"/>
  <c r="L67" i="1"/>
  <c r="M67" i="1"/>
  <c r="N67" i="1"/>
  <c r="O67" i="1"/>
  <c r="P67" i="1"/>
  <c r="D68" i="1" a="1"/>
  <c r="D68" i="1"/>
  <c r="F68" i="1"/>
  <c r="G68" i="1"/>
  <c r="H68" i="1"/>
  <c r="I68" i="1"/>
  <c r="J68" i="1"/>
  <c r="K68" i="1"/>
  <c r="L68" i="1"/>
  <c r="M68" i="1"/>
  <c r="N68" i="1"/>
  <c r="O68" i="1"/>
  <c r="P68" i="1"/>
  <c r="D69" i="1" a="1"/>
  <c r="D69" i="1"/>
  <c r="F69" i="1"/>
  <c r="G69" i="1"/>
  <c r="H69" i="1"/>
  <c r="I69" i="1"/>
  <c r="J69" i="1"/>
  <c r="K69" i="1"/>
  <c r="L69" i="1"/>
  <c r="M69" i="1"/>
  <c r="N69" i="1"/>
  <c r="O69" i="1"/>
  <c r="P69" i="1"/>
  <c r="D70" i="1" a="1"/>
  <c r="D70" i="1"/>
  <c r="F70" i="1"/>
  <c r="G70" i="1"/>
  <c r="H70" i="1"/>
  <c r="I70" i="1"/>
  <c r="J70" i="1"/>
  <c r="K70" i="1"/>
  <c r="L70" i="1"/>
  <c r="M70" i="1"/>
  <c r="N70" i="1"/>
  <c r="O70" i="1"/>
  <c r="P70" i="1"/>
  <c r="D71" i="1" a="1"/>
  <c r="D71" i="1"/>
  <c r="F71" i="1"/>
  <c r="G71" i="1"/>
  <c r="H71" i="1"/>
  <c r="I71" i="1"/>
  <c r="J71" i="1"/>
  <c r="K71" i="1"/>
  <c r="L71" i="1"/>
  <c r="M71" i="1"/>
  <c r="N71" i="1"/>
  <c r="O71" i="1"/>
  <c r="P71" i="1"/>
  <c r="D72" i="1" a="1"/>
  <c r="D72" i="1"/>
  <c r="F72" i="1"/>
  <c r="G72" i="1"/>
  <c r="H72" i="1"/>
  <c r="I72" i="1"/>
  <c r="J72" i="1"/>
  <c r="K72" i="1"/>
  <c r="L72" i="1"/>
  <c r="M72" i="1"/>
  <c r="N72" i="1"/>
  <c r="O72" i="1"/>
  <c r="P72" i="1"/>
  <c r="F73" i="1"/>
  <c r="G73" i="1"/>
  <c r="H73" i="1"/>
  <c r="I73" i="1"/>
  <c r="J73" i="1"/>
  <c r="K73" i="1"/>
  <c r="L73" i="1"/>
  <c r="M73" i="1"/>
  <c r="N73" i="1"/>
  <c r="O73" i="1"/>
  <c r="P73" i="1"/>
  <c r="D74" i="1" a="1"/>
  <c r="D74" i="1"/>
  <c r="F74" i="1"/>
  <c r="G74" i="1"/>
  <c r="H74" i="1"/>
  <c r="I74" i="1"/>
  <c r="J74" i="1"/>
  <c r="K74" i="1"/>
  <c r="L74" i="1"/>
  <c r="M74" i="1"/>
  <c r="N74" i="1"/>
  <c r="O74" i="1"/>
  <c r="P74" i="1"/>
  <c r="D75" i="1" a="1"/>
  <c r="D75" i="1"/>
  <c r="F75" i="1"/>
  <c r="G75" i="1"/>
  <c r="H75" i="1"/>
  <c r="I75" i="1"/>
  <c r="J75" i="1"/>
  <c r="K75" i="1"/>
  <c r="L75" i="1"/>
  <c r="M75" i="1"/>
  <c r="N75" i="1"/>
  <c r="O75" i="1"/>
  <c r="P75" i="1"/>
  <c r="D76" i="1" a="1"/>
  <c r="D76" i="1"/>
  <c r="F76" i="1"/>
  <c r="G76" i="1"/>
  <c r="H76" i="1"/>
  <c r="I76" i="1"/>
  <c r="J76" i="1"/>
  <c r="K76" i="1"/>
  <c r="L76" i="1"/>
  <c r="M76" i="1"/>
  <c r="N76" i="1"/>
  <c r="O76" i="1"/>
  <c r="P76" i="1"/>
  <c r="D77" i="1" a="1"/>
  <c r="D77" i="1"/>
  <c r="F77" i="1"/>
  <c r="G77" i="1"/>
  <c r="H77" i="1"/>
  <c r="I77" i="1"/>
  <c r="J77" i="1"/>
  <c r="K77" i="1"/>
  <c r="L77" i="1"/>
  <c r="M77" i="1"/>
  <c r="N77" i="1"/>
  <c r="O77" i="1"/>
  <c r="P77" i="1"/>
  <c r="D78" i="1" a="1"/>
  <c r="D78" i="1"/>
  <c r="F78" i="1"/>
  <c r="G78" i="1"/>
  <c r="H78" i="1"/>
  <c r="I78" i="1"/>
  <c r="J78" i="1"/>
  <c r="K78" i="1"/>
  <c r="L78" i="1"/>
  <c r="M78" i="1"/>
  <c r="N78" i="1"/>
  <c r="O78" i="1"/>
  <c r="P78" i="1"/>
  <c r="D79" i="1" a="1"/>
  <c r="D79" i="1"/>
  <c r="F79" i="1"/>
  <c r="G79" i="1"/>
  <c r="H79" i="1"/>
  <c r="I79" i="1"/>
  <c r="J79" i="1"/>
  <c r="K79" i="1"/>
  <c r="L79" i="1"/>
  <c r="M79" i="1"/>
  <c r="N79" i="1"/>
  <c r="O79" i="1"/>
  <c r="P79" i="1"/>
  <c r="D80" i="1" a="1"/>
  <c r="D80" i="1"/>
  <c r="F80" i="1"/>
  <c r="G80" i="1"/>
  <c r="H80" i="1"/>
  <c r="I80" i="1"/>
  <c r="J80" i="1"/>
  <c r="K80" i="1"/>
  <c r="L80" i="1"/>
  <c r="M80" i="1"/>
  <c r="N80" i="1"/>
  <c r="O80" i="1"/>
  <c r="P80" i="1"/>
  <c r="D81" i="1" a="1"/>
  <c r="D81" i="1"/>
  <c r="F81" i="1"/>
  <c r="G81" i="1"/>
  <c r="H81" i="1"/>
  <c r="I81" i="1"/>
  <c r="J81" i="1"/>
  <c r="K81" i="1"/>
  <c r="L81" i="1"/>
  <c r="M81" i="1"/>
  <c r="N81" i="1"/>
  <c r="O81" i="1"/>
  <c r="P81" i="1"/>
  <c r="F82" i="1"/>
  <c r="G82" i="1"/>
  <c r="H82" i="1"/>
  <c r="I82" i="1"/>
  <c r="J82" i="1"/>
  <c r="K82" i="1"/>
  <c r="L82" i="1"/>
  <c r="M82" i="1"/>
  <c r="N82" i="1"/>
  <c r="O82" i="1"/>
  <c r="P82" i="1"/>
  <c r="D83" i="1" a="1"/>
  <c r="D83" i="1"/>
  <c r="F83" i="1"/>
  <c r="G83" i="1"/>
  <c r="H83" i="1"/>
  <c r="I83" i="1"/>
  <c r="J83" i="1"/>
  <c r="K83" i="1"/>
  <c r="L83" i="1"/>
  <c r="M83" i="1"/>
  <c r="N83" i="1"/>
  <c r="O83" i="1"/>
  <c r="P83" i="1"/>
  <c r="D84" i="1" a="1"/>
  <c r="D84" i="1"/>
  <c r="F84" i="1"/>
  <c r="G84" i="1"/>
  <c r="H84" i="1"/>
  <c r="I84" i="1"/>
  <c r="J84" i="1"/>
  <c r="K84" i="1"/>
  <c r="L84" i="1"/>
  <c r="M84" i="1"/>
  <c r="N84" i="1"/>
  <c r="O84" i="1"/>
  <c r="P84" i="1"/>
  <c r="D85" i="1" a="1"/>
  <c r="D85" i="1"/>
  <c r="F85" i="1"/>
  <c r="G85" i="1"/>
  <c r="H85" i="1"/>
  <c r="I85" i="1"/>
  <c r="J85" i="1"/>
  <c r="K85" i="1"/>
  <c r="L85" i="1"/>
  <c r="M85" i="1"/>
  <c r="N85" i="1"/>
  <c r="O85" i="1"/>
  <c r="P85" i="1"/>
  <c r="D86" i="1" a="1"/>
  <c r="D86" i="1"/>
  <c r="F86" i="1"/>
  <c r="G86" i="1"/>
  <c r="H86" i="1"/>
  <c r="I86" i="1"/>
  <c r="J86" i="1"/>
  <c r="K86" i="1"/>
  <c r="L86" i="1"/>
  <c r="M86" i="1"/>
  <c r="N86" i="1"/>
  <c r="O86" i="1"/>
  <c r="P86" i="1"/>
  <c r="D87" i="1" a="1"/>
  <c r="D87" i="1"/>
  <c r="F87" i="1"/>
  <c r="G87" i="1"/>
  <c r="H87" i="1"/>
  <c r="I87" i="1"/>
  <c r="J87" i="1"/>
  <c r="K87" i="1"/>
  <c r="L87" i="1"/>
  <c r="M87" i="1"/>
  <c r="N87" i="1"/>
  <c r="O87" i="1"/>
  <c r="P87" i="1"/>
  <c r="D88" i="1" a="1"/>
  <c r="D88" i="1"/>
  <c r="F88" i="1"/>
  <c r="G88" i="1"/>
  <c r="H88" i="1"/>
  <c r="I88" i="1"/>
  <c r="J88" i="1"/>
  <c r="K88" i="1"/>
  <c r="L88" i="1"/>
  <c r="M88" i="1"/>
  <c r="N88" i="1"/>
  <c r="O88" i="1"/>
  <c r="P88" i="1"/>
  <c r="D89" i="1" a="1"/>
  <c r="D89" i="1"/>
  <c r="F89" i="1"/>
  <c r="G89" i="1"/>
  <c r="H89" i="1"/>
  <c r="I89" i="1"/>
  <c r="J89" i="1"/>
  <c r="K89" i="1"/>
  <c r="L89" i="1"/>
  <c r="M89" i="1"/>
  <c r="N89" i="1"/>
  <c r="O89" i="1"/>
  <c r="P89" i="1"/>
  <c r="D90" i="1" a="1"/>
  <c r="D90" i="1"/>
  <c r="F90" i="1"/>
  <c r="G90" i="1"/>
  <c r="H90" i="1"/>
  <c r="I90" i="1"/>
  <c r="J90" i="1"/>
  <c r="K90" i="1"/>
  <c r="L90" i="1"/>
  <c r="M90" i="1"/>
  <c r="N90" i="1"/>
  <c r="O90" i="1"/>
  <c r="P90" i="1"/>
  <c r="D91" i="1" a="1"/>
  <c r="D91" i="1"/>
  <c r="F91" i="1"/>
  <c r="G91" i="1"/>
  <c r="H91" i="1"/>
  <c r="I91" i="1"/>
  <c r="J91" i="1"/>
  <c r="K91" i="1"/>
  <c r="L91" i="1"/>
  <c r="M91" i="1"/>
  <c r="N91" i="1"/>
  <c r="O91" i="1"/>
  <c r="P91" i="1"/>
  <c r="D92" i="1" a="1"/>
  <c r="D92" i="1"/>
  <c r="F92" i="1"/>
  <c r="G92" i="1"/>
  <c r="H92" i="1"/>
  <c r="I92" i="1"/>
  <c r="J92" i="1"/>
  <c r="K92" i="1"/>
  <c r="L92" i="1"/>
  <c r="M92" i="1"/>
  <c r="N92" i="1"/>
  <c r="O92" i="1"/>
  <c r="P92" i="1"/>
  <c r="D93" i="1" a="1"/>
  <c r="D93" i="1"/>
  <c r="F93" i="1"/>
  <c r="G93" i="1"/>
  <c r="H93" i="1"/>
  <c r="I93" i="1"/>
  <c r="J93" i="1"/>
  <c r="K93" i="1"/>
  <c r="L93" i="1"/>
  <c r="M93" i="1"/>
  <c r="N93" i="1"/>
  <c r="O93" i="1"/>
  <c r="P93" i="1"/>
  <c r="D94" i="1" a="1"/>
  <c r="D94" i="1"/>
  <c r="F94" i="1"/>
  <c r="G94" i="1"/>
  <c r="H94" i="1"/>
  <c r="I94" i="1"/>
  <c r="J94" i="1"/>
  <c r="K94" i="1"/>
  <c r="L94" i="1"/>
  <c r="M94" i="1"/>
  <c r="N94" i="1"/>
  <c r="O94" i="1"/>
  <c r="P94" i="1"/>
  <c r="D95" i="1" a="1"/>
  <c r="D95" i="1"/>
  <c r="F95" i="1"/>
  <c r="G95" i="1"/>
  <c r="H95" i="1"/>
  <c r="I95" i="1"/>
  <c r="J95" i="1"/>
  <c r="K95" i="1"/>
  <c r="L95" i="1"/>
  <c r="M95" i="1"/>
  <c r="N95" i="1"/>
  <c r="O95" i="1"/>
  <c r="P95" i="1"/>
  <c r="D96" i="1" a="1"/>
  <c r="D96" i="1"/>
  <c r="F96" i="1"/>
  <c r="G96" i="1"/>
  <c r="H96" i="1"/>
  <c r="I96" i="1"/>
  <c r="J96" i="1"/>
  <c r="K96" i="1"/>
  <c r="L96" i="1"/>
  <c r="M96" i="1"/>
  <c r="N96" i="1"/>
  <c r="O96" i="1"/>
  <c r="P96" i="1"/>
  <c r="D97" i="1" a="1"/>
  <c r="D97" i="1"/>
  <c r="F97" i="1"/>
  <c r="G97" i="1"/>
  <c r="H97" i="1"/>
  <c r="I97" i="1"/>
  <c r="J97" i="1"/>
  <c r="K97" i="1"/>
  <c r="L97" i="1"/>
  <c r="M97" i="1"/>
  <c r="N97" i="1"/>
  <c r="O97" i="1"/>
  <c r="P97" i="1"/>
  <c r="D98" i="1" a="1"/>
  <c r="D98" i="1"/>
  <c r="F98" i="1"/>
  <c r="G98" i="1"/>
  <c r="H98" i="1"/>
  <c r="I98" i="1"/>
  <c r="J98" i="1"/>
  <c r="K98" i="1"/>
  <c r="L98" i="1"/>
  <c r="M98" i="1"/>
  <c r="N98" i="1"/>
  <c r="O98" i="1"/>
  <c r="P98" i="1"/>
  <c r="D99" i="1" a="1"/>
  <c r="D99" i="1"/>
  <c r="F99" i="1"/>
  <c r="G99" i="1"/>
  <c r="H99" i="1"/>
  <c r="I99" i="1"/>
  <c r="J99" i="1"/>
  <c r="K99" i="1"/>
  <c r="L99" i="1"/>
  <c r="M99" i="1"/>
  <c r="N99" i="1"/>
  <c r="O99" i="1"/>
  <c r="P99" i="1"/>
  <c r="D100" i="1" a="1"/>
  <c r="D100" i="1"/>
  <c r="F100" i="1"/>
  <c r="G100" i="1"/>
  <c r="H100" i="1"/>
  <c r="I100" i="1"/>
  <c r="J100" i="1"/>
  <c r="K100" i="1"/>
  <c r="L100" i="1"/>
  <c r="M100" i="1"/>
  <c r="N100" i="1"/>
  <c r="O100" i="1"/>
  <c r="P100" i="1"/>
  <c r="D101" i="1" a="1"/>
  <c r="D101" i="1"/>
  <c r="F101" i="1"/>
  <c r="G101" i="1"/>
  <c r="H101" i="1"/>
  <c r="I101" i="1"/>
  <c r="J101" i="1"/>
  <c r="K101" i="1"/>
  <c r="L101" i="1"/>
  <c r="M101" i="1"/>
  <c r="N101" i="1"/>
  <c r="O101" i="1"/>
  <c r="P101" i="1"/>
  <c r="D102" i="1" a="1"/>
  <c r="D102" i="1"/>
  <c r="F102" i="1"/>
  <c r="G102" i="1"/>
  <c r="H102" i="1"/>
  <c r="I102" i="1"/>
  <c r="J102" i="1"/>
  <c r="K102" i="1"/>
  <c r="L102" i="1"/>
  <c r="M102" i="1"/>
  <c r="N102" i="1"/>
  <c r="O102" i="1"/>
  <c r="P102" i="1"/>
  <c r="D103" i="1" a="1"/>
  <c r="D103" i="1"/>
  <c r="F103" i="1"/>
  <c r="G103" i="1"/>
  <c r="H103" i="1"/>
  <c r="I103" i="1"/>
  <c r="J103" i="1"/>
  <c r="K103" i="1"/>
  <c r="L103" i="1"/>
  <c r="M103" i="1"/>
  <c r="N103" i="1"/>
  <c r="O103" i="1"/>
  <c r="P103" i="1"/>
  <c r="D104" i="1" a="1"/>
  <c r="D104" i="1"/>
  <c r="F104" i="1"/>
  <c r="G104" i="1"/>
  <c r="H104" i="1"/>
  <c r="I104" i="1"/>
  <c r="J104" i="1"/>
  <c r="K104" i="1"/>
  <c r="L104" i="1"/>
  <c r="M104" i="1"/>
  <c r="N104" i="1"/>
  <c r="O104" i="1"/>
  <c r="P104" i="1"/>
  <c r="D105" i="1" a="1"/>
  <c r="D105" i="1"/>
  <c r="F105" i="1"/>
  <c r="G105" i="1"/>
  <c r="H105" i="1"/>
  <c r="I105" i="1"/>
  <c r="J105" i="1"/>
  <c r="K105" i="1"/>
  <c r="L105" i="1"/>
  <c r="M105" i="1"/>
  <c r="N105" i="1"/>
  <c r="O105" i="1"/>
  <c r="P105" i="1"/>
  <c r="P5" i="1"/>
  <c r="D5" i="1" a="1"/>
  <c r="D5" i="1"/>
  <c r="O5" i="1"/>
  <c r="N5" i="1"/>
  <c r="M5" i="1"/>
  <c r="L5" i="1"/>
  <c r="K5" i="1"/>
  <c r="J5" i="1"/>
  <c r="I5" i="1"/>
  <c r="H5" i="1"/>
  <c r="G5" i="1"/>
  <c r="F5" i="1"/>
  <c r="D73" i="1" a="1"/>
  <c r="D73" i="1"/>
  <c r="D22" i="1" a="1"/>
  <c r="D22" i="1"/>
  <c r="D82" i="1" a="1"/>
  <c r="D82" i="1"/>
  <c r="B103" i="1" a="1"/>
  <c r="B103" i="1"/>
  <c r="C103" i="1" a="1"/>
  <c r="C103" i="1"/>
  <c r="B104" i="1" a="1"/>
  <c r="B104" i="1"/>
  <c r="C104" i="1" a="1"/>
  <c r="C104" i="1"/>
  <c r="B105" i="1" a="1"/>
  <c r="B105" i="1"/>
  <c r="C105" i="1" a="1"/>
  <c r="C105" i="1"/>
  <c r="B6" i="1" a="1"/>
  <c r="B6" i="1"/>
  <c r="C6" i="1" a="1"/>
  <c r="C6" i="1"/>
  <c r="B7" i="1" a="1"/>
  <c r="B7" i="1"/>
  <c r="C7" i="1" a="1"/>
  <c r="C7" i="1"/>
  <c r="B8" i="1" a="1"/>
  <c r="B8" i="1"/>
  <c r="C8" i="1" a="1"/>
  <c r="C8" i="1"/>
  <c r="B9" i="1" a="1"/>
  <c r="B9" i="1"/>
  <c r="C9" i="1" a="1"/>
  <c r="C9" i="1"/>
  <c r="B10" i="1" a="1"/>
  <c r="B10" i="1"/>
  <c r="C10" i="1" a="1"/>
  <c r="C10" i="1"/>
  <c r="B11" i="1" a="1"/>
  <c r="B11" i="1"/>
  <c r="C11" i="1" a="1"/>
  <c r="C11" i="1"/>
  <c r="B12" i="1" a="1"/>
  <c r="B12" i="1"/>
  <c r="C12" i="1" a="1"/>
  <c r="C12" i="1"/>
  <c r="B13" i="1" a="1"/>
  <c r="B13" i="1"/>
  <c r="C13" i="1" a="1"/>
  <c r="C13" i="1"/>
  <c r="B14" i="1" a="1"/>
  <c r="B14" i="1"/>
  <c r="C14" i="1" a="1"/>
  <c r="C14" i="1"/>
  <c r="B15" i="1" a="1"/>
  <c r="B15" i="1"/>
  <c r="C15" i="1" a="1"/>
  <c r="C15" i="1"/>
  <c r="B16" i="1" a="1"/>
  <c r="B16" i="1"/>
  <c r="C16" i="1" a="1"/>
  <c r="C16" i="1"/>
  <c r="B17" i="1" a="1"/>
  <c r="B17" i="1"/>
  <c r="C17" i="1" a="1"/>
  <c r="C17" i="1"/>
  <c r="B18" i="1" a="1"/>
  <c r="B18" i="1"/>
  <c r="C18" i="1" a="1"/>
  <c r="C18" i="1"/>
  <c r="B19" i="1" a="1"/>
  <c r="B19" i="1"/>
  <c r="C19" i="1" a="1"/>
  <c r="C19" i="1"/>
  <c r="B20" i="1" a="1"/>
  <c r="B20" i="1"/>
  <c r="C20" i="1" a="1"/>
  <c r="C20" i="1"/>
  <c r="B21" i="1" a="1"/>
  <c r="B21" i="1"/>
  <c r="C21" i="1" a="1"/>
  <c r="C21" i="1"/>
  <c r="B22" i="1" a="1"/>
  <c r="B22" i="1"/>
  <c r="C22" i="1" a="1"/>
  <c r="C22" i="1"/>
  <c r="B23" i="1" a="1"/>
  <c r="B23" i="1"/>
  <c r="C23" i="1" a="1"/>
  <c r="C23" i="1"/>
  <c r="B24" i="1" a="1"/>
  <c r="B24" i="1"/>
  <c r="C24" i="1" a="1"/>
  <c r="C24" i="1"/>
  <c r="B25" i="1" a="1"/>
  <c r="B25" i="1"/>
  <c r="C25" i="1" a="1"/>
  <c r="C25" i="1"/>
  <c r="B27" i="1" a="1"/>
  <c r="B27" i="1"/>
  <c r="C27" i="1" a="1"/>
  <c r="C27" i="1"/>
  <c r="B28" i="1" a="1"/>
  <c r="B28" i="1"/>
  <c r="C28" i="1" a="1"/>
  <c r="C28" i="1"/>
  <c r="B29" i="1" a="1"/>
  <c r="B29" i="1"/>
  <c r="C29" i="1" a="1"/>
  <c r="C29" i="1"/>
  <c r="B30" i="1" a="1"/>
  <c r="B30" i="1"/>
  <c r="C30" i="1" a="1"/>
  <c r="C30" i="1"/>
  <c r="B31" i="1" a="1"/>
  <c r="B31" i="1"/>
  <c r="B32" i="1" a="1"/>
  <c r="B32" i="1"/>
  <c r="C32" i="1" a="1"/>
  <c r="C32" i="1"/>
  <c r="B33" i="1" a="1"/>
  <c r="B33" i="1"/>
  <c r="C33" i="1" a="1"/>
  <c r="C33" i="1"/>
  <c r="B34" i="1" a="1"/>
  <c r="B34" i="1"/>
  <c r="C34" i="1" a="1"/>
  <c r="C34" i="1"/>
  <c r="B35" i="1" a="1"/>
  <c r="B35" i="1"/>
  <c r="C35" i="1" a="1"/>
  <c r="C35" i="1"/>
  <c r="B36" i="1" a="1"/>
  <c r="B36" i="1"/>
  <c r="B37" i="1" a="1"/>
  <c r="B37" i="1"/>
  <c r="C37" i="1" a="1"/>
  <c r="C37" i="1"/>
  <c r="B38" i="1" a="1"/>
  <c r="B38" i="1"/>
  <c r="C38" i="1" a="1"/>
  <c r="C38" i="1"/>
  <c r="B39" i="1" a="1"/>
  <c r="B39" i="1"/>
  <c r="C39" i="1" a="1"/>
  <c r="C39" i="1"/>
  <c r="B40" i="1" a="1"/>
  <c r="B40" i="1"/>
  <c r="C40" i="1" a="1"/>
  <c r="C40" i="1"/>
  <c r="B41" i="1" a="1"/>
  <c r="B41" i="1"/>
  <c r="C41" i="1" a="1"/>
  <c r="C41" i="1"/>
  <c r="B42" i="1" a="1"/>
  <c r="B42" i="1"/>
  <c r="C42" i="1" a="1"/>
  <c r="C42" i="1"/>
  <c r="B43" i="1" a="1"/>
  <c r="B43" i="1"/>
  <c r="C43" i="1" a="1"/>
  <c r="C43" i="1"/>
  <c r="B44" i="1" a="1"/>
  <c r="B44" i="1"/>
  <c r="C44" i="1" a="1"/>
  <c r="C44" i="1"/>
  <c r="B45" i="1" a="1"/>
  <c r="B45" i="1"/>
  <c r="C45" i="1" a="1"/>
  <c r="C45" i="1"/>
  <c r="B46" i="1" a="1"/>
  <c r="B46" i="1"/>
  <c r="C46" i="1" a="1"/>
  <c r="C46" i="1"/>
  <c r="B47" i="1" a="1"/>
  <c r="B47" i="1"/>
  <c r="C47" i="1" a="1"/>
  <c r="C47" i="1"/>
  <c r="B48" i="1" a="1"/>
  <c r="B48" i="1"/>
  <c r="C48" i="1" a="1"/>
  <c r="C48" i="1"/>
  <c r="B49" i="1" a="1"/>
  <c r="B49" i="1"/>
  <c r="C49" i="1" a="1"/>
  <c r="C49" i="1"/>
  <c r="B50" i="1" a="1"/>
  <c r="B50" i="1"/>
  <c r="C50" i="1" a="1"/>
  <c r="C50" i="1"/>
  <c r="B51" i="1" a="1"/>
  <c r="B51" i="1"/>
  <c r="C51" i="1" a="1"/>
  <c r="C51" i="1"/>
  <c r="B52" i="1" a="1"/>
  <c r="B52" i="1"/>
  <c r="C52" i="1" a="1"/>
  <c r="C52" i="1"/>
  <c r="B53" i="1" a="1"/>
  <c r="B53" i="1"/>
  <c r="C53" i="1" a="1"/>
  <c r="C53" i="1"/>
  <c r="B54" i="1" a="1"/>
  <c r="B54" i="1"/>
  <c r="C54" i="1" a="1"/>
  <c r="C54" i="1"/>
  <c r="B55" i="1" a="1"/>
  <c r="B55" i="1"/>
  <c r="C55" i="1" a="1"/>
  <c r="C55" i="1"/>
  <c r="B56" i="1" a="1"/>
  <c r="B56" i="1"/>
  <c r="C56" i="1" a="1"/>
  <c r="C56" i="1"/>
  <c r="B57" i="1" a="1"/>
  <c r="B57" i="1"/>
  <c r="C57" i="1" a="1"/>
  <c r="C57" i="1"/>
  <c r="B58" i="1" a="1"/>
  <c r="B58" i="1"/>
  <c r="C58" i="1" a="1"/>
  <c r="C58" i="1"/>
  <c r="B59" i="1" a="1"/>
  <c r="B59" i="1"/>
  <c r="C59" i="1" a="1"/>
  <c r="C59" i="1"/>
  <c r="B60" i="1" a="1"/>
  <c r="B60" i="1"/>
  <c r="C60" i="1" a="1"/>
  <c r="C60" i="1"/>
  <c r="B61" i="1" a="1"/>
  <c r="B61" i="1"/>
  <c r="C61" i="1" a="1"/>
  <c r="C61" i="1"/>
  <c r="B62" i="1" a="1"/>
  <c r="B62" i="1"/>
  <c r="C62" i="1" a="1"/>
  <c r="C62" i="1"/>
  <c r="B63" i="1" a="1"/>
  <c r="B63" i="1"/>
  <c r="C63" i="1" a="1"/>
  <c r="C63" i="1"/>
  <c r="B64" i="1" a="1"/>
  <c r="B64" i="1"/>
  <c r="C64" i="1" a="1"/>
  <c r="C64" i="1"/>
  <c r="B65" i="1" a="1"/>
  <c r="B65" i="1"/>
  <c r="C65" i="1" a="1"/>
  <c r="C65" i="1"/>
  <c r="B66" i="1" a="1"/>
  <c r="B66" i="1"/>
  <c r="C66" i="1" a="1"/>
  <c r="C66" i="1"/>
  <c r="B67" i="1" a="1"/>
  <c r="B67" i="1"/>
  <c r="C67" i="1" a="1"/>
  <c r="C67" i="1"/>
  <c r="B68" i="1" a="1"/>
  <c r="B68" i="1"/>
  <c r="C68" i="1" a="1"/>
  <c r="C68" i="1"/>
  <c r="B69" i="1" a="1"/>
  <c r="B69" i="1"/>
  <c r="C69" i="1" a="1"/>
  <c r="C69" i="1"/>
  <c r="B70" i="1" a="1"/>
  <c r="B70" i="1"/>
  <c r="C70" i="1" a="1"/>
  <c r="C70" i="1"/>
  <c r="B71" i="1" a="1"/>
  <c r="B71" i="1"/>
  <c r="C71" i="1" a="1"/>
  <c r="C71" i="1"/>
  <c r="B72" i="1" a="1"/>
  <c r="B72" i="1"/>
  <c r="C72" i="1" a="1"/>
  <c r="C72" i="1"/>
  <c r="B73" i="1" a="1"/>
  <c r="B73" i="1"/>
  <c r="C73" i="1" a="1"/>
  <c r="C73" i="1"/>
  <c r="B74" i="1" a="1"/>
  <c r="B74" i="1"/>
  <c r="C74" i="1" a="1"/>
  <c r="C74" i="1"/>
  <c r="B75" i="1" a="1"/>
  <c r="B75" i="1"/>
  <c r="C75" i="1" a="1"/>
  <c r="C75" i="1"/>
  <c r="B76" i="1" a="1"/>
  <c r="B76" i="1"/>
  <c r="C76" i="1" a="1"/>
  <c r="C76" i="1"/>
  <c r="B77" i="1" a="1"/>
  <c r="B77" i="1"/>
  <c r="C77" i="1" a="1"/>
  <c r="C77" i="1"/>
  <c r="B78" i="1" a="1"/>
  <c r="B78" i="1"/>
  <c r="C78" i="1" a="1"/>
  <c r="C78" i="1"/>
  <c r="B79" i="1" a="1"/>
  <c r="B79" i="1"/>
  <c r="C79" i="1" a="1"/>
  <c r="C79" i="1"/>
  <c r="B80" i="1" a="1"/>
  <c r="B80" i="1"/>
  <c r="C80" i="1" a="1"/>
  <c r="C80" i="1"/>
  <c r="B81" i="1" a="1"/>
  <c r="B81" i="1"/>
  <c r="C81" i="1" a="1"/>
  <c r="C81" i="1"/>
  <c r="B82" i="1" a="1"/>
  <c r="B82" i="1"/>
  <c r="C82" i="1" a="1"/>
  <c r="C82" i="1"/>
  <c r="B83" i="1" a="1"/>
  <c r="B83" i="1"/>
  <c r="C83" i="1" a="1"/>
  <c r="C83" i="1"/>
  <c r="B84" i="1" a="1"/>
  <c r="B84" i="1"/>
  <c r="C84" i="1" a="1"/>
  <c r="C84" i="1"/>
  <c r="B85" i="1" a="1"/>
  <c r="B85" i="1"/>
  <c r="C85" i="1" a="1"/>
  <c r="C85" i="1"/>
  <c r="B86" i="1" a="1"/>
  <c r="B86" i="1"/>
  <c r="C86" i="1" a="1"/>
  <c r="C86" i="1"/>
  <c r="B87" i="1" a="1"/>
  <c r="B87" i="1"/>
  <c r="C87" i="1" a="1"/>
  <c r="C87" i="1"/>
  <c r="B88" i="1" a="1"/>
  <c r="B88" i="1"/>
  <c r="C88" i="1" a="1"/>
  <c r="C88" i="1"/>
  <c r="B89" i="1" a="1"/>
  <c r="B89" i="1"/>
  <c r="C89" i="1" a="1"/>
  <c r="C89" i="1"/>
  <c r="B90" i="1" a="1"/>
  <c r="B90" i="1"/>
  <c r="C90" i="1" a="1"/>
  <c r="C90" i="1"/>
  <c r="B91" i="1" a="1"/>
  <c r="B91" i="1"/>
  <c r="C91" i="1" a="1"/>
  <c r="C91" i="1"/>
  <c r="B92" i="1" a="1"/>
  <c r="B92" i="1"/>
  <c r="C92" i="1" a="1"/>
  <c r="C92" i="1"/>
  <c r="B93" i="1" a="1"/>
  <c r="B93" i="1"/>
  <c r="C93" i="1" a="1"/>
  <c r="C93" i="1"/>
  <c r="B94" i="1" a="1"/>
  <c r="B94" i="1"/>
  <c r="C94" i="1" a="1"/>
  <c r="C94" i="1"/>
  <c r="B95" i="1" a="1"/>
  <c r="B95" i="1"/>
  <c r="C95" i="1" a="1"/>
  <c r="C95" i="1"/>
  <c r="B96" i="1" a="1"/>
  <c r="B96" i="1"/>
  <c r="C96" i="1" a="1"/>
  <c r="C96" i="1"/>
  <c r="B97" i="1" a="1"/>
  <c r="B97" i="1"/>
  <c r="C97" i="1" a="1"/>
  <c r="C97" i="1"/>
  <c r="B98" i="1" a="1"/>
  <c r="B98" i="1"/>
  <c r="C98" i="1" a="1"/>
  <c r="C98" i="1"/>
  <c r="B99" i="1" a="1"/>
  <c r="B99" i="1"/>
  <c r="C99" i="1" a="1"/>
  <c r="C99" i="1"/>
  <c r="B100" i="1" a="1"/>
  <c r="B100" i="1"/>
  <c r="C100" i="1" a="1"/>
  <c r="C100" i="1"/>
  <c r="B101" i="1" a="1"/>
  <c r="B101" i="1"/>
  <c r="C101" i="1" a="1"/>
  <c r="C101" i="1"/>
  <c r="B102" i="1" a="1"/>
  <c r="B102" i="1"/>
  <c r="C102" i="1" a="1"/>
  <c r="C102" i="1"/>
  <c r="C5" i="1" a="1"/>
  <c r="C5" i="1"/>
  <c r="B5" i="1" a="1"/>
  <c r="B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Phillip Kinney</author>
  </authors>
  <commentList>
    <comment ref="C6" authorId="0" shapeId="0" xr:uid="{FD21C459-203A-7F4F-B1DB-21BF0143AAB3}">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2-29</t>
        </r>
      </text>
    </comment>
    <comment ref="C7" authorId="0" shapeId="0" xr:uid="{89325D5F-E98E-DC4E-A3CC-7BD371C8C8C2}">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9" authorId="0" shapeId="0" xr:uid="{27A78D30-769B-6647-8A97-3779D88AD2D1}">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12" authorId="0" shapeId="0" xr:uid="{0BC5F62F-5BF1-7A41-82C2-C67ADB562B18}">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19" authorId="0" shapeId="0" xr:uid="{B109B935-9326-9C49-9680-766151CE6F4C}">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Q22" authorId="0" shapeId="0" xr:uid="{270E030A-EEBF-784F-B161-43401512E39D}">
      <text>
        <r>
          <rPr>
            <b/>
            <sz val="10"/>
            <color rgb="FF000000"/>
            <rFont val="Tahoma"/>
            <family val="2"/>
          </rPr>
          <t>Not yet released</t>
        </r>
      </text>
    </comment>
    <comment ref="C29" authorId="0" shapeId="0" xr:uid="{D774E714-DC69-0448-94E8-2F6F4C37C7BD}">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 xml:space="preserve">2-29
</t>
        </r>
      </text>
    </comment>
    <comment ref="C30" authorId="0" shapeId="0" xr:uid="{84A85BF3-5E14-3343-BA6A-C8FB00ADBAA1}">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32" authorId="0" shapeId="0" xr:uid="{1DE7F1C1-213D-4C47-BB44-5FACBBED03DD}">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 xml:space="preserve">1-31
</t>
        </r>
        <r>
          <rPr>
            <sz val="10"/>
            <color rgb="FF000000"/>
            <rFont val="Tahoma"/>
            <family val="2"/>
          </rPr>
          <t xml:space="preserve">
</t>
        </r>
      </text>
    </comment>
    <comment ref="C34" authorId="0" shapeId="0" xr:uid="{9A0B3589-3193-0840-8347-C1C15F7E0784}">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36" authorId="0" shapeId="0" xr:uid="{C5FD49A9-996F-BB47-8908-22DC665F4147}">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37" authorId="0" shapeId="0" xr:uid="{DF3EA1D6-D2BB-BD4E-8057-7697180F3CAF}">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53" authorId="0" shapeId="0" xr:uid="{A54ECC54-7F41-AF42-A18A-CDFCE4AE08B1}">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60" authorId="0" shapeId="0" xr:uid="{A6904017-CEC0-684C-B092-967204AABF68}">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67" authorId="0" shapeId="0" xr:uid="{0D9F4542-2CE8-B048-9888-1C8A7A99F8F5}">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70" authorId="0" shapeId="0" xr:uid="{B2277532-A7C7-6147-8E8E-E1F774C21F9B}">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73" authorId="0" shapeId="0" xr:uid="{DA4900C4-34AB-6540-8ADB-49CD515A7FA9}">
      <text>
        <r>
          <rPr>
            <sz val="12"/>
            <color rgb="FF000000"/>
            <rFont val="Calibri"/>
            <family val="2"/>
          </rPr>
          <t>10-31</t>
        </r>
        <r>
          <rPr>
            <sz val="7"/>
            <color rgb="FF000000"/>
            <rFont val="Calibri"/>
            <family val="2"/>
          </rPr>
          <t xml:space="preserve">
</t>
        </r>
        <r>
          <rPr>
            <sz val="12"/>
            <color rgb="FF000000"/>
            <rFont val="Calibri"/>
            <family val="2"/>
          </rPr>
          <t>7-31</t>
        </r>
        <r>
          <rPr>
            <sz val="7"/>
            <color rgb="FF000000"/>
            <rFont val="Calibri"/>
            <family val="2"/>
          </rPr>
          <t xml:space="preserve">
</t>
        </r>
        <r>
          <rPr>
            <sz val="12"/>
            <color rgb="FF000000"/>
            <rFont val="Calibri"/>
            <family val="2"/>
          </rPr>
          <t>4-30</t>
        </r>
        <r>
          <rPr>
            <sz val="7"/>
            <color rgb="FF000000"/>
            <rFont val="Calibri"/>
            <family val="2"/>
          </rPr>
          <t xml:space="preserve">
</t>
        </r>
        <r>
          <rPr>
            <sz val="12"/>
            <color rgb="FF000000"/>
            <rFont val="Calibri"/>
            <family val="2"/>
          </rPr>
          <t>1-31</t>
        </r>
        <r>
          <rPr>
            <sz val="7"/>
            <color rgb="FF000000"/>
            <rFont val="Calibri"/>
            <family val="2"/>
          </rPr>
          <t xml:space="preserve">
</t>
        </r>
      </text>
    </comment>
    <comment ref="Q73" authorId="0" shapeId="0" xr:uid="{562BDD97-0E61-314E-9792-26DD1A3A3196}">
      <text>
        <r>
          <rPr>
            <b/>
            <sz val="10"/>
            <color rgb="FF000000"/>
            <rFont val="Tahoma"/>
            <family val="2"/>
          </rPr>
          <t>Not yet released</t>
        </r>
      </text>
    </comment>
    <comment ref="C75" authorId="0" shapeId="0" xr:uid="{56C7AFD4-C598-9D42-8D9C-1506CEA54325}">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77" authorId="0" shapeId="0" xr:uid="{577A95C3-D00C-7C49-BC3F-399B0E21332F}">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2-29</t>
        </r>
      </text>
    </comment>
    <comment ref="Q82" authorId="0" shapeId="0" xr:uid="{F8DA89AF-ED98-624D-875F-78455B959ABB}">
      <text>
        <r>
          <rPr>
            <b/>
            <sz val="10"/>
            <color rgb="FF000000"/>
            <rFont val="Tahoma"/>
            <family val="2"/>
          </rPr>
          <t>Not yet released</t>
        </r>
      </text>
    </comment>
    <comment ref="C85" authorId="0" shapeId="0" xr:uid="{0FF2A815-13D5-2A4C-BA16-A474ECA936C2}">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89" authorId="0" shapeId="0" xr:uid="{4D283E5C-6699-E84A-8ED8-C24A7D6B90EB}">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90" authorId="0" shapeId="0" xr:uid="{248BA886-D078-4B4A-AB60-5BD9B8BA8290}">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100" authorId="0" shapeId="0" xr:uid="{0633783B-E978-F449-87A2-BC38B8B42FDC}">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101" authorId="0" shapeId="0" xr:uid="{D5AFCA67-3C5F-0E41-8BAD-9EF53BDF994C}">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104" authorId="0" shapeId="0" xr:uid="{44F1E01F-0A04-CF4A-9ABB-A7A39593044C}">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01">
    <bk>
      <extLst>
        <ext uri="{3e2802c4-a4d2-4d8b-9148-e3be6c30e623}">
          <xlrd:rvb i="2"/>
        </ext>
      </extLst>
    </bk>
    <bk>
      <extLst>
        <ext uri="{3e2802c4-a4d2-4d8b-9148-e3be6c30e623}">
          <xlrd:rvb i="5"/>
        </ext>
      </extLst>
    </bk>
    <bk>
      <extLst>
        <ext uri="{3e2802c4-a4d2-4d8b-9148-e3be6c30e623}">
          <xlrd:rvb i="12"/>
        </ext>
      </extLst>
    </bk>
    <bk>
      <extLst>
        <ext uri="{3e2802c4-a4d2-4d8b-9148-e3be6c30e623}">
          <xlrd:rvb i="15"/>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9"/>
        </ext>
      </extLst>
    </bk>
    <bk>
      <extLst>
        <ext uri="{3e2802c4-a4d2-4d8b-9148-e3be6c30e623}">
          <xlrd:rvb i="42"/>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0"/>
        </ext>
      </extLst>
    </bk>
    <bk>
      <extLst>
        <ext uri="{3e2802c4-a4d2-4d8b-9148-e3be6c30e623}">
          <xlrd:rvb i="63"/>
        </ext>
      </extLst>
    </bk>
    <bk>
      <extLst>
        <ext uri="{3e2802c4-a4d2-4d8b-9148-e3be6c30e623}">
          <xlrd:rvb i="66"/>
        </ext>
      </extLst>
    </bk>
    <bk>
      <extLst>
        <ext uri="{3e2802c4-a4d2-4d8b-9148-e3be6c30e623}">
          <xlrd:rvb i="69"/>
        </ext>
      </extLst>
    </bk>
    <bk>
      <extLst>
        <ext uri="{3e2802c4-a4d2-4d8b-9148-e3be6c30e623}">
          <xlrd:rvb i="72"/>
        </ext>
      </extLst>
    </bk>
    <bk>
      <extLst>
        <ext uri="{3e2802c4-a4d2-4d8b-9148-e3be6c30e623}">
          <xlrd:rvb i="75"/>
        </ext>
      </extLst>
    </bk>
    <bk>
      <extLst>
        <ext uri="{3e2802c4-a4d2-4d8b-9148-e3be6c30e623}">
          <xlrd:rvb i="78"/>
        </ext>
      </extLst>
    </bk>
    <bk>
      <extLst>
        <ext uri="{3e2802c4-a4d2-4d8b-9148-e3be6c30e623}">
          <xlrd:rvb i="81"/>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6"/>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08"/>
        </ext>
      </extLst>
    </bk>
    <bk>
      <extLst>
        <ext uri="{3e2802c4-a4d2-4d8b-9148-e3be6c30e623}">
          <xlrd:rvb i="111"/>
        </ext>
      </extLst>
    </bk>
    <bk>
      <extLst>
        <ext uri="{3e2802c4-a4d2-4d8b-9148-e3be6c30e623}">
          <xlrd:rvb i="114"/>
        </ext>
      </extLst>
    </bk>
    <bk>
      <extLst>
        <ext uri="{3e2802c4-a4d2-4d8b-9148-e3be6c30e623}">
          <xlrd:rvb i="117"/>
        </ext>
      </extLst>
    </bk>
    <bk>
      <extLst>
        <ext uri="{3e2802c4-a4d2-4d8b-9148-e3be6c30e623}">
          <xlrd:rvb i="120"/>
        </ext>
      </extLst>
    </bk>
    <bk>
      <extLst>
        <ext uri="{3e2802c4-a4d2-4d8b-9148-e3be6c30e623}">
          <xlrd:rvb i="123"/>
        </ext>
      </extLst>
    </bk>
    <bk>
      <extLst>
        <ext uri="{3e2802c4-a4d2-4d8b-9148-e3be6c30e623}">
          <xlrd:rvb i="126"/>
        </ext>
      </extLst>
    </bk>
    <bk>
      <extLst>
        <ext uri="{3e2802c4-a4d2-4d8b-9148-e3be6c30e623}">
          <xlrd:rvb i="129"/>
        </ext>
      </extLst>
    </bk>
    <bk>
      <extLst>
        <ext uri="{3e2802c4-a4d2-4d8b-9148-e3be6c30e623}">
          <xlrd:rvb i="132"/>
        </ext>
      </extLst>
    </bk>
    <bk>
      <extLst>
        <ext uri="{3e2802c4-a4d2-4d8b-9148-e3be6c30e623}">
          <xlrd:rvb i="135"/>
        </ext>
      </extLst>
    </bk>
    <bk>
      <extLst>
        <ext uri="{3e2802c4-a4d2-4d8b-9148-e3be6c30e623}">
          <xlrd:rvb i="138"/>
        </ext>
      </extLst>
    </bk>
    <bk>
      <extLst>
        <ext uri="{3e2802c4-a4d2-4d8b-9148-e3be6c30e623}">
          <xlrd:rvb i="141"/>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59"/>
        </ext>
      </extLst>
    </bk>
    <bk>
      <extLst>
        <ext uri="{3e2802c4-a4d2-4d8b-9148-e3be6c30e623}">
          <xlrd:rvb i="162"/>
        </ext>
      </extLst>
    </bk>
    <bk>
      <extLst>
        <ext uri="{3e2802c4-a4d2-4d8b-9148-e3be6c30e623}">
          <xlrd:rvb i="165"/>
        </ext>
      </extLst>
    </bk>
    <bk>
      <extLst>
        <ext uri="{3e2802c4-a4d2-4d8b-9148-e3be6c30e623}">
          <xlrd:rvb i="168"/>
        </ext>
      </extLst>
    </bk>
    <bk>
      <extLst>
        <ext uri="{3e2802c4-a4d2-4d8b-9148-e3be6c30e623}">
          <xlrd:rvb i="171"/>
        </ext>
      </extLst>
    </bk>
    <bk>
      <extLst>
        <ext uri="{3e2802c4-a4d2-4d8b-9148-e3be6c30e623}">
          <xlrd:rvb i="174"/>
        </ext>
      </extLst>
    </bk>
    <bk>
      <extLst>
        <ext uri="{3e2802c4-a4d2-4d8b-9148-e3be6c30e623}">
          <xlrd:rvb i="177"/>
        </ext>
      </extLst>
    </bk>
    <bk>
      <extLst>
        <ext uri="{3e2802c4-a4d2-4d8b-9148-e3be6c30e623}">
          <xlrd:rvb i="180"/>
        </ext>
      </extLst>
    </bk>
    <bk>
      <extLst>
        <ext uri="{3e2802c4-a4d2-4d8b-9148-e3be6c30e623}">
          <xlrd:rvb i="183"/>
        </ext>
      </extLst>
    </bk>
    <bk>
      <extLst>
        <ext uri="{3e2802c4-a4d2-4d8b-9148-e3be6c30e623}">
          <xlrd:rvb i="186"/>
        </ext>
      </extLst>
    </bk>
    <bk>
      <extLst>
        <ext uri="{3e2802c4-a4d2-4d8b-9148-e3be6c30e623}">
          <xlrd:rvb i="189"/>
        </ext>
      </extLst>
    </bk>
    <bk>
      <extLst>
        <ext uri="{3e2802c4-a4d2-4d8b-9148-e3be6c30e623}">
          <xlrd:rvb i="192"/>
        </ext>
      </extLst>
    </bk>
    <bk>
      <extLst>
        <ext uri="{3e2802c4-a4d2-4d8b-9148-e3be6c30e623}">
          <xlrd:rvb i="195"/>
        </ext>
      </extLst>
    </bk>
    <bk>
      <extLst>
        <ext uri="{3e2802c4-a4d2-4d8b-9148-e3be6c30e623}">
          <xlrd:rvb i="198"/>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6"/>
        </ext>
      </extLst>
    </bk>
    <bk>
      <extLst>
        <ext uri="{3e2802c4-a4d2-4d8b-9148-e3be6c30e623}">
          <xlrd:rvb i="249"/>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9"/>
        </ext>
      </extLst>
    </bk>
    <bk>
      <extLst>
        <ext uri="{3e2802c4-a4d2-4d8b-9148-e3be6c30e623}">
          <xlrd:rvb i="312"/>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4"/>
        </ext>
      </extLst>
    </bk>
    <bk>
      <extLst>
        <ext uri="{3e2802c4-a4d2-4d8b-9148-e3be6c30e623}">
          <xlrd:rvb i="327"/>
        </ext>
      </extLst>
    </bk>
  </futureMetadata>
  <cellMetadata count="1">
    <bk>
      <rc t="1" v="0"/>
    </bk>
  </cellMetadata>
  <valueMetadata count="10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valueMetadata>
</metadata>
</file>

<file path=xl/sharedStrings.xml><?xml version="1.0" encoding="utf-8"?>
<sst xmlns="http://schemas.openxmlformats.org/spreadsheetml/2006/main" count="68" uniqueCount="68">
  <si>
    <t>Q1 2015</t>
  </si>
  <si>
    <t>Q2 2015</t>
  </si>
  <si>
    <t>Q3 2015</t>
  </si>
  <si>
    <t>Q4 2015</t>
  </si>
  <si>
    <t>Q1 2016</t>
  </si>
  <si>
    <t>Q2 2016</t>
  </si>
  <si>
    <t>Q3 2016</t>
  </si>
  <si>
    <t>Q4 2016</t>
  </si>
  <si>
    <t>Q1 2017</t>
  </si>
  <si>
    <t>Q2 2017</t>
  </si>
  <si>
    <t>Q3 2017</t>
  </si>
  <si>
    <t>Q4 2017</t>
  </si>
  <si>
    <t>Q1 2018</t>
  </si>
  <si>
    <t>Q2 2018</t>
  </si>
  <si>
    <t>Q3 2018</t>
  </si>
  <si>
    <t>Q4 2018</t>
  </si>
  <si>
    <t>Q1 2019</t>
  </si>
  <si>
    <t>Q2 2019</t>
  </si>
  <si>
    <t>Q3 2019</t>
  </si>
  <si>
    <t>Q4 2019</t>
  </si>
  <si>
    <t>Q1 2020</t>
  </si>
  <si>
    <t>Q2 2020</t>
  </si>
  <si>
    <t>Q3 2020</t>
  </si>
  <si>
    <t>Q4 2020</t>
  </si>
  <si>
    <t xml:space="preserve">figures in $millions. </t>
  </si>
  <si>
    <t>Figures represent earnings ending at/before date in row (3)</t>
  </si>
  <si>
    <t>Market Capitalization</t>
  </si>
  <si>
    <t>Price</t>
  </si>
  <si>
    <t>ROLLING YEAR Net Income</t>
  </si>
  <si>
    <t>Ticker Symbol</t>
  </si>
  <si>
    <t>Q1 2021</t>
  </si>
  <si>
    <t>Q4 2014</t>
  </si>
  <si>
    <t>Q3 2014</t>
  </si>
  <si>
    <t>Q2 2014</t>
  </si>
  <si>
    <t>Q1 2014</t>
  </si>
  <si>
    <t>Q4 2013</t>
  </si>
  <si>
    <t>Q3 2013</t>
  </si>
  <si>
    <t>Q2 2013</t>
  </si>
  <si>
    <t>Q1 2013</t>
  </si>
  <si>
    <t>Q4 2012</t>
  </si>
  <si>
    <t>Q3 2012</t>
  </si>
  <si>
    <t>Q2 2012</t>
  </si>
  <si>
    <t>Q1 2012</t>
  </si>
  <si>
    <t>Q4 2011</t>
  </si>
  <si>
    <t>Q3 2011</t>
  </si>
  <si>
    <t>Q2 2011</t>
  </si>
  <si>
    <t>Q1 2011</t>
  </si>
  <si>
    <t>DISCLAIMER</t>
  </si>
  <si>
    <t>This file works best with versions of excel that have a Stocks Function (shown below)</t>
  </si>
  <si>
    <t>1. Click Refresh All on the Data Tab</t>
  </si>
  <si>
    <t>2. Excel may tell you that the operation connects to a data source. If so, click 'OK'</t>
  </si>
  <si>
    <t xml:space="preserve">3. Voila! The 'Rolling' Ratios will automatically update! </t>
  </si>
  <si>
    <t>Company Name</t>
  </si>
  <si>
    <t>Q2 2021</t>
  </si>
  <si>
    <t>Q3 2021</t>
  </si>
  <si>
    <t>General Growth Over 10 Years</t>
  </si>
  <si>
    <t>Q4 2021</t>
  </si>
  <si>
    <t>Q1 2022</t>
  </si>
  <si>
    <t>1 Yr PS Ratio</t>
  </si>
  <si>
    <t>2 Yr PS Ratio</t>
  </si>
  <si>
    <t>3 Yr PS Ratio</t>
  </si>
  <si>
    <t>4 Yr PS Ratio</t>
  </si>
  <si>
    <t>5 Yr PS Ratio</t>
  </si>
  <si>
    <t>6 Yr PS Ratio</t>
  </si>
  <si>
    <t>7 Yr PS Ratio</t>
  </si>
  <si>
    <t>8 Yr PS Ratio</t>
  </si>
  <si>
    <t>9 Yr PS Ratio</t>
  </si>
  <si>
    <t>10 Yr PS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</si>
</sst>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5" formatCode="_([$$-409]* #,##0.00_);_([$$-409]* \(#,##0.00\);_([$$-409]* &quot;-&quot;??_);_(@_)"/>
    <numFmt numFmtId="166" formatCode="_(&quot;$&quot;* #,##0_);_(&quot;$&quot;* \(#,##0\);_(&quot;$&quot;* &quot;-&quot;??_);_(@_)"/>
  </numFmts>
  <fonts count="12" x14ac:knownFonts="1">
    <font>
      <sz val="12"/>
      <color theme="1"/>
      <name val="Calibri"/>
      <family val="2"/>
      <scheme val="minor"/>
    </font>
    <font>
      <sz val="12"/>
      <color theme="1"/>
      <name val="Calibri"/>
      <family val="2"/>
      <scheme val="minor"/>
    </font>
    <font>
      <i/>
      <sz val="12"/>
      <color theme="1"/>
      <name val="Calibri"/>
      <family val="2"/>
      <scheme val="minor"/>
    </font>
    <font>
      <b/>
      <sz val="10"/>
      <color rgb="FF000000"/>
      <name val="Tahoma"/>
      <family val="2"/>
    </font>
    <font>
      <sz val="10"/>
      <color rgb="FF000000"/>
      <name val="Tahoma"/>
      <family val="2"/>
    </font>
    <font>
      <sz val="12"/>
      <color rgb="FF000000"/>
      <name val="Calibri"/>
      <family val="2"/>
    </font>
    <font>
      <sz val="7"/>
      <color rgb="FF000000"/>
      <name val="Calibri"/>
      <family val="2"/>
    </font>
    <font>
      <sz val="16"/>
      <color theme="1"/>
      <name val="Calibri"/>
      <family val="2"/>
      <scheme val="minor"/>
    </font>
    <font>
      <sz val="20"/>
      <color theme="1"/>
      <name val="Calibri"/>
      <family val="2"/>
      <scheme val="minor"/>
    </font>
    <font>
      <sz val="18"/>
      <color theme="1"/>
      <name val="Calibri"/>
      <family val="2"/>
      <scheme val="minor"/>
    </font>
    <font>
      <sz val="12"/>
      <name val="Calibri"/>
      <family val="2"/>
      <scheme val="minor"/>
    </font>
    <font>
      <sz val="12"/>
      <color theme="1"/>
      <name val="Calibri"/>
      <family val="2"/>
    </font>
  </fonts>
  <fills count="5">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6" tint="0.39997558519241921"/>
        <bgColor indexed="64"/>
      </patternFill>
    </fill>
  </fills>
  <borders count="3">
    <border>
      <left/>
      <right/>
      <top/>
      <bottom/>
      <diagonal/>
    </border>
    <border>
      <left style="dashed">
        <color rgb="FFFF0000"/>
      </left>
      <right/>
      <top/>
      <bottom/>
      <diagonal/>
    </border>
    <border>
      <left style="double">
        <color indexed="64"/>
      </left>
      <right style="double">
        <color indexed="64"/>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52">
    <xf numFmtId="0" fontId="0" fillId="0" borderId="0" xfId="0"/>
    <xf numFmtId="0" fontId="0" fillId="0" borderId="1" xfId="0" applyBorder="1"/>
    <xf numFmtId="14" fontId="0" fillId="0" borderId="0" xfId="0" applyNumberFormat="1"/>
    <xf numFmtId="0" fontId="2" fillId="0" borderId="0" xfId="0" applyFont="1" applyAlignment="1">
      <alignment horizontal="center"/>
    </xf>
    <xf numFmtId="0" fontId="2" fillId="0" borderId="0" xfId="0" applyFont="1"/>
    <xf numFmtId="0" fontId="2" fillId="0" borderId="0" xfId="0" applyFont="1" applyBorder="1"/>
    <xf numFmtId="0" fontId="0" fillId="0" borderId="0" xfId="0" applyBorder="1" applyAlignment="1">
      <alignment horizontal="center"/>
    </xf>
    <xf numFmtId="0" fontId="2" fillId="0" borderId="0" xfId="0" applyFont="1" applyBorder="1" applyAlignment="1">
      <alignment horizontal="center"/>
    </xf>
    <xf numFmtId="0" fontId="0" fillId="0" borderId="0" xfId="0" applyBorder="1" applyAlignment="1">
      <alignment horizontal="center" wrapText="1"/>
    </xf>
    <xf numFmtId="0" fontId="0" fillId="0" borderId="0" xfId="0" applyBorder="1" applyAlignment="1">
      <alignment wrapText="1"/>
    </xf>
    <xf numFmtId="0" fontId="2" fillId="0" borderId="0" xfId="0" applyFont="1" applyAlignment="1">
      <alignment horizontal="center" wrapText="1"/>
    </xf>
    <xf numFmtId="0" fontId="0" fillId="2" borderId="0" xfId="0" applyFill="1"/>
    <xf numFmtId="0" fontId="7" fillId="2" borderId="0" xfId="0" applyFont="1" applyFill="1"/>
    <xf numFmtId="0" fontId="8" fillId="2" borderId="0" xfId="0" applyFont="1" applyFill="1"/>
    <xf numFmtId="0" fontId="9" fillId="2" borderId="0" xfId="0" applyFont="1" applyFill="1"/>
    <xf numFmtId="0" fontId="10" fillId="0" borderId="0" xfId="0" applyFont="1" applyAlignment="1">
      <alignment horizontal="left"/>
    </xf>
    <xf numFmtId="14" fontId="0" fillId="0" borderId="0" xfId="0" applyNumberFormat="1" applyBorder="1" applyAlignment="1">
      <alignment horizontal="right"/>
    </xf>
    <xf numFmtId="0" fontId="0" fillId="0" borderId="0" xfId="0" applyBorder="1" applyAlignment="1">
      <alignment horizontal="left" wrapText="1"/>
    </xf>
    <xf numFmtId="165" fontId="11" fillId="0" borderId="0" xfId="0" applyNumberFormat="1" applyFont="1"/>
    <xf numFmtId="37" fontId="11" fillId="0" borderId="0" xfId="0" applyNumberFormat="1" applyFont="1"/>
    <xf numFmtId="39" fontId="0" fillId="0" borderId="0" xfId="0" quotePrefix="1" applyNumberFormat="1"/>
    <xf numFmtId="9" fontId="11" fillId="0" borderId="0" xfId="2" quotePrefix="1" applyFont="1"/>
    <xf numFmtId="166" fontId="0" fillId="0" borderId="2" xfId="1" quotePrefix="1" applyNumberFormat="1" applyFont="1" applyBorder="1" applyAlignment="1">
      <alignment horizontal="center"/>
    </xf>
    <xf numFmtId="37" fontId="0" fillId="3" borderId="0" xfId="0" applyNumberFormat="1" applyFill="1"/>
    <xf numFmtId="37" fontId="0" fillId="0" borderId="0" xfId="1" applyNumberFormat="1" applyFont="1" applyFill="1" applyBorder="1" applyAlignment="1">
      <alignment horizontal="right"/>
    </xf>
    <xf numFmtId="0" fontId="0" fillId="0" borderId="0" xfId="0" applyFill="1"/>
    <xf numFmtId="37" fontId="0" fillId="0" borderId="0" xfId="1" applyNumberFormat="1" applyFont="1" applyBorder="1" applyAlignment="1">
      <alignment horizontal="right"/>
    </xf>
    <xf numFmtId="37" fontId="0" fillId="0" borderId="0" xfId="0" applyNumberFormat="1"/>
    <xf numFmtId="37" fontId="0" fillId="0" borderId="1" xfId="0" applyNumberFormat="1" applyBorder="1"/>
    <xf numFmtId="37" fontId="0" fillId="4" borderId="1" xfId="0" applyNumberFormat="1" applyFill="1" applyBorder="1"/>
    <xf numFmtId="37" fontId="0" fillId="4" borderId="0" xfId="0" applyNumberFormat="1" applyFill="1"/>
    <xf numFmtId="37" fontId="0" fillId="0" borderId="0" xfId="0" applyNumberFormat="1" applyAlignment="1">
      <alignment horizontal="right"/>
    </xf>
    <xf numFmtId="37" fontId="0" fillId="4" borderId="0" xfId="1" applyNumberFormat="1" applyFont="1" applyFill="1"/>
    <xf numFmtId="37" fontId="0" fillId="4" borderId="0" xfId="0" applyNumberFormat="1" applyFill="1" applyAlignment="1">
      <alignment horizontal="right"/>
    </xf>
    <xf numFmtId="0" fontId="0" fillId="4" borderId="0" xfId="0" applyFill="1"/>
    <xf numFmtId="0" fontId="0" fillId="4" borderId="1" xfId="0" applyFill="1" applyBorder="1"/>
    <xf numFmtId="37" fontId="0" fillId="0" borderId="1" xfId="1" applyNumberFormat="1" applyFont="1" applyBorder="1" applyAlignment="1">
      <alignment horizontal="right"/>
    </xf>
    <xf numFmtId="37" fontId="0" fillId="0" borderId="0" xfId="1" applyNumberFormat="1" applyFont="1" applyBorder="1" applyAlignment="1"/>
    <xf numFmtId="37" fontId="0" fillId="0" borderId="1" xfId="1" applyNumberFormat="1" applyFont="1" applyFill="1" applyBorder="1" applyAlignment="1">
      <alignment horizontal="right"/>
    </xf>
    <xf numFmtId="37" fontId="0" fillId="0" borderId="1" xfId="2" applyNumberFormat="1" applyFont="1" applyFill="1" applyBorder="1"/>
    <xf numFmtId="37" fontId="0" fillId="0" borderId="0" xfId="2" applyNumberFormat="1" applyFont="1" applyFill="1"/>
    <xf numFmtId="37" fontId="0" fillId="4" borderId="1" xfId="0" applyNumberFormat="1" applyFill="1" applyBorder="1" applyAlignment="1">
      <alignment horizontal="right"/>
    </xf>
    <xf numFmtId="37" fontId="0" fillId="4" borderId="0" xfId="0" applyNumberFormat="1" applyFill="1" applyAlignment="1">
      <alignment horizontal="center"/>
    </xf>
    <xf numFmtId="37" fontId="0" fillId="0" borderId="0" xfId="1" applyNumberFormat="1" applyFont="1" applyFill="1" applyBorder="1" applyAlignment="1"/>
    <xf numFmtId="37" fontId="0" fillId="0" borderId="1" xfId="0" applyNumberFormat="1" applyBorder="1" applyAlignment="1">
      <alignment horizontal="right"/>
    </xf>
    <xf numFmtId="37" fontId="0" fillId="0" borderId="1" xfId="1" applyNumberFormat="1" applyFont="1" applyFill="1" applyBorder="1"/>
    <xf numFmtId="37" fontId="0" fillId="0" borderId="0" xfId="1" applyNumberFormat="1" applyFont="1" applyFill="1"/>
    <xf numFmtId="37" fontId="0" fillId="4" borderId="1" xfId="1" applyNumberFormat="1" applyFont="1" applyFill="1" applyBorder="1"/>
    <xf numFmtId="0" fontId="0" fillId="0" borderId="0" xfId="0" applyBorder="1"/>
    <xf numFmtId="0" fontId="0" fillId="0" borderId="0" xfId="0" applyFill="1" applyBorder="1"/>
    <xf numFmtId="14" fontId="0" fillId="0" borderId="0" xfId="0" applyNumberFormat="1" applyBorder="1"/>
    <xf numFmtId="14" fontId="0" fillId="0" borderId="0" xfId="0" applyNumberFormat="1" applyFill="1" applyBorder="1"/>
  </cellXfs>
  <cellStyles count="3">
    <cellStyle name="Currency" xfId="1" builtinId="4"/>
    <cellStyle name="Normal" xfId="0" builtinId="0"/>
    <cellStyle name="Percent" xfId="2" builtinId="5"/>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openxmlformats.org/officeDocument/2006/relationships/calcChain" Target="calcChain.xml"/><Relationship Id="rId3" Type="http://schemas.openxmlformats.org/officeDocument/2006/relationships/theme" Target="theme/theme1.xml"/><Relationship Id="rId7" Type="http://schemas.microsoft.com/office/2017/06/relationships/rdRichValue" Target="richData/rdrichvalue.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dSupportingPropertyBag" Target="richData/rdsupportingpropertybag.xml"/><Relationship Id="rId5" Type="http://schemas.openxmlformats.org/officeDocument/2006/relationships/sharedStrings" Target="sharedStrings.xml"/><Relationship Id="rId10" Type="http://schemas.microsoft.com/office/2017/06/relationships/rdSupportingPropertyBagStructure" Target="richData/rdsupportingpropertybagstructure.xml"/><Relationship Id="rId4" Type="http://schemas.openxmlformats.org/officeDocument/2006/relationships/styles" Target="styles.xml"/><Relationship Id="rId9" Type="http://schemas.microsoft.com/office/2017/06/relationships/richStyles" Target="richData/rich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42</xdr:row>
      <xdr:rowOff>0</xdr:rowOff>
    </xdr:from>
    <xdr:to>
      <xdr:col>21</xdr:col>
      <xdr:colOff>533400</xdr:colOff>
      <xdr:row>84</xdr:row>
      <xdr:rowOff>76200</xdr:rowOff>
    </xdr:to>
    <xdr:pic>
      <xdr:nvPicPr>
        <xdr:cNvPr id="2" name="Picture 1">
          <a:extLst>
            <a:ext uri="{FF2B5EF4-FFF2-40B4-BE49-F238E27FC236}">
              <a16:creationId xmlns:a16="http://schemas.microsoft.com/office/drawing/2014/main" id="{9D62F2B5-8259-6647-B058-F4199B9F7D01}"/>
            </a:ext>
          </a:extLst>
        </xdr:cNvPr>
        <xdr:cNvPicPr>
          <a:picLocks noChangeAspect="1"/>
        </xdr:cNvPicPr>
      </xdr:nvPicPr>
      <xdr:blipFill>
        <a:blip xmlns:r="http://schemas.openxmlformats.org/officeDocument/2006/relationships" r:embed="rId1"/>
        <a:stretch>
          <a:fillRect/>
        </a:stretch>
      </xdr:blipFill>
      <xdr:spPr>
        <a:xfrm>
          <a:off x="0" y="9029700"/>
          <a:ext cx="17868900" cy="8712200"/>
        </a:xfrm>
        <a:prstGeom prst="rect">
          <a:avLst/>
        </a:prstGeom>
      </xdr:spPr>
    </xdr:pic>
    <xdr:clientData/>
  </xdr:twoCellAnchor>
  <xdr:twoCellAnchor editAs="oneCell">
    <xdr:from>
      <xdr:col>0</xdr:col>
      <xdr:colOff>25400</xdr:colOff>
      <xdr:row>15</xdr:row>
      <xdr:rowOff>25400</xdr:rowOff>
    </xdr:from>
    <xdr:to>
      <xdr:col>12</xdr:col>
      <xdr:colOff>508000</xdr:colOff>
      <xdr:row>21</xdr:row>
      <xdr:rowOff>152400</xdr:rowOff>
    </xdr:to>
    <xdr:pic>
      <xdr:nvPicPr>
        <xdr:cNvPr id="3" name="Picture 2">
          <a:extLst>
            <a:ext uri="{FF2B5EF4-FFF2-40B4-BE49-F238E27FC236}">
              <a16:creationId xmlns:a16="http://schemas.microsoft.com/office/drawing/2014/main" id="{49DFE52A-33A5-CC48-9404-93AA208FEE88}"/>
            </a:ext>
          </a:extLst>
        </xdr:cNvPr>
        <xdr:cNvPicPr>
          <a:picLocks noChangeAspect="1"/>
        </xdr:cNvPicPr>
      </xdr:nvPicPr>
      <xdr:blipFill>
        <a:blip xmlns:r="http://schemas.openxmlformats.org/officeDocument/2006/relationships" r:embed="rId2"/>
        <a:stretch>
          <a:fillRect/>
        </a:stretch>
      </xdr:blipFill>
      <xdr:spPr>
        <a:xfrm>
          <a:off x="25400" y="3365500"/>
          <a:ext cx="10388600" cy="1346200"/>
        </a:xfrm>
        <a:prstGeom prst="rect">
          <a:avLst/>
        </a:prstGeom>
      </xdr:spPr>
    </xdr:pic>
    <xdr:clientData/>
  </xdr:twoCellAnchor>
  <xdr:twoCellAnchor>
    <xdr:from>
      <xdr:col>2</xdr:col>
      <xdr:colOff>584200</xdr:colOff>
      <xdr:row>17</xdr:row>
      <xdr:rowOff>50800</xdr:rowOff>
    </xdr:from>
    <xdr:to>
      <xdr:col>3</xdr:col>
      <xdr:colOff>520700</xdr:colOff>
      <xdr:row>21</xdr:row>
      <xdr:rowOff>152400</xdr:rowOff>
    </xdr:to>
    <xdr:sp macro="" textlink="">
      <xdr:nvSpPr>
        <xdr:cNvPr id="4" name="Rounded Rectangle 3">
          <a:extLst>
            <a:ext uri="{FF2B5EF4-FFF2-40B4-BE49-F238E27FC236}">
              <a16:creationId xmlns:a16="http://schemas.microsoft.com/office/drawing/2014/main" id="{1AB2C26D-1388-DB42-AF59-B1068F382C25}"/>
            </a:ext>
          </a:extLst>
        </xdr:cNvPr>
        <xdr:cNvSpPr/>
      </xdr:nvSpPr>
      <xdr:spPr>
        <a:xfrm>
          <a:off x="2235200" y="3797300"/>
          <a:ext cx="762000" cy="914400"/>
        </a:xfrm>
        <a:prstGeom prst="roundRect">
          <a:avLst/>
        </a:prstGeom>
        <a:noFill/>
        <a:ln w="571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FF00"/>
            </a:solidFill>
          </a:endParaRPr>
        </a:p>
      </xdr:txBody>
    </xdr:sp>
    <xdr:clientData/>
  </xdr:twoCellAnchor>
  <xdr:twoCellAnchor editAs="oneCell">
    <xdr:from>
      <xdr:col>0</xdr:col>
      <xdr:colOff>0</xdr:colOff>
      <xdr:row>5</xdr:row>
      <xdr:rowOff>38100</xdr:rowOff>
    </xdr:from>
    <xdr:to>
      <xdr:col>12</xdr:col>
      <xdr:colOff>482600</xdr:colOff>
      <xdr:row>11</xdr:row>
      <xdr:rowOff>165100</xdr:rowOff>
    </xdr:to>
    <xdr:pic>
      <xdr:nvPicPr>
        <xdr:cNvPr id="5" name="Picture 4">
          <a:extLst>
            <a:ext uri="{FF2B5EF4-FFF2-40B4-BE49-F238E27FC236}">
              <a16:creationId xmlns:a16="http://schemas.microsoft.com/office/drawing/2014/main" id="{9867BF8F-B0ED-AC48-8030-3760EEB4C996}"/>
            </a:ext>
          </a:extLst>
        </xdr:cNvPr>
        <xdr:cNvPicPr>
          <a:picLocks noChangeAspect="1"/>
        </xdr:cNvPicPr>
      </xdr:nvPicPr>
      <xdr:blipFill>
        <a:blip xmlns:r="http://schemas.openxmlformats.org/officeDocument/2006/relationships" r:embed="rId2"/>
        <a:stretch>
          <a:fillRect/>
        </a:stretch>
      </xdr:blipFill>
      <xdr:spPr>
        <a:xfrm>
          <a:off x="0" y="1244600"/>
          <a:ext cx="10388600" cy="1346200"/>
        </a:xfrm>
        <a:prstGeom prst="rect">
          <a:avLst/>
        </a:prstGeom>
      </xdr:spPr>
    </xdr:pic>
    <xdr:clientData/>
  </xdr:twoCellAnchor>
  <xdr:twoCellAnchor>
    <xdr:from>
      <xdr:col>5</xdr:col>
      <xdr:colOff>368300</xdr:colOff>
      <xdr:row>7</xdr:row>
      <xdr:rowOff>76200</xdr:rowOff>
    </xdr:from>
    <xdr:to>
      <xdr:col>6</xdr:col>
      <xdr:colOff>304800</xdr:colOff>
      <xdr:row>11</xdr:row>
      <xdr:rowOff>88900</xdr:rowOff>
    </xdr:to>
    <xdr:sp macro="" textlink="">
      <xdr:nvSpPr>
        <xdr:cNvPr id="6" name="Rounded Rectangle 5">
          <a:extLst>
            <a:ext uri="{FF2B5EF4-FFF2-40B4-BE49-F238E27FC236}">
              <a16:creationId xmlns:a16="http://schemas.microsoft.com/office/drawing/2014/main" id="{13D45BA4-4298-2D40-B6BB-06CBC001453E}"/>
            </a:ext>
          </a:extLst>
        </xdr:cNvPr>
        <xdr:cNvSpPr/>
      </xdr:nvSpPr>
      <xdr:spPr>
        <a:xfrm>
          <a:off x="4495800" y="1689100"/>
          <a:ext cx="762000" cy="825500"/>
        </a:xfrm>
        <a:prstGeom prst="roundRect">
          <a:avLst/>
        </a:prstGeom>
        <a:noFill/>
        <a:ln w="571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FF00"/>
            </a:solidFill>
          </a:endParaRPr>
        </a:p>
      </xdr:txBody>
    </xdr:sp>
    <xdr:clientData/>
  </xdr:twoCellAnchor>
  <xdr:twoCellAnchor>
    <xdr:from>
      <xdr:col>7</xdr:col>
      <xdr:colOff>469900</xdr:colOff>
      <xdr:row>53</xdr:row>
      <xdr:rowOff>190500</xdr:rowOff>
    </xdr:from>
    <xdr:to>
      <xdr:col>21</xdr:col>
      <xdr:colOff>723900</xdr:colOff>
      <xdr:row>84</xdr:row>
      <xdr:rowOff>190500</xdr:rowOff>
    </xdr:to>
    <xdr:sp macro="" textlink="">
      <xdr:nvSpPr>
        <xdr:cNvPr id="7" name="Rounded Rectangle 6">
          <a:extLst>
            <a:ext uri="{FF2B5EF4-FFF2-40B4-BE49-F238E27FC236}">
              <a16:creationId xmlns:a16="http://schemas.microsoft.com/office/drawing/2014/main" id="{5C7DF5C1-A912-4D4C-8085-E989F0AB3377}"/>
            </a:ext>
          </a:extLst>
        </xdr:cNvPr>
        <xdr:cNvSpPr/>
      </xdr:nvSpPr>
      <xdr:spPr>
        <a:xfrm>
          <a:off x="6248400" y="11455400"/>
          <a:ext cx="11811000" cy="6400800"/>
        </a:xfrm>
        <a:prstGeom prst="roundRect">
          <a:avLst/>
        </a:prstGeom>
        <a:noFill/>
        <a:ln w="793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254000</xdr:colOff>
      <xdr:row>27</xdr:row>
      <xdr:rowOff>114300</xdr:rowOff>
    </xdr:from>
    <xdr:to>
      <xdr:col>8</xdr:col>
      <xdr:colOff>660400</xdr:colOff>
      <xdr:row>38</xdr:row>
      <xdr:rowOff>88900</xdr:rowOff>
    </xdr:to>
    <xdr:pic>
      <xdr:nvPicPr>
        <xdr:cNvPr id="8" name="Picture 7">
          <a:extLst>
            <a:ext uri="{FF2B5EF4-FFF2-40B4-BE49-F238E27FC236}">
              <a16:creationId xmlns:a16="http://schemas.microsoft.com/office/drawing/2014/main" id="{660E582A-922C-484C-A6BB-089CEAA20CB7}"/>
            </a:ext>
          </a:extLst>
        </xdr:cNvPr>
        <xdr:cNvPicPr>
          <a:picLocks noChangeAspect="1"/>
        </xdr:cNvPicPr>
      </xdr:nvPicPr>
      <xdr:blipFill>
        <a:blip xmlns:r="http://schemas.openxmlformats.org/officeDocument/2006/relationships" r:embed="rId3"/>
        <a:stretch>
          <a:fillRect/>
        </a:stretch>
      </xdr:blipFill>
      <xdr:spPr>
        <a:xfrm>
          <a:off x="1905000" y="5994400"/>
          <a:ext cx="5359400" cy="2209800"/>
        </a:xfrm>
        <a:prstGeom prst="rect">
          <a:avLst/>
        </a:prstGeom>
      </xdr:spPr>
    </xdr:pic>
    <xdr:clientData/>
  </xdr:twoCellAnchor>
  <xdr:twoCellAnchor>
    <xdr:from>
      <xdr:col>7</xdr:col>
      <xdr:colOff>127000</xdr:colOff>
      <xdr:row>34</xdr:row>
      <xdr:rowOff>127000</xdr:rowOff>
    </xdr:from>
    <xdr:to>
      <xdr:col>8</xdr:col>
      <xdr:colOff>457200</xdr:colOff>
      <xdr:row>38</xdr:row>
      <xdr:rowOff>50800</xdr:rowOff>
    </xdr:to>
    <xdr:sp macro="" textlink="">
      <xdr:nvSpPr>
        <xdr:cNvPr id="9" name="Rounded Rectangle 8">
          <a:extLst>
            <a:ext uri="{FF2B5EF4-FFF2-40B4-BE49-F238E27FC236}">
              <a16:creationId xmlns:a16="http://schemas.microsoft.com/office/drawing/2014/main" id="{E19BC67B-F9AC-AD40-804F-222B818B695F}"/>
            </a:ext>
          </a:extLst>
        </xdr:cNvPr>
        <xdr:cNvSpPr/>
      </xdr:nvSpPr>
      <xdr:spPr>
        <a:xfrm>
          <a:off x="5905500" y="7429500"/>
          <a:ext cx="1155700" cy="736600"/>
        </a:xfrm>
        <a:prstGeom prst="roundRect">
          <a:avLst/>
        </a:prstGeom>
        <a:noFill/>
        <a:ln w="793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0</xdr:rowOff>
    </xdr:from>
    <xdr:to>
      <xdr:col>126</xdr:col>
      <xdr:colOff>25400</xdr:colOff>
      <xdr:row>507</xdr:row>
      <xdr:rowOff>190500</xdr:rowOff>
    </xdr:to>
    <xdr:pic>
      <xdr:nvPicPr>
        <xdr:cNvPr id="11" name="Picture 10">
          <a:extLst>
            <a:ext uri="{FF2B5EF4-FFF2-40B4-BE49-F238E27FC236}">
              <a16:creationId xmlns:a16="http://schemas.microsoft.com/office/drawing/2014/main" id="{DA945BDC-A632-E04C-A922-AB0EE820C950}"/>
            </a:ext>
          </a:extLst>
        </xdr:cNvPr>
        <xdr:cNvPicPr>
          <a:picLocks noChangeAspect="1"/>
        </xdr:cNvPicPr>
      </xdr:nvPicPr>
      <xdr:blipFill>
        <a:blip xmlns:r="http://schemas.openxmlformats.org/officeDocument/2006/relationships" r:embed="rId4"/>
        <a:stretch>
          <a:fillRect/>
        </a:stretch>
      </xdr:blipFill>
      <xdr:spPr>
        <a:xfrm>
          <a:off x="0" y="0"/>
          <a:ext cx="104038400" cy="104038400"/>
        </a:xfrm>
        <a:prstGeom prst="rect">
          <a:avLst/>
        </a:prstGeom>
      </xdr:spPr>
    </xdr:pic>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328">
  <rv s="0">
    <v>https://www.bing.com/financeapi/forcetrigger?t=a1mou2&amp;q=XNAS%3aAAPL&amp;form=skydnc</v>
    <v>Learn more on Bing</v>
  </rv>
  <rv s="1">
    <v>0</v>
    <v>APPLE INC. (XNAS:AAPL)</v>
    <v>2</v>
    <v>3</v>
    <v>Finance</v>
    <v>4</v>
    <v>en-US</v>
    <v>a1mou2</v>
    <v>268435456</v>
    <v>268435457</v>
    <v>1</v>
    <v>Powered by Refinitiv</v>
    <v>182.94</v>
    <v>123.13</v>
    <v>1.2304999999999999</v>
    <v>0.24</v>
    <v>1.7469999999999999E-3</v>
    <v>0.01</v>
    <v>7.2680000000000002E-5</v>
    <v>USD</v>
    <v>Apple Inc. designs, manufactures and markets smartphones, personal computers, tablets, wearables and accessories, and sells a variety of related services. The Company’s products include iPhone, Mac, iPad, and Wearables, Home and Accessories. iPhone is the Company’s line of smartphones based on its iOS operating system. Mac is the Company’s line of personal computers based on its macOS operating system. iPad is the Company’s line of multi-purpose tablets based on its iPadOS operating system. Wearables, Home and Accessories includes AirPods, Apple TV, Apple Watch, Beats products, HomePod, iPod touch and other Apple-branded and third-party accessories. AirPods are the Company’s wireless headphones that interact with Siri. Apple Watch is the Company’s line of smart watches. Its services include Advertising, AppleCare, Cloud Services, Digital Content and Payment Services. Its customers are primarily in the consumer, small and mid-sized business, education, enterprise and government markets.</v>
    <v>154000</v>
    <v>Nasdaq Stock Market</v>
    <v>XNAS</v>
    <v>XNAS</v>
    <v>1 Apple Park Way, CUPERTINO, CA, 95014-0642 US</v>
    <v>140.69999999999999</v>
    <v>Computers, Phones &amp; Household Electronics</v>
    <v>Stock</v>
    <v>44701.999996874998</v>
    <v>0</v>
    <v>132.61000000000001</v>
    <v>2226919000000</v>
    <v>APPLE INC.</v>
    <v>APPLE INC.</v>
    <v>139.09</v>
    <v>22.325600000000001</v>
    <v>137.35</v>
    <v>137.59</v>
    <v>137.6</v>
    <v>16185180000</v>
    <v>AAPL</v>
    <v>APPLE INC. (XNAS:AAPL)</v>
    <v>137426125</v>
    <v>106311539</v>
    <v>1977</v>
  </rv>
  <rv s="2">
    <v>1</v>
  </rv>
  <rv s="0">
    <v>https://www.bing.com/financeapi/forcetrigger?t=bwvem7&amp;q=XNAS%3aABNB&amp;form=skydnc</v>
    <v>Learn more on Bing</v>
  </rv>
  <rv s="3">
    <v>5</v>
    <v>AIRBNB, INC. (XNAS:ABNB)</v>
    <v>2</v>
    <v>6</v>
    <v>Finance</v>
    <v>4</v>
    <v>en-US</v>
    <v>bwvem7</v>
    <v>268435456</v>
    <v>268435457</v>
    <v>1</v>
    <v>Powered by Refinitiv</v>
    <v>212.5838</v>
    <v>107.45010000000001</v>
    <v>-1.62</v>
    <v>-1.4189E-2</v>
    <v>0.7</v>
    <v>6.2189999999999997E-3</v>
    <v>USD</v>
    <v>Airbnb, Inc. primarily operates a global platform for stays and experiences. The Company’s marketplace model connects hosts and guests online or through mobile devices to book spaces and experiences around the world. Its listings include homes, cabins, treehouses, boats, castles, and luxury villas. The Company's Website and mobile applications provide its guests with an engaging way to explore a variety of homes and experiences and an easy way to book them. Its hosts generally fall into two categories: individual and professional. Its hosts generally fall into two categories: individual and professional. Individual hosts are those who activate their listings directly on Airbnb through its Website or mobile applications. Professional hosts are often those who run property management or hospitality businesses and generally use application programming interfaces to list their properties on its platform.</v>
    <v>6132</v>
    <v>Nasdaq Stock Market</v>
    <v>XNAS</v>
    <v>XNAS</v>
    <v>888 Brannan St., SAN FRANCISCO, CA, 94103 US</v>
    <v>116.25</v>
    <v>Software &amp; IT Services</v>
    <v>Stock</v>
    <v>44701.999763553125</v>
    <v>3</v>
    <v>108.5</v>
    <v>71633930000</v>
    <v>AIRBNB, INC.</v>
    <v>AIRBNB, INC.</v>
    <v>115.46</v>
    <v>97.719800000000006</v>
    <v>114.17</v>
    <v>112.55</v>
    <v>113.25</v>
    <v>636463200</v>
    <v>ABNB</v>
    <v>AIRBNB, INC. (XNAS:ABNB)</v>
    <v>6961860</v>
    <v>8104000</v>
    <v>2008</v>
  </rv>
  <rv s="2">
    <v>4</v>
  </rv>
  <rv s="0">
    <v>http://en.wikipedia.org/wiki/Public_domain</v>
    <v>Public domain</v>
  </rv>
  <rv s="0">
    <v>http://es.wikipedia.org/wiki/Adobe_(empresa)</v>
    <v>Wikipedia</v>
  </rv>
  <rv s="4">
    <v>6</v>
    <v>7</v>
  </rv>
  <rv s="5">
    <v>11</v>
    <v>https://www.bing.com/th?id=AMMS_503c684ccc667ad525fe1d703881df2c&amp;qlt=95</v>
    <v>8</v>
    <v>0</v>
    <v>https://www.bing.com/images/search?form=xlimg&amp;q=adobe+systems</v>
    <v>Image of ADOBE INC.</v>
    <v/>
  </rv>
  <rv s="0">
    <v>https://www.bing.com/financeapi/forcetrigger?t=a1mv7w&amp;q=XNAS%3aADBE&amp;form=skydnc</v>
    <v>Learn more on Bing</v>
  </rv>
  <rv s="6">
    <v>7</v>
    <v>ADOBE INC. (XNAS:ADBE)</v>
    <v>9</v>
    <v>10</v>
    <v>Finance</v>
    <v>4</v>
    <v>en-US</v>
    <v>a1mv7w</v>
    <v>268435456</v>
    <v>268435457</v>
    <v>1</v>
    <v>Powered by Refinitiv</v>
    <v>699.54</v>
    <v>370.27</v>
    <v>1.0572999999999999</v>
    <v>4.71</v>
    <v>1.1942999999999999E-2</v>
    <v>0.9</v>
    <v>2.2550000000000001E-3</v>
    <v>USD</v>
    <v>Adobe Inc., formerly Adobe Systems Incorporated, is a software company. The Company offers products and services used by professionals, marketers, knowledge workers, application developers, enterprises and consumers for creating, managing, measuring, optimizing and engaging with compelling content and experiences. It operates through three segments: Digital Media, Digital Experience and Publishing. Its Digital Media segment provides tools and solutions that enable individuals, small and medium businesses and enterprises to create, publish, promote and monetize their digital content. Its Digital Experience segment provides solutions and services for how digital advertising and marketing are created, managed, executed, measured and optimized. Its Publishing segment addresses market opportunities ranging from the diverse authoring and publishing needs of technical and business publishing to its legacy type and original equipment manufacturer printing businesses.</v>
    <v>25988</v>
    <v>Nasdaq Stock Market</v>
    <v>XNAS</v>
    <v>XNAS</v>
    <v>345 PARK AVE, SAN JOSE, CA, 95110-2704 US</v>
    <v>406.24</v>
    <v>9</v>
    <v>Software &amp; IT Services</v>
    <v>Stock</v>
    <v>44701.999709628908</v>
    <v>10</v>
    <v>385.62099999999998</v>
    <v>188570000000</v>
    <v>ADOBE INC.</v>
    <v>ADOBE INC.</v>
    <v>401.39</v>
    <v>39.1693</v>
    <v>394.38</v>
    <v>399.09</v>
    <v>399.99</v>
    <v>472500000</v>
    <v>ADBE</v>
    <v>ADOBE INC. (XNAS:ADBE)</v>
    <v>3432395</v>
    <v>3087335</v>
    <v>1997</v>
  </rv>
  <rv s="2">
    <v>11</v>
  </rv>
  <rv s="0">
    <v>https://www.bing.com/financeapi/forcetrigger?t=a1mvjc&amp;q=XNAS%3aADI&amp;form=skydnc</v>
    <v>Learn more on Bing</v>
  </rv>
  <rv s="1">
    <v>0</v>
    <v>ANALOG DEVICES, INC. (XNAS:ADI)</v>
    <v>2</v>
    <v>3</v>
    <v>Finance</v>
    <v>4</v>
    <v>en-US</v>
    <v>a1mvjc</v>
    <v>268435456</v>
    <v>268435457</v>
    <v>1</v>
    <v>Powered by Refinitiv</v>
    <v>191.95</v>
    <v>143.81</v>
    <v>1.0197000000000001</v>
    <v>1.5</v>
    <v>9.3200000000000002E-3</v>
    <v>1.32</v>
    <v>8.1259999999999995E-3</v>
    <v>USD</v>
    <v>Analog Devices, Inc. is a semiconductor company. The Company designs, manufactures, tests and markets a portfolio of solutions, including integrated circuits (ICs), software and subsystems that leverage analog, mixed-signal and digital signal processing technologies. Its products include data converters, amplifiers, power management, radio frequency (RF) ICs, edge processors and other sensors. The Company's ICs are designed to address a range of real-world signal processing applications. Its IC product portfolio includes both general-purpose products used by a range of customers and applications, as well as application-specific products designed for specific target markets. The Company's product offerings include more than 75,000 stock-keeping units (SKUs) that can be aggregated into various general categories, such as analog and mixed signal, power management and reference, amplifiers/RF and microwave, sensors and actuators, and digital signal processing and system products (DSPs).</v>
    <v>24700</v>
    <v>Nasdaq Stock Market</v>
    <v>XNAS</v>
    <v>XNAS</v>
    <v>ONE ANALOG WAY, WILMINGTON, MA, 01887 US</v>
    <v>165.16</v>
    <v>Semiconductors &amp; Semiconductor Equipment</v>
    <v>Stock</v>
    <v>44701.959453495314</v>
    <v>13</v>
    <v>156.72</v>
    <v>84437290000</v>
    <v>ANALOG DEVICES, INC.</v>
    <v>ANALOG DEVICES, INC.</v>
    <v>163.6</v>
    <v>45.651699999999998</v>
    <v>160.94</v>
    <v>162.44</v>
    <v>163.76</v>
    <v>519806000</v>
    <v>ADI</v>
    <v>ANALOG DEVICES, INC. (XNAS:ADI)</v>
    <v>3977616</v>
    <v>3654789</v>
    <v>1965</v>
  </rv>
  <rv s="2">
    <v>14</v>
  </rv>
  <rv s="0">
    <v>https://www.bing.com/financeapi/forcetrigger?t=a1mw4c&amp;q=XNAS%3aADP&amp;form=skydnc</v>
    <v>Learn more on Bing</v>
  </rv>
  <rv s="1">
    <v>0</v>
    <v>AUTOMATIC DATA PROCESSING, INC. (XNAS:ADP)</v>
    <v>2</v>
    <v>3</v>
    <v>Finance</v>
    <v>4</v>
    <v>en-US</v>
    <v>a1mw4c</v>
    <v>268435456</v>
    <v>268435457</v>
    <v>1</v>
    <v>Powered by Refinitiv</v>
    <v>248.96</v>
    <v>190.82</v>
    <v>0.82969999999999999</v>
    <v>1.79</v>
    <v>8.6540000000000002E-3</v>
    <v>0.14000000000000001</v>
    <v>6.7100000000000005E-4</v>
    <v>USD</v>
    <v>Automatic Data Processing, Inc. (ADP) is a provider of cloud-based human capital management (HCM) solutions to employers, offering solutions to businesses of various sizes. The Company's segments include Employer Services and Professional Employer Organization (PEO) Services. The Employer Services segment offers a range of technology-based human capital management (HCM) solutions, including strategic, cloud-based platforms, and human resource outsourcing (HRO) solutions. These offerings include payroll services, benefits administration, talent management, human resources (HR) management, workforce management, compliance services, insurance services and retirement services. Its PEO business, called ADP TotalSource, provides clients with employment administration outsourcing solutions. The Company serves over 920,000 clients in 140 countries and territories.</v>
    <v>56000</v>
    <v>Nasdaq Stock Market</v>
    <v>XNAS</v>
    <v>XNAS</v>
    <v>1 Adp Blvd, ROSELAND, NJ, 07068-1728 US</v>
    <v>209.87</v>
    <v>Software &amp; IT Services</v>
    <v>Stock</v>
    <v>44701.91774203672</v>
    <v>16</v>
    <v>203.63</v>
    <v>87158770000</v>
    <v>AUTOMATIC DATA PROCESSING, INC.</v>
    <v>AUTOMATIC DATA PROCESSING, INC.</v>
    <v>208.86</v>
    <v>30.543399999999998</v>
    <v>206.85</v>
    <v>208.64</v>
    <v>208.78</v>
    <v>417747200</v>
    <v>ADP</v>
    <v>AUTOMATIC DATA PROCESSING, INC. (XNAS:ADP)</v>
    <v>2651284</v>
    <v>2020663</v>
    <v>1961</v>
  </rv>
  <rv s="2">
    <v>17</v>
  </rv>
  <rv s="0">
    <v>https://www.bing.com/financeapi/forcetrigger?t=a1mwoc&amp;q=XNAS%3aADSK&amp;form=skydnc</v>
    <v>Learn more on Bing</v>
  </rv>
  <rv s="1">
    <v>0</v>
    <v>AUTODESK, INC. (XNAS:ADSK)</v>
    <v>2</v>
    <v>3</v>
    <v>Finance</v>
    <v>4</v>
    <v>en-US</v>
    <v>a1mwoc</v>
    <v>268435456</v>
    <v>268435457</v>
    <v>1</v>
    <v>Powered by Refinitiv</v>
    <v>344.39</v>
    <v>175.41</v>
    <v>1.3917999999999999</v>
    <v>-2.31</v>
    <v>-1.1923999999999999E-2</v>
    <v>1.0900000000000001</v>
    <v>5.6950000000000004E-3</v>
    <v>USD</v>
    <v>Autodesk, Inc. is a three-dimensional (3D) design, engineering, and entertainment software and services provider. The Company's product offerings are focused in four primary product families: architecture, engineering and construction (AEC), AutoCAD and AutoCAD LT, manufacturing (MFG), and media and entertainment (M&amp;E). Its products include AutoCAD Civil 3D, AutoCAD Civil 3D, architecture, engineering and construction collection, Autodesk Build, Revit, AutoCAD, AutoCAD LT, computer-aided manufacturing (CAM) Solutions, Fusion 360, product design and manufacturing collection, Inventor, Vault, media and entertainment collection, Maya, ShotGrid and 3ds Max. It serves customers in architecture, engineering, and construction; product design and manufacturing, and digital media and entertainment industries. The Company’s product development and manufacturing software provide manufacturers in automotive, transportation, industrial machinery, consumer products and building product industries.</v>
    <v>12600</v>
    <v>Nasdaq Stock Market</v>
    <v>XNAS</v>
    <v>XNAS</v>
    <v>111 MCINNIS PKWY, SAN RAFAEL, CA, 94903-2773 US</v>
    <v>197.97</v>
    <v>Software &amp; IT Services</v>
    <v>Stock</v>
    <v>44701.993090046097</v>
    <v>19</v>
    <v>185.57499999999999</v>
    <v>41636870000</v>
    <v>AUTODESK, INC.</v>
    <v>AUTODESK, INC.</v>
    <v>196.21</v>
    <v>86.566400000000002</v>
    <v>193.72</v>
    <v>191.41</v>
    <v>192.5</v>
    <v>217527100</v>
    <v>ADSK</v>
    <v>AUTODESK, INC. (XNAS:ADSK)</v>
    <v>2246121</v>
    <v>1905596</v>
    <v>1994</v>
  </rv>
  <rv s="2">
    <v>20</v>
  </rv>
  <rv s="0">
    <v>https://www.bing.com/financeapi/forcetrigger?t=a1mybh&amp;q=XNAS%3aAEP&amp;form=skydnc</v>
    <v>Learn more on Bing</v>
  </rv>
  <rv s="1">
    <v>0</v>
    <v>AMERICAN ELECTRIC POWER COMPANY, INC. (XNAS:AEP)</v>
    <v>2</v>
    <v>3</v>
    <v>Finance</v>
    <v>4</v>
    <v>en-US</v>
    <v>a1mybh</v>
    <v>268435456</v>
    <v>268435457</v>
    <v>1</v>
    <v>Powered by Refinitiv</v>
    <v>104.81</v>
    <v>80.22</v>
    <v>0.32700000000000001</v>
    <v>0.66</v>
    <v>6.6639999999999998E-3</v>
    <v>0.1</v>
    <v>1.003E-3</v>
    <v>USD</v>
    <v>American Electric Power Company, Inc. (AEP) is an electric public utility holding company. The service areas of the Company's public utility subsidiaries cover the states of Arkansas, Indiana, Kentucky, Louisiana, Michigan, Ohio, Oklahoma, Tennessee, Texas, Virginia and West Virginia. The Company's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The AEP Transmission Holdco segment develops, constructs and operates transmission facilities. The Generation &amp; Marketing segment conducts marketing, risk management and retail activities.</v>
    <v>16688</v>
    <v>Nasdaq Stock Market</v>
    <v>XNAS</v>
    <v>XNAS</v>
    <v>1 Riverside Plz, COLUMBUS, OH, 43215-2355 US</v>
    <v>99.94</v>
    <v>Electrical Utilities &amp; IPPs</v>
    <v>Stock</v>
    <v>44701.994290346876</v>
    <v>22</v>
    <v>98.189899999999994</v>
    <v>51200360000</v>
    <v>AMERICAN ELECTRIC POWER COMPANY, INC.</v>
    <v>AMERICAN ELECTRIC POWER COMPANY, INC.</v>
    <v>99.05</v>
    <v>19.001799999999999</v>
    <v>99.04</v>
    <v>99.7</v>
    <v>99.8</v>
    <v>513544200</v>
    <v>AEP</v>
    <v>AMERICAN ELECTRIC POWER COMPANY, INC. (XNAS:AEP)</v>
    <v>2925622</v>
    <v>2821906</v>
    <v>1906</v>
  </rv>
  <rv s="2">
    <v>23</v>
  </rv>
  <rv s="0">
    <v>https://www.bing.com/financeapi/forcetrigger?t=a1na6h&amp;q=XNAS%3aALGN&amp;form=skydnc</v>
    <v>Learn more on Bing</v>
  </rv>
  <rv s="1">
    <v>0</v>
    <v>ALIGN TECHNOLOGY, INC. (XNAS:ALGN)</v>
    <v>2</v>
    <v>3</v>
    <v>Finance</v>
    <v>4</v>
    <v>en-US</v>
    <v>a1na6h</v>
    <v>268435456</v>
    <v>268435457</v>
    <v>1</v>
    <v>Powered by Refinitiv</v>
    <v>737.452</v>
    <v>250.64</v>
    <v>1.7415</v>
    <v>1.1499999999999999</v>
    <v>4.1989999999999996E-3</v>
    <v>-0.74</v>
    <v>-2.6910000000000002E-3</v>
    <v>USD</v>
    <v>Align Technology, Inc. is a global medical device company. The Company is engaged in the design, manufacture and marketing of Invisalign clear aligners, iTero intraoral scanners and services for dentistry, and exocad computer-aided design and computer-aided manufacturing (CAD/CAM) software for dental laboratories and dental practitioners. It operates through two segments: Clear Aligner, and Systems and Services. Its Clear Aligner segment consists of Comprehensive Products, which includes Invisalign Comprehensive and Invisalign First; Non-Comprehensive Products, which includes Invisalign Moderate, Lite and Express packages and Invisalign Go and Invisalign Go Plus, and Non-Case products, which include retention products, Invisalign training, adjusting tools used by dental professionals during the course of treatment and consumer products that are complementary to its doctor-prescribed principal products. Its Systems and Services segment consists of its iTero intraoral scanning systems.</v>
    <v>22540</v>
    <v>Nasdaq Stock Market</v>
    <v>XNAS</v>
    <v>XNAS</v>
    <v>410 NORTH SCOTTSDALE ROAD, SUITE 1300, TEMPE, AZ, 85281 US</v>
    <v>282.41000000000003</v>
    <v>Healthcare Equipment &amp; Supplies</v>
    <v>Stock</v>
    <v>44701.972687025002</v>
    <v>25</v>
    <v>267.01</v>
    <v>21674680000</v>
    <v>ALIGN TECHNOLOGY, INC.</v>
    <v>ALIGN TECHNOLOGY, INC.</v>
    <v>280</v>
    <v>30.853899999999999</v>
    <v>273.89</v>
    <v>275.04000000000002</v>
    <v>274.3</v>
    <v>78805550</v>
    <v>ALGN</v>
    <v>ALIGN TECHNOLOGY, INC. (XNAS:ALGN)</v>
    <v>922921</v>
    <v>1275453</v>
    <v>1997</v>
  </rv>
  <rv s="2">
    <v>26</v>
  </rv>
  <rv s="0">
    <v>https://www.bing.com/financeapi/forcetrigger?t=a1nda2&amp;q=XNAS%3aAMAT&amp;form=skydnc</v>
    <v>Learn more on Bing</v>
  </rv>
  <rv s="1">
    <v>0</v>
    <v>APPLIED MATERIALS, INC. (XNAS:AMAT)</v>
    <v>2</v>
    <v>3</v>
    <v>Finance</v>
    <v>4</v>
    <v>en-US</v>
    <v>a1nda2</v>
    <v>268435456</v>
    <v>268435457</v>
    <v>1</v>
    <v>Powered by Refinitiv</v>
    <v>167.06</v>
    <v>101.33</v>
    <v>1.4188000000000001</v>
    <v>-4.28</v>
    <v>-3.8649000000000003E-2</v>
    <v>0.45</v>
    <v>4.2269999999999999E-3</v>
    <v>USD</v>
    <v>Applied Materials, Inc. provides manufacturing equipment, services and software to the semiconductor, display, and related industries. The Company operates through three segments: Semiconductor Systems, Applied Global Services, and Display and Adjacent Markets. Its Semiconductor Systems segment primarily consists of capital equipment used to fabricate semiconductor chips. Its Applied Global Services segment provides integrated solutions to optimize equipment and fab performance and productivity, including spares, upgrades, services, certain remanufactured old equipment and factory automation software for semiconductor, display and solar products. Its Display and Adjacent Markets segment includes products for manufacturing liquid crystal and organic light-emitting diode (OLED) displays, and other display technologies for televisions, monitors, laptops, personal computers, electronic tablets, smart phones, and other consumer-oriented devices and equipment upgrades.</v>
    <v>27000</v>
    <v>Nasdaq Stock Market</v>
    <v>XNAS</v>
    <v>XNAS</v>
    <v>3050 Bowers Ave, SANTA CLARA, CA, 95054-3299 US</v>
    <v>112.74</v>
    <v>Semiconductors &amp; Semiconductor Equipment</v>
    <v>Stock</v>
    <v>44701.999668251563</v>
    <v>28</v>
    <v>101.33</v>
    <v>94046200000</v>
    <v>APPLIED MATERIALS, INC.</v>
    <v>APPLIED MATERIALS, INC.</v>
    <v>112</v>
    <v>14.776899999999999</v>
    <v>110.74</v>
    <v>106.46</v>
    <v>106.91</v>
    <v>883394700</v>
    <v>AMAT</v>
    <v>APPLIED MATERIALS, INC. (XNAS:AMAT)</v>
    <v>16285504</v>
    <v>7964714</v>
    <v>1987</v>
  </rv>
  <rv s="2">
    <v>29</v>
  </rv>
  <rv s="0">
    <v>https://www.bing.com/financeapi/forcetrigger?t=a1ndww&amp;q=XNAS%3aAMD&amp;form=skydnc</v>
    <v>Learn more on Bing</v>
  </rv>
  <rv s="1">
    <v>0</v>
    <v>ADVANCED MICRO DEVICES, INC. (XNAS:AMD)</v>
    <v>2</v>
    <v>3</v>
    <v>Finance</v>
    <v>4</v>
    <v>en-US</v>
    <v>a1ndww</v>
    <v>268435456</v>
    <v>268435457</v>
    <v>1</v>
    <v>Powered by Refinitiv</v>
    <v>164.4599</v>
    <v>76.25</v>
    <v>1.7882</v>
    <v>-3.17</v>
    <v>-3.2792000000000002E-2</v>
    <v>-0.1</v>
    <v>-1.07E-3</v>
    <v>USD</v>
    <v>Advanced Micro Devices, Inc. is a global semiconductor company. Its segments include Computing and Graphics, and Enterprise, Embedded and Semi-Custom. The Computing and Graphics segment primarily includes desktop and notebook microprocessors, accelerated processing units that integrate microprocessors and graphics, chipsets, discrete graphics processing units (GPUs), data center and professional GPUs, and development services. It may also sell or license portions of its intellectual property (IP) portfolio. The Enterprise, Embedded and Semi-Custom segment primarily includes server and embedded processors, semi-custom system-on-chip (SoC) products, development services, and technology for game consoles, and it may also sell or license portions of its IP portfolio. Its microprocessor customers consist primarily of original equipment manufacturers (OEMs), large public cloud service providers, original design manufacturers (ODMs), system integrators, and independent distributors.</v>
    <v>15500</v>
    <v>Nasdaq Stock Market</v>
    <v>XNAS</v>
    <v>XNAS</v>
    <v>2485 Augustine Dr, SANTA CLARA, CA, 95054-3002 US</v>
    <v>98.64</v>
    <v>Semiconductors &amp; Semiconductor Equipment</v>
    <v>Stock</v>
    <v>44701.999994918748</v>
    <v>31</v>
    <v>88.26</v>
    <v>151517500000</v>
    <v>ADVANCED MICRO DEVICES, INC.</v>
    <v>ADVANCED MICRO DEVICES, INC.</v>
    <v>98.385000000000005</v>
    <v>36.063400000000001</v>
    <v>96.67</v>
    <v>93.5</v>
    <v>93.4</v>
    <v>1620508000</v>
    <v>AMD</v>
    <v>ADVANCED MICRO DEVICES, INC. (XNAS:AMD)</v>
    <v>164126807</v>
    <v>115886859</v>
    <v>1969</v>
  </rv>
  <rv s="2">
    <v>32</v>
  </rv>
  <rv s="0">
    <v>http://en.wikipedia.org/wiki/Amgen</v>
    <v>Wikipedia</v>
  </rv>
  <rv s="4">
    <v>6</v>
    <v>34</v>
  </rv>
  <rv s="5">
    <v>11</v>
    <v>https://www.bing.com/th?id=AMMS_7651d2e878d4df4bb82a200be2db03e3&amp;qlt=95</v>
    <v>35</v>
    <v>0</v>
    <v>https://www.bing.com/images/search?form=xlimg&amp;q=amgen</v>
    <v>Image of AMGEN INC.</v>
    <v/>
  </rv>
  <rv s="0">
    <v>https://www.bing.com/financeapi/forcetrigger?t=a1nec7&amp;q=XNAS%3aAMGN&amp;form=skydnc</v>
    <v>Learn more on Bing</v>
  </rv>
  <rv s="6">
    <v>7</v>
    <v>AMGEN INC. (XNAS:AMGN)</v>
    <v>9</v>
    <v>10</v>
    <v>Finance</v>
    <v>4</v>
    <v>en-US</v>
    <v>a1nec7</v>
    <v>268435456</v>
    <v>268435457</v>
    <v>1</v>
    <v>Powered by Refinitiv</v>
    <v>258.45</v>
    <v>198.64</v>
    <v>0.53700000000000003</v>
    <v>2.73</v>
    <v>1.1153E-2</v>
    <v>0.49</v>
    <v>1.98E-3</v>
    <v>USD</v>
    <v>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v>
    <v>24200</v>
    <v>Nasdaq Stock Market</v>
    <v>XNAS</v>
    <v>XNAS</v>
    <v>1 Amgen Center Dr, THOUSAND OAKS, CA, 91320-1799 US</v>
    <v>247.66</v>
    <v>36</v>
    <v>Pharmaceuticals</v>
    <v>Stock</v>
    <v>44701.973472349222</v>
    <v>37</v>
    <v>242.96</v>
    <v>132214500000</v>
    <v>AMGEN INC.</v>
    <v>AMGEN INC.</v>
    <v>244.06</v>
    <v>24.099599999999999</v>
    <v>244.77</v>
    <v>247.5</v>
    <v>247.99</v>
    <v>534200000</v>
    <v>AMGN</v>
    <v>AMGEN INC. (XNAS:AMGN)</v>
    <v>3860535</v>
    <v>3228636</v>
    <v>1986</v>
  </rv>
  <rv s="2">
    <v>38</v>
  </rv>
  <rv s="0">
    <v>https://www.bing.com/financeapi/forcetrigger?t=a1nhlh&amp;q=XNAS%3aAMZN&amp;form=skydnc</v>
    <v>Learn more on Bing</v>
  </rv>
  <rv s="1">
    <v>0</v>
    <v>AMAZON.COM, INC. (XNAS:AMZN)</v>
    <v>2</v>
    <v>3</v>
    <v>Finance</v>
    <v>4</v>
    <v>en-US</v>
    <v>a1nhlh</v>
    <v>268435456</v>
    <v>268435457</v>
    <v>1</v>
    <v>Powered by Refinitiv</v>
    <v>3773.0781999999999</v>
    <v>2048.11</v>
    <v>1.2663</v>
    <v>5.44</v>
    <v>2.5340000000000002E-3</v>
    <v>7.55</v>
    <v>3.509E-3</v>
    <v>USD</v>
    <v>Amazon.com, Inc. provides a range of products and services to customers. The products offered through its stores include merchandise and content that it purchased for resale and products offered by third-party sellers. It also manufactures and sells electronic devices, including Kindle, Fire tablet, Fire TV, Echo, and Ring, and it develops and produces media content. It operates through three segments: North America, International and Amazon Web Services (AWS). The AWS segment consists of global sales of compute, storage, database, and other services for start-ups, enterprises, government agencies, and academic institutions. It provides advertising services to sellers, vendors, publishers, authors, and others, through programs, such as sponsored advertisements, display, and video advertising. It serves consumers through its online and physical stores. Customers access its offerings through websites, mobile applications, Alexa, devices, streaming, and physically visiting its stores.</v>
    <v>1608000</v>
    <v>Nasdaq Stock Market</v>
    <v>XNAS</v>
    <v>XNAS</v>
    <v>410 Terry Ave N, SEATTLE, WA, 98109-5210 US</v>
    <v>2197.9598999999998</v>
    <v>Diversified Retail</v>
    <v>Stock</v>
    <v>44701.999929003905</v>
    <v>40</v>
    <v>2100.1867999999999</v>
    <v>1094675000000</v>
    <v>AMAZON.COM, INC.</v>
    <v>AMAZON.COM, INC.</v>
    <v>2191.37</v>
    <v>51.896299999999997</v>
    <v>2146.38</v>
    <v>2151.8200000000002</v>
    <v>2159.37</v>
    <v>508720500</v>
    <v>AMZN</v>
    <v>AMAZON.COM, INC. (XNAS:AMZN)</v>
    <v>4975032</v>
    <v>4948521</v>
    <v>1996</v>
  </rv>
  <rv s="2">
    <v>41</v>
  </rv>
  <rv s="0">
    <v>http://de.wikipedia.org/wiki/Ansys_(Software)</v>
    <v>Wikipedia</v>
  </rv>
  <rv s="4">
    <v>6</v>
    <v>43</v>
  </rv>
  <rv s="5">
    <v>11</v>
    <v>https://www.bing.com/th?id=AMMS_f3897dd33ba834ff757faa162430cee7&amp;qlt=95</v>
    <v>44</v>
    <v>0</v>
    <v>https://www.bing.com/images/search?form=xlimg&amp;q=ansys</v>
    <v>Image of ANSYS, INC.</v>
    <v/>
  </rv>
  <rv s="0">
    <v>https://www.bing.com/financeapi/forcetrigger?t=a1njh7&amp;q=XNAS%3aANSS&amp;form=skydnc</v>
    <v>Learn more on Bing</v>
  </rv>
  <rv s="6">
    <v>7</v>
    <v>ANSYS, INC. (XNAS:ANSS)</v>
    <v>9</v>
    <v>10</v>
    <v>Finance</v>
    <v>4</v>
    <v>en-US</v>
    <v>a1njh7</v>
    <v>268435456</v>
    <v>268435457</v>
    <v>1</v>
    <v>Powered by Refinitiv</v>
    <v>413.89</v>
    <v>230.72</v>
    <v>1.2863</v>
    <v>4.1500000000000004</v>
    <v>1.6733999999999999E-2</v>
    <v>-0.34</v>
    <v>-1.348E-3</v>
    <v>USD</v>
    <v>ANSYS, Inc. is engaged in developing and marketing engineering simulation software and services used by engineers, designers, researchers and students across a spectrum of industries and academia. The Company is focused on developing open and flexible solutions that enable users to analyze designs directly on the desktop. Its product portfolio consists ANSYS Workbench, Structures, Fluids, Electronics, Semiconductors, Multiphysics, Embedded Software, Systems, Three-Dimensional (3D) Design, and Optical. Its structural analysis product offers simulation tools for product design and optimization. Its Fluids product suite enables modeling of fluid flow and other related physical phenomena. The Company provides field simulation software for designing electronic and electromechanical products. Its SCADE product suite is a solution for embedded software simulation, code production and automated certification. The Company's 3-D direct modeling technology provides a CAD-neutral environment.</v>
    <v>5100</v>
    <v>Nasdaq Stock Market</v>
    <v>XNAS</v>
    <v>XNAS</v>
    <v>2600 Ansys Dr, CANONSBURG, PA, 15317-0404 US</v>
    <v>254.01</v>
    <v>45</v>
    <v>Software &amp; IT Services</v>
    <v>Stock</v>
    <v>44701.856499930465</v>
    <v>46</v>
    <v>244.15</v>
    <v>21934560000</v>
    <v>ANSYS, INC.</v>
    <v>ANSYS, INC.</v>
    <v>252.83</v>
    <v>48.204700000000003</v>
    <v>248</v>
    <v>252.15</v>
    <v>251.81</v>
    <v>86990120</v>
    <v>ANSS</v>
    <v>ANSYS, INC. (XNAS:ANSS)</v>
    <v>461033</v>
    <v>593531</v>
    <v>1994</v>
  </rv>
  <rv s="2">
    <v>47</v>
  </rv>
  <rv s="0">
    <v>https://www.bing.com/financeapi/forcetrigger?t=a1ntlh&amp;q=XNAS%3aASML&amp;form=skydnc</v>
    <v>Learn more on Bing</v>
  </rv>
  <rv s="1">
    <v>0</v>
    <v>ASML Holding NV (XNAS:ASML)</v>
    <v>2</v>
    <v>3</v>
    <v>Finance</v>
    <v>4</v>
    <v>en-US</v>
    <v>a1ntlh</v>
    <v>268435456</v>
    <v>268435457</v>
    <v>1</v>
    <v>Powered by Refinitiv</v>
    <v>895.93</v>
    <v>509.55</v>
    <v>1.2025999999999999</v>
    <v>6.84</v>
    <v>1.3004E-2</v>
    <v>0.85</v>
    <v>1.5950000000000001E-3</v>
    <v>USD</v>
    <v>ASML Holding N.V. is a holding company based in the Netherlands. The Company operates through its subsidiaries in the Netherlands, the United States, Italy, France, Germany, the United Kingdom, Ireland, Belgium, South Korea, Taiwan, Singapore, China, Hong Kong, Japan, Malaysia and Israel. The Company operates through one business segment which is engage in development, production, marketing, sales, upgrading and servicing of advanced semiconductor equipment systems, consisting of lithography, metrology and inspection systems. The Company offers TWINSCAN systems, equipped with lithography system with a mercury lamp as light source (i-line), Krypton Fluoride (KrF) and Argon Fluoride (ArF) light sources for processing wafers for manufacturing environments for which imaging at a small resolution is required. TWINSCAN systems also include immersion lithography systems (TWINSCAN immersion systems).</v>
    <v>30861</v>
    <v>Nasdaq Stock Market</v>
    <v>XNAS</v>
    <v>XNAS</v>
    <v>De Run 6501, VELDHOVEN, NOORD-BRABANT, 5504 DR NL</v>
    <v>542.39</v>
    <v>Semiconductors &amp; Semiconductor Equipment</v>
    <v>Stock</v>
    <v>44701.9996129625</v>
    <v>49</v>
    <v>514.16999999999996</v>
    <v>215449000000</v>
    <v>ASML Holding NV</v>
    <v>ASML Holding NV</v>
    <v>541.44000000000005</v>
    <v>36.921100000000003</v>
    <v>526</v>
    <v>532.84</v>
    <v>533.69000000000005</v>
    <v>406474500</v>
    <v>ASML</v>
    <v>ASML Holding NV (XNAS:ASML)</v>
    <v>1205709</v>
    <v>1219932</v>
    <v>1994</v>
  </rv>
  <rv s="2">
    <v>50</v>
  </rv>
  <rv s="0">
    <v>https://www.bing.com/financeapi/forcetrigger?t=a1nxoc&amp;q=XNAS%3aATVI&amp;form=skydnc</v>
    <v>Learn more on Bing</v>
  </rv>
  <rv s="1">
    <v>0</v>
    <v>ACTIVISION BLIZZARD, INC. (XNAS:ATVI)</v>
    <v>2</v>
    <v>3</v>
    <v>Finance</v>
    <v>4</v>
    <v>en-US</v>
    <v>a1nxoc</v>
    <v>268435456</v>
    <v>268435457</v>
    <v>1</v>
    <v>Powered by Refinitiv</v>
    <v>99.459000000000003</v>
    <v>56.4</v>
    <v>0.53049999999999997</v>
    <v>-0.34</v>
    <v>-4.3740000000000003E-3</v>
    <v>0.35</v>
    <v>4.522E-3</v>
    <v>USD</v>
    <v>Activision Blizzard, Inc. is a developer and publisher of interactive entertainment content and services. The Company develops and distributes content and services on video game consoles, personal computers (PC) and mobile devices. Its segments include Activision Publishing, Inc. (Activision), Blizzard Entertainment, Inc. (Blizzard), King Digital Entertainment (King) and Other. Activision delivers content through both premium and free-to-play offerings. It also includes the activities of the Call of Duty League, a global professional esports league with city-based teams. Blizzard develops and publishes entertainment software for creating games. Blizzard also maintains an online gaming service, Blizzard Battle.net , which facilitates digital distribution of Blizzard content and selected Activision content, online social connectivity, and the creation of user-generated content. King delivers content on the mobile platform. Kings’ product franchise is Candy Crush, a match three franchise.</v>
    <v>9800</v>
    <v>Nasdaq Stock Market</v>
    <v>XNAS</v>
    <v>XNAS</v>
    <v>3100 OCEAN PARK BLVD, SANTA MONICA, CA, 90405-3032 US</v>
    <v>78.209999999999994</v>
    <v>Software &amp; IT Services</v>
    <v>Stock</v>
    <v>44701.998179803122</v>
    <v>52</v>
    <v>77.010000000000005</v>
    <v>60517630000</v>
    <v>ACTIVISION BLIZZARD, INC.</v>
    <v>ACTIVISION BLIZZARD, INC.</v>
    <v>78.06</v>
    <v>24.626300000000001</v>
    <v>77.739999999999995</v>
    <v>77.400000000000006</v>
    <v>77.75</v>
    <v>781881500</v>
    <v>ATVI</v>
    <v>ACTIVISION BLIZZARD, INC. (XNAS:ATVI)</v>
    <v>4896111</v>
    <v>6748608</v>
    <v>2000</v>
  </rv>
  <rv s="2">
    <v>53</v>
  </rv>
  <rv s="0">
    <v>https://www.bing.com/financeapi/forcetrigger?t=a1nz8m&amp;q=XNAS%3aAVGO&amp;form=skydnc</v>
    <v>Learn more on Bing</v>
  </rv>
  <rv s="1">
    <v>0</v>
    <v>Broadcom Inc. (XNAS:AVGO)</v>
    <v>2</v>
    <v>3</v>
    <v>Finance</v>
    <v>4</v>
    <v>en-US</v>
    <v>a1nz8m</v>
    <v>268435456</v>
    <v>268435457</v>
    <v>1</v>
    <v>Powered by Refinitiv</v>
    <v>677.76</v>
    <v>445.33</v>
    <v>1.0395000000000001</v>
    <v>-3.02</v>
    <v>-5.5289999999999992E-3</v>
    <v>0</v>
    <v>0</v>
    <v>USD</v>
    <v>Broadcom Inc. is a technology company. The Company designs, develops and supplies a range of semiconductor and infrastructure software solutions. It operates through two segments: semiconductor solutions and infrastructure software. Its semiconductor solutions segment includes semiconductor solution product lines, as well as its Internet protocol (IP) licensing. It provides semiconductor solutions for managing the movement of data in data center, telecom, enterprise and embedded networking applications. It also provides a variety of radio frequency (RF) semiconductor devices, wireless connectivity solutions and custom touch controllers for the wireless market. Its infrastructure software segment includes its mainframe, distributed and cyber security solutions, and its fiber channel storage area networking (FC SAN) business. Its mainframe software provides DevOps, AIOps, Security and Data Management Systems solutions.</v>
    <v>20000</v>
    <v>Nasdaq Stock Market</v>
    <v>XNAS</v>
    <v>XNAS</v>
    <v>1320 Ridder Park Drive, SAN JOSE, CA, 95131 US</v>
    <v>554.99</v>
    <v>Semiconductors &amp; Semiconductor Equipment</v>
    <v>Stock</v>
    <v>44701.999776909375</v>
    <v>55</v>
    <v>512.44000000000005</v>
    <v>221774300000</v>
    <v>Broadcom Inc.</v>
    <v>Broadcom Inc.</v>
    <v>553.9</v>
    <v>31.114100000000001</v>
    <v>546.21</v>
    <v>543.19000000000005</v>
    <v>543.19000000000005</v>
    <v>408281200</v>
    <v>AVGO</v>
    <v>Broadcom Inc. (XNAS:AVGO)</v>
    <v>4028103</v>
    <v>2448773</v>
    <v>2018</v>
  </rv>
  <rv s="2">
    <v>56</v>
  </rv>
  <rv s="0">
    <v>https://www.bing.com/financeapi/forcetrigger?t=a1o3qh&amp;q=XNAS%3aAZN&amp;form=skydnc</v>
    <v>Learn more on Bing</v>
  </rv>
  <rv s="1">
    <v>0</v>
    <v>ASTRAZENECA PLC (XNAS:AZN)</v>
    <v>2</v>
    <v>3</v>
    <v>Finance</v>
    <v>4</v>
    <v>en-US</v>
    <v>a1o3qh</v>
    <v>268435456</v>
    <v>268435457</v>
    <v>1</v>
    <v>Powered by Refinitiv</v>
    <v>71.7</v>
    <v>53.63</v>
    <v>0.46479999999999999</v>
    <v>1.67</v>
    <v>2.5874999999999999E-2</v>
    <v>0.04</v>
    <v>6.0409999999999999E-4</v>
    <v>USD</v>
    <v>AstraZeneca PLC (AstraZeneca) is a patient-focused biopharmaceutical company. The Company focuses on discovery and development, manufacturing and commercialization of prescription medicines, primarily for the treatment of diseases. The Company is focused on three main therapy areas: Oncology; Cardiovascular, Renal &amp; Metabolism, and Respiratory &amp; Immunology. Its pipeline forms a robust portfolio of investigational therapies in varied stages of clinical development. The Company has access to technologies, both internally and through its various collaborations. Its technologies include acoustic tube technology, advanced molecular imaging, cryo-electron microscopy (cryo-EM), functional genomics, multi-omics and AstraZeneca iLab. The Company’s acoustic tube technology helps it to handle and process millions of compounds for biological screening. Its AstraZeneca iLab is its prototype of an automated medicinal chemistry laboratory.</v>
    <v>83100</v>
    <v>Nasdaq Stock Market</v>
    <v>XNAS</v>
    <v>XNAS</v>
    <v>1 Francis Crick Avenue, CAMBRIDGE, CAMBRIDGESHIRE, CB2 0AA GB</v>
    <v>66.36</v>
    <v>Pharmaceuticals</v>
    <v>Stock</v>
    <v>44701.986881955469</v>
    <v>58</v>
    <v>64.98</v>
    <v>202600100000</v>
    <v>ASTRAZENECA PLC</v>
    <v>ASTRAZENECA PLC</v>
    <v>65.48</v>
    <v>492.77379999999999</v>
    <v>64.540000000000006</v>
    <v>66.209999999999994</v>
    <v>66.25</v>
    <v>3098928000</v>
    <v>AZN</v>
    <v>ASTRAZENECA PLC (XNAS:AZN)</v>
    <v>7169332</v>
    <v>7447848</v>
    <v>1992</v>
  </rv>
  <rv s="2">
    <v>59</v>
  </rv>
  <rv s="0">
    <v>https://www.bing.com/financeapi/forcetrigger?t=a1ohm7&amp;q=XNAS%3aBIDU&amp;form=skydnc</v>
    <v>Learn more on Bing</v>
  </rv>
  <rv s="1">
    <v>0</v>
    <v>Baidu, Inc. (XNAS:BIDU)</v>
    <v>2</v>
    <v>3</v>
    <v>Finance</v>
    <v>4</v>
    <v>en-US</v>
    <v>a1ohm7</v>
    <v>268435456</v>
    <v>268435457</v>
    <v>1</v>
    <v>Powered by Refinitiv</v>
    <v>209.17</v>
    <v>101.61660000000001</v>
    <v>0.87239999999999995</v>
    <v>-0.87</v>
    <v>-6.9410000000000001E-3</v>
    <v>0.87</v>
    <v>6.9899999999999997E-3</v>
    <v>USD</v>
    <v>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The Company operates through two segments, Baidu Core segment and iQIYI segment. Baidu Core mainly provides search-based, feed-based, and other online marketing services, as well as products and services from the Company’s new artificial intelligence (AI) initiatives. Within Baidu Core, the Company’s product and services offerings are categorized as Mobile Ecosystem, Baidu AI Cloud and Intelligent Driving &amp; Other Growth Initiatives. iQIYI is an online entertainment service provider that offers original, professionally produced and partner-generated content on its platform.</v>
    <v>45500</v>
    <v>Nasdaq Stock Market</v>
    <v>XNAS</v>
    <v>XNAS</v>
    <v>Baidu Campus, No. 10 Shangdi 10th Street, Haidian District, BEIJING, BEIJING, 100085 CN</v>
    <v>129.65</v>
    <v>Software &amp; IT Services</v>
    <v>Stock</v>
    <v>44701.995859142968</v>
    <v>61</v>
    <v>121.25</v>
    <v>43322860000</v>
    <v>Baidu, Inc.</v>
    <v>Baidu, Inc.</v>
    <v>126.12</v>
    <v>28.097200000000001</v>
    <v>125.34</v>
    <v>124.47</v>
    <v>125.34</v>
    <v>348058700</v>
    <v>BIDU</v>
    <v>Baidu, Inc. (XNAS:BIDU)</v>
    <v>2738544</v>
    <v>3156476</v>
    <v>2000</v>
  </rv>
  <rv s="2">
    <v>62</v>
  </rv>
  <rv s="0">
    <v>https://www.bing.com/financeapi/forcetrigger?t=a1ohur&amp;q=XNAS%3aBIIB&amp;form=skydnc</v>
    <v>Learn more on Bing</v>
  </rv>
  <rv s="1">
    <v>0</v>
    <v>BIOGEN INC. (XNAS:BIIB)</v>
    <v>2</v>
    <v>3</v>
    <v>Finance</v>
    <v>4</v>
    <v>en-US</v>
    <v>a1ohur</v>
    <v>268435456</v>
    <v>268435457</v>
    <v>1</v>
    <v>Powered by Refinitiv</v>
    <v>468.55</v>
    <v>187.16</v>
    <v>0.4254</v>
    <v>6.56</v>
    <v>3.3974000000000004E-2</v>
    <v>0</v>
    <v>0</v>
    <v>USD</v>
    <v>Biogen Inc. is a global biopharmaceutical company. It is focused on discovering, developing and delivering therapies for people living with serious neurological and neurodegenerative diseases as well as related therapeutic adjacencies. It has a portfolio of medicines to treat multiple sclerosis (MS), spinal muscular atrophy (SMA) and Alzheimer's disease. Its marketed products include TECFIDERA, VUMERITY, AVONEX, PLEGRIDY, TYSABRI and FAMPYRA for the treatment of MS; SPINRAZA for the treatment of SMA; ADUHELM for the treatment of Alzheimer's disease; and FUMADERM for the treatment of severe plaque psoriasis. It also has a collaboration agreement with Genentech, Inc. (Genentech), a member of the Roche Group, with respect to RITUXAN for the treatment of non-Hodgkin's lymphoma, chronic lymphocytic leukemia (CLL) and other conditions; RITUXAN HYCELA for the treatment of non-Hodgkin's lymphoma and CLL; GAZYVA; OCREVUS; and other potential anti-CD20 therapies, including mosunetuzumab.</v>
    <v>9610</v>
    <v>Nasdaq Stock Market</v>
    <v>XNAS</v>
    <v>XNAS</v>
    <v>225 Binney St, CAMBRIDGE, MA, 02142-1031 US</v>
    <v>199.78</v>
    <v>Pharmaceuticals</v>
    <v>Stock</v>
    <v>44701.986141457812</v>
    <v>64</v>
    <v>194.495</v>
    <v>29239140000</v>
    <v>BIOGEN INC.</v>
    <v>BIOGEN INC.</v>
    <v>195.33</v>
    <v>19.7881</v>
    <v>193.09</v>
    <v>199.65</v>
    <v>199.65</v>
    <v>146452000</v>
    <v>BIIB</v>
    <v>BIOGEN INC. (XNAS:BIIB)</v>
    <v>972550</v>
    <v>1206077</v>
    <v>1997</v>
  </rv>
  <rv s="2">
    <v>65</v>
  </rv>
  <rv s="0">
    <v>https://www.bing.com/financeapi/forcetrigger?t=az6g8m&amp;q=XNAS%3aBKNG&amp;form=skydnc</v>
    <v>Learn more on Bing</v>
  </rv>
  <rv s="1">
    <v>0</v>
    <v>BOOKING HOLDINGS INC. (XNAS:BKNG)</v>
    <v>2</v>
    <v>3</v>
    <v>Finance</v>
    <v>4</v>
    <v>en-US</v>
    <v>az6g8m</v>
    <v>268435456</v>
    <v>268435457</v>
    <v>1</v>
    <v>Powered by Refinitiv</v>
    <v>2715.66</v>
    <v>1796.45</v>
    <v>1.1658999999999999</v>
    <v>12.5</v>
    <v>5.9430000000000004E-3</v>
    <v>11.07</v>
    <v>5.2319999999999997E-3</v>
    <v>USD</v>
    <v>Booking Holdings Inc. is a provider of travel and restaurant online reservation and related services. The Company offers its services through six consumer-facing brands: Booking.com, priceline.com, agoda.com, Rentalcars.com, KAYAK and OpenTable, Inc. (OpenTable). Through the Company's brands, consumers can: book a range of accommodations, including hotels, motels, resorts, homes, apartments, bed and breakfasts, hostels and other properties; make a car rental reservation or arrange for an airport taxi; make a dinner reservation; book a flight, cruise, vacation package, tour or activity. Consumers can also use its meta-search services to easily compare travel reservation information, such as airline ticket, hotel reservation and rental car reservation information, from various online travel platforms at once. Booking.com offers accommodation reservation services for approximately 2,373,000 properties in over 220 countries and territories, and in over 40 languages.</v>
    <v>20300</v>
    <v>Nasdaq Stock Market</v>
    <v>XNAS</v>
    <v>XNAS</v>
    <v>800 CONNECTICUT AVE, NORWALK, CT, 06854-1631 US</v>
    <v>2132.2800000000002</v>
    <v>Hotels &amp; Entertainment Services</v>
    <v>Stock</v>
    <v>44701.999590925778</v>
    <v>67</v>
    <v>2052.85</v>
    <v>85954750000</v>
    <v>BOOKING HOLDINGS INC.</v>
    <v>BOOKING HOLDINGS INC.</v>
    <v>2127.77</v>
    <v>170.10919999999999</v>
    <v>2103.4</v>
    <v>2115.9</v>
    <v>2126.9699999999998</v>
    <v>40623260</v>
    <v>BKNG</v>
    <v>BOOKING HOLDINGS INC. (XNAS:BKNG)</v>
    <v>431076</v>
    <v>477612</v>
    <v>1998</v>
  </rv>
  <rv s="2">
    <v>68</v>
  </rv>
  <rv s="0">
    <v>https://www.bing.com/financeapi/forcetrigger?t=a1pejc&amp;q=XNAS%3aCDNS&amp;form=skydnc</v>
    <v>Learn more on Bing</v>
  </rv>
  <rv s="1">
    <v>0</v>
    <v>CADENCE DESIGN SYSTEMS, INC. (XNAS:CDNS)</v>
    <v>2</v>
    <v>3</v>
    <v>Finance</v>
    <v>4</v>
    <v>en-US</v>
    <v>a1pejc</v>
    <v>268435456</v>
    <v>268435457</v>
    <v>1</v>
    <v>Powered by Refinitiv</v>
    <v>192.7</v>
    <v>122.035</v>
    <v>1.1201000000000001</v>
    <v>2.77</v>
    <v>1.9258999999999998E-2</v>
    <v>0.1</v>
    <v>6.8210000000000005E-4</v>
    <v>USD</v>
    <v>Cadence Design Systems, Inc. is an electronic system designing company. The Company's Custom IC Design and Simulation offerings are used by its customers to create schematic and physical representations of circuits down to the transistor level for analog, mixed-signal, custom digital, memory and radio frequency (RF) designs. Its Digital IC Design and Signoff solutions are used to create logical representations of a digital circuit or an integrated circuit (IC) that can be verified for correctness prior to implementation. Its Functional Verification products are used by its customers to verify that the circuitry or the software they have designed is consistent with the functional specification. Its IP offerings consist of pre-verified, customizable functional blocks. Its System Design and Analysis offerings are used by its customers to develop printed circuit boards (PCBs) and advanced IC packages and to analyze electromagnetic, electro-thermal and other multi-physics effects.</v>
    <v>9300</v>
    <v>Nasdaq Stock Market</v>
    <v>XNAS</v>
    <v>XNAS</v>
    <v>2655 Seely Ave, SAN JOSE, CA, 95134-1931 US</v>
    <v>147.47</v>
    <v>Software &amp; IT Services</v>
    <v>Stock</v>
    <v>44701.860583541406</v>
    <v>70</v>
    <v>141</v>
    <v>40426270000</v>
    <v>CADENCE DESIGN SYSTEMS, INC.</v>
    <v>CADENCE DESIGN SYSTEMS, INC.</v>
    <v>146.93</v>
    <v>53.717799999999997</v>
    <v>143.83000000000001</v>
    <v>146.6</v>
    <v>146.69999999999999</v>
    <v>275759000</v>
    <v>CDNS</v>
    <v>CADENCE DESIGN SYSTEMS, INC. (XNAS:CDNS)</v>
    <v>2917607</v>
    <v>1761781</v>
    <v>1987</v>
  </rv>
  <rv s="2">
    <v>71</v>
  </rv>
  <rv s="0">
    <v>https://www.bing.com/financeapi/forcetrigger?t=c4xjc7&amp;q=XNAS%3aCEG&amp;form=skydnc</v>
    <v>Learn more on Bing</v>
  </rv>
  <rv s="3">
    <v>5</v>
    <v>CONSTELLATION ENERGY CORPORATION. (XNAS:CEG)</v>
    <v>2</v>
    <v>6</v>
    <v>Finance</v>
    <v>4</v>
    <v>en-US</v>
    <v>c4xjc7</v>
    <v>268435456</v>
    <v>268435457</v>
    <v>1</v>
    <v>Powered by Refinitiv</v>
    <v>68.680000000000007</v>
    <v>38</v>
    <v>-0.57999999999999996</v>
    <v>-1.0135E-2</v>
    <v>1.1000000000000001</v>
    <v>1.9417E-2</v>
    <v>USD</v>
    <v>Constellation Energy Corporation, formerly Constellation Newholdco, Inc., is a clean energy company. The Company is focused on carbon-free electricity. It is a supplier of clean energy and sustainable solutions to homes, businesses, public sector, community aggregations and a range of wholesale customers, such as municipalities, cooperatives, and other strategics across the continental United States. The Company also sells renewable energy and other energy-related products and services. It has five reportable segments consisting of the Mid-Atlantic, Midwest, New York, ERCOT, and Other Power Regions. The Company is comprised of two primary business units: Constellation NewEnergy, Inc. and Exelon Generation Company, LLC (Generation). The combined Company operates in approximately 48 states, Canada and the United Kingdom.</v>
    <v>11696</v>
    <v>Nasdaq Stock Market</v>
    <v>XNAS</v>
    <v>XNAS</v>
    <v>1310 Point Street, 52Nd Floor, BALTIMORE, MD, 21231 US</v>
    <v>58.94</v>
    <v>Electrical Utilities &amp; IPPs</v>
    <v>Stock</v>
    <v>44701.981894375</v>
    <v>73</v>
    <v>55.49</v>
    <v>18507490000</v>
    <v>CONSTELLATION ENERGY CORPORATION.</v>
    <v>CONSTELLATION ENERGY CORPORATION.</v>
    <v>57.51</v>
    <v>27.408300000000001</v>
    <v>57.23</v>
    <v>56.65</v>
    <v>57.75</v>
    <v>326698900</v>
    <v>CEG</v>
    <v>CONSTELLATION ENERGY CORPORATION. (XNAS:CEG)</v>
    <v>2266207</v>
    <v>2372141</v>
    <v>2021</v>
  </rv>
  <rv s="2">
    <v>74</v>
  </rv>
  <rv s="0">
    <v>https://www.bing.com/financeapi/forcetrigger?t=a1pokr&amp;q=XNAS%3aCHTR&amp;form=skydnc</v>
    <v>Learn more on Bing</v>
  </rv>
  <rv s="1">
    <v>0</v>
    <v>CHARTER COMMUNICATIONS, INC. (XNAS:CHTR)</v>
    <v>2</v>
    <v>3</v>
    <v>Finance</v>
    <v>4</v>
    <v>en-US</v>
    <v>a1pokr</v>
    <v>268435456</v>
    <v>268435457</v>
    <v>1</v>
    <v>Powered by Refinitiv</v>
    <v>825.62</v>
    <v>410.33</v>
    <v>0.94930000000000003</v>
    <v>4.46</v>
    <v>9.3980000000000001E-3</v>
    <v>-7.19</v>
    <v>-1.5009E-2</v>
    <v>USD</v>
    <v>Charter Communications, Inc. (Charter) is a holding company. Charter is a broadband connectivity company and cable operator serving approximately 32 million customers in 41 states through its Spectrum brand. The Company offers a range of residential and business services, including Spectrum Internet, television, mobile and voice. Spectrum Business offers Internet, voice, and video services to small and midsize business (SMB) through its fiber coaxial network. Spectrum Enterprise offers communications products and managed service solutions to larger businesses and government entities. The Spectrum Enterprise product portfolio includes Internet access; wide area network (WAN) solutions, including ethernet; software-defined WAN and cloud connectivity services. Spectrum Reach delivers advertising and production for the media landscape. Charter also distributes news coverage, sports, and original programming to its customers through Spectrum Networks and Spectrum Originals.</v>
    <v>93700</v>
    <v>Nasdaq Stock Market</v>
    <v>XNAS</v>
    <v>XNAS</v>
    <v>400 Washington Blvd., STAMFORD, CT, 06901-3512 US</v>
    <v>485.7</v>
    <v>Telecommunications Services</v>
    <v>Stock</v>
    <v>44701.998195960157</v>
    <v>76</v>
    <v>468.79</v>
    <v>91730740000</v>
    <v>CHARTER COMMUNICATIONS, INC.</v>
    <v>CHARTER COMMUNICATIONS, INC.</v>
    <v>480.32</v>
    <v>17.182099999999998</v>
    <v>474.57</v>
    <v>479.03</v>
    <v>471.84</v>
    <v>191492700</v>
    <v>CHTR</v>
    <v>CHARTER COMMUNICATIONS, INC. (XNAS:CHTR)</v>
    <v>1290845</v>
    <v>1824878</v>
    <v>2003</v>
  </rv>
  <rv s="2">
    <v>77</v>
  </rv>
  <rv s="0">
    <v>https://www.bing.com/financeapi/forcetrigger?t=a1pwqh&amp;q=XNAS%3aCMCSA&amp;form=skydnc</v>
    <v>Learn more on Bing</v>
  </rv>
  <rv s="1">
    <v>0</v>
    <v>COMCAST CORPORATION (XNAS:CMCSA)</v>
    <v>2</v>
    <v>3</v>
    <v>Finance</v>
    <v>4</v>
    <v>en-US</v>
    <v>a1pwqh</v>
    <v>268435456</v>
    <v>268435457</v>
    <v>1</v>
    <v>Powered by Refinitiv</v>
    <v>61.8</v>
    <v>39.47</v>
    <v>0.9224</v>
    <v>-0.01</v>
    <v>-2.3800000000000001E-4</v>
    <v>0.06</v>
    <v>1.428E-3</v>
    <v>USD</v>
    <v>Comcast Corporation is a media and technology company. The Company has three primary businesses: Comcast Cable, NBCUniversal and Sky. Its Comcast Cable business operates in the Cable Communications segment. Its NBCUniversal business operates in three business segments: Media, Studios and Theme Parks. Its Cable Communications segment consists of the operations of comcast cable, which provides broadband, video, voice, wireless, and other services under the XFINITY brand. Its Media segment consists of television and streaming platforms, including national, regional, and international cable networks. Its Studios segment consists of film and television studio production and distribution operations. Its Theme Parks segment consists primarily of its Universal theme parks. The Sky primarily includes a direct-to-consumer business, providing video, broadband, voice and wireless phone services. It also includes Peacock, its direct-to-consumer streaming service within the NBCUniversal segments.</v>
    <v>189000</v>
    <v>Nasdaq Stock Market</v>
    <v>XNAS</v>
    <v>XNAS</v>
    <v>1 Comcast Ctr, PHILADELPHIA, PA, 19103-2838 US</v>
    <v>42.68</v>
    <v>Media &amp; Publishing</v>
    <v>Stock</v>
    <v>44701.99966974531</v>
    <v>79</v>
    <v>41.174999999999997</v>
    <v>188205400000</v>
    <v>COMCAST CORPORATION</v>
    <v>COMCAST CORPORATION</v>
    <v>42.384</v>
    <v>13.5021</v>
    <v>42.02</v>
    <v>42.01</v>
    <v>42.07</v>
    <v>4480015000</v>
    <v>CMCSA</v>
    <v>COMCAST CORPORATION (XNAS:CMCSA)</v>
    <v>24325770</v>
    <v>28404259</v>
    <v>2001</v>
  </rv>
  <rv s="2">
    <v>80</v>
  </rv>
  <rv s="0">
    <v>http://en.wikipedia.org/wiki/Costco</v>
    <v>Wikipedia</v>
  </rv>
  <rv s="4">
    <v>6</v>
    <v>82</v>
  </rv>
  <rv s="5">
    <v>11</v>
    <v>https://www.bing.com/th?id=AMMS_90a82bf7d9bf620ad2bd5ec79a4882af&amp;qlt=95</v>
    <v>83</v>
    <v>0</v>
    <v>https://www.bing.com/images/search?form=xlimg&amp;q=costco</v>
    <v>Image of COSTCO WHOLESALE CORPORATION</v>
    <v/>
  </rv>
  <rv s="0">
    <v>https://www.bing.com/financeapi/forcetrigger?t=a1q6k2&amp;q=XNAS%3aCOST&amp;form=skydnc</v>
    <v>Learn more on Bing</v>
  </rv>
  <rv s="6">
    <v>7</v>
    <v>COSTCO WHOLESALE CORPORATION (XNAS:COST)</v>
    <v>9</v>
    <v>10</v>
    <v>Finance</v>
    <v>4</v>
    <v>en-US</v>
    <v>a1q6k2</v>
    <v>268435456</v>
    <v>268435457</v>
    <v>1</v>
    <v>Powered by Refinitiv</v>
    <v>612.27</v>
    <v>375.5</v>
    <v>0.78979999999999995</v>
    <v>-6.5</v>
    <v>-1.5368999999999999E-2</v>
    <v>0.96</v>
    <v>2.3050000000000002E-3</v>
    <v>USD</v>
    <v>Costco Wholesale Corporation is engaged in the operation of membership warehouses in the United States and Puerto Rico, Canada, the United Kingdom, Mexico, Japan, Korea, Australia, Spain, France, Iceland, China, and through its subsidiaries in Taiwan. The Company's average warehouse space is approximately 146,000 square feet. The Company's warehouses on average operate on a seven-day, 70-hour week. The Company offers merchandise in various categories, which include food and sundries (including dry foods, packaged foods, groceries, snack foods, candy, alcoholic and nonalcoholic beverages, and cleaning supplies); hardlines (including appliances, electronics, health and beauty aids, hardware, and garden and patio); fresh foods (including meat, produce, deli, and bakery); softlines (including apparel and small appliances), and ancillary (including gasoline and pharmacy businesses).</v>
    <v>288000</v>
    <v>Nasdaq Stock Market</v>
    <v>XNAS</v>
    <v>XNAS</v>
    <v>999 Lake Dr, ISSAQUAH, WA, 98027-8990 US</v>
    <v>428.85</v>
    <v>84</v>
    <v>Diversified Retail</v>
    <v>Stock</v>
    <v>44701.999807823435</v>
    <v>85</v>
    <v>406.51010000000002</v>
    <v>184571900000</v>
    <v>COSTCO WHOLESALE CORPORATION</v>
    <v>COSTCO WHOLESALE CORPORATION</v>
    <v>428.8</v>
    <v>34.100499999999997</v>
    <v>422.93</v>
    <v>416.43</v>
    <v>417.39</v>
    <v>443224300</v>
    <v>COST</v>
    <v>COSTCO WHOLESALE CORPORATION (XNAS:COST)</v>
    <v>5115014</v>
    <v>3006674</v>
    <v>1987</v>
  </rv>
  <rv s="2">
    <v>86</v>
  </rv>
  <rv s="0">
    <v>https://www.bing.com/financeapi/forcetrigger?t=a1q8r7&amp;q=XNAS%3aCPRT&amp;form=skydnc</v>
    <v>Learn more on Bing</v>
  </rv>
  <rv s="1">
    <v>0</v>
    <v>COPART, INC. (XNAS:CPRT)</v>
    <v>2</v>
    <v>3</v>
    <v>Finance</v>
    <v>4</v>
    <v>en-US</v>
    <v>a1q8r7</v>
    <v>268435456</v>
    <v>268435457</v>
    <v>1</v>
    <v>Powered by Refinitiv</v>
    <v>161.12</v>
    <v>105.41</v>
    <v>1.1135999999999999</v>
    <v>1.21</v>
    <v>1.0910999999999999E-2</v>
    <v>1.35</v>
    <v>1.2041999999999999E-2</v>
    <v>USD</v>
    <v>Copart, Inc. (Copart) is a provider of online auctions and vehicle remarketing services with operations in the United States (U.S.), Canada, the United Kingdom (U.K.), Brazil, the Republic of Ireland, Germany, Finland, the United Arab Emirates (U.A.E.), Oman, Bahrain, and Spain. The Company operates through two segments: United States and International. The Company provides vehicle sellers with a range of services to process and sell vehicles primarily over the Internet through its virtual bidding third generation Internet auction-style sales technology (VB3). Its vehicle sellers consist primarily of insurance companies, but also include banks, finance companies, charities, fleet operators, dealers and from individuals. It sells the vehicles to licensed vehicle dismantlers, rebuilders, repair licensees, used vehicle dealers, exporters, and in some jurisdictions, to the general public.</v>
    <v>8600</v>
    <v>Nasdaq Stock Market</v>
    <v>XNAS</v>
    <v>XNAS</v>
    <v>14185 Dallas Pkwy Ste 300, DALLAS, TX, 75254-1327 US</v>
    <v>113.06</v>
    <v>Specialty Retailers</v>
    <v>Stock</v>
    <v>44701.994863726562</v>
    <v>88</v>
    <v>109.01</v>
    <v>26625820000</v>
    <v>COPART, INC.</v>
    <v>COPART, INC.</v>
    <v>113</v>
    <v>24.6892</v>
    <v>110.9</v>
    <v>112.11</v>
    <v>113.46</v>
    <v>237497300</v>
    <v>CPRT</v>
    <v>COPART, INC. (XNAS:CPRT)</v>
    <v>1567029</v>
    <v>1169763</v>
    <v>2012</v>
  </rv>
  <rv s="2">
    <v>89</v>
  </rv>
  <rv s="0">
    <v>https://www.bing.com/financeapi/forcetrigger?t=bq8rqh&amp;q=XNAS%3aCRWD&amp;form=skydnc</v>
    <v>Learn more on Bing</v>
  </rv>
  <rv s="7">
    <v>12</v>
    <v>CROWDSTRIKE HOLDINGS, INC. (XNAS:CRWD)</v>
    <v>2</v>
    <v>13</v>
    <v>Finance</v>
    <v>4</v>
    <v>en-US</v>
    <v>bq8rqh</v>
    <v>268435456</v>
    <v>268435457</v>
    <v>1</v>
    <v>Powered by Refinitiv</v>
    <v>298.48</v>
    <v>130</v>
    <v>6.1</v>
    <v>4.2765000000000004E-2</v>
    <v>0.26</v>
    <v>1.7480000000000002E-3</v>
    <v>USD</v>
    <v>CrowdStrike Holdings, Inc. provides cloud-delivered solutions for endpoint and cloud workload protection via a software-as-a-service (SaaS) subscription-based model. The Company offers Falcon platform in a SaaS subscription-based model, which delivers integrated, technologies that deliver protection and performance, while reducing customer complexity. The Company's Falcon platform leverages a single lightweight-agent architecture with integrated cloud modules spanning multiple security markets, including corporate workload security, managed security services, security and vulnerability management, information technology (IT) operations management, threat intelligence services, identity protection and log management. It also offers approximately 22 cloud modules on its Falcon platform, which include Falcon Prevent, Falcon Insight, Falcon Device Control, Falcon Firewall Management, Falcon XDR, Falcon Discover, Falcon Spotlight and others.</v>
    <v>4965</v>
    <v>Nasdaq Stock Market</v>
    <v>XNAS</v>
    <v>XNAS</v>
    <v>206 E. 9TH STREET, SUITE 1400, AUSTIN, TX, 78701 US</v>
    <v>156.70519999999999</v>
    <v>Software &amp; IT Services</v>
    <v>Stock</v>
    <v>44701.999589860934</v>
    <v>91</v>
    <v>142.05000000000001</v>
    <v>34510450000</v>
    <v>CROWDSTRIKE HOLDINGS, INC.</v>
    <v>CROWDSTRIKE HOLDINGS, INC.</v>
    <v>151.78</v>
    <v>142.63999999999999</v>
    <v>148.74</v>
    <v>149</v>
    <v>232018700</v>
    <v>CRWD</v>
    <v>CROWDSTRIKE HOLDINGS, INC. (XNAS:CRWD)</v>
    <v>8197524</v>
    <v>4598188</v>
    <v>2011</v>
  </rv>
  <rv s="2">
    <v>92</v>
  </rv>
  <rv s="0">
    <v>https://www.bing.com/financeapi/forcetrigger?t=a1qe5r&amp;q=XNAS%3aCSCO&amp;form=skydnc</v>
    <v>Learn more on Bing</v>
  </rv>
  <rv s="1">
    <v>0</v>
    <v>CISCO SYSTEMS, INC. (XNAS:CSCO)</v>
    <v>2</v>
    <v>3</v>
    <v>Finance</v>
    <v>4</v>
    <v>en-US</v>
    <v>a1qe5r</v>
    <v>268435456</v>
    <v>268435457</v>
    <v>1</v>
    <v>Powered by Refinitiv</v>
    <v>64.284999999999997</v>
    <v>41.02</v>
    <v>1.0086999999999999</v>
    <v>1.22</v>
    <v>2.9243000000000002E-2</v>
    <v>-0.17</v>
    <v>-3.9589999999999998E-3</v>
    <v>USD</v>
    <v>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v>
    <v>79500</v>
    <v>Nasdaq Stock Market</v>
    <v>XNAS</v>
    <v>XNAS</v>
    <v>170 West Tasman Dr, SAN JOSE, CA, 95134-1706 US</v>
    <v>43</v>
    <v>Communications &amp; Networking</v>
    <v>Stock</v>
    <v>44701.999661064059</v>
    <v>94</v>
    <v>41.52</v>
    <v>178380000000</v>
    <v>CISCO SYSTEMS, INC.</v>
    <v>CISCO SYSTEMS, INC.</v>
    <v>41.86</v>
    <v>14.637700000000001</v>
    <v>41.72</v>
    <v>42.94</v>
    <v>42.77</v>
    <v>4154168000</v>
    <v>CSCO</v>
    <v>CISCO SYSTEMS, INC. (XNAS:CSCO)</v>
    <v>46148684</v>
    <v>24523653</v>
    <v>2021</v>
  </rv>
  <rv s="2">
    <v>95</v>
  </rv>
  <rv s="0">
    <v>https://www.bing.com/financeapi/forcetrigger?t=a1qga2&amp;q=XNAS%3aCSX&amp;form=skydnc</v>
    <v>Learn more on Bing</v>
  </rv>
  <rv s="1">
    <v>0</v>
    <v>CSX Corporation (XNAS:CSX)</v>
    <v>2</v>
    <v>3</v>
    <v>Finance</v>
    <v>4</v>
    <v>en-US</v>
    <v>a1qga2</v>
    <v>268435456</v>
    <v>268435457</v>
    <v>1</v>
    <v>Powered by Refinitiv</v>
    <v>38.630000000000003</v>
    <v>29.484999999999999</v>
    <v>1.2275</v>
    <v>0</v>
    <v>0</v>
    <v>0.18</v>
    <v>5.8180000000000003E-3</v>
    <v>USD</v>
    <v>CSX Corporation is a transportation company. The Company provides rail-based freight transportation services, including traditional rail service and transport of intermodal containers and trailers, as well as other transportation services, such as rail-to-truck transfers and bulk commodity operations. It categorizes its products into primary lines of business such as merchandise, intermodal and coal. Its intermodal business links customers to railroads through trucks and terminals. Its merchandise business consists of shipments in markets, such as agricultural and food products, automotive, minerals, forest products, metals and equipment, and fertilizers. It transports domestic coal, coke and iron ore to electricity-generating power plants, steel manufacturers and industrial plants, as well as export coal to deep-water port facilities. Its principal operating subsidiary, CSX Transportation, Inc., provides an important link to the transportation supply chain through its route-mile rail.</v>
    <v>21000</v>
    <v>Nasdaq Stock Market</v>
    <v>XNAS</v>
    <v>XNAS</v>
    <v>500 Water St Fl 15, JACKSONVILLE, FL, 32202-4423 US</v>
    <v>31.28</v>
    <v>Freight &amp; Logistics Services</v>
    <v>Stock</v>
    <v>44701.989451353904</v>
    <v>97</v>
    <v>30.295000000000002</v>
    <v>67271604400</v>
    <v>CSX Corporation</v>
    <v>CSX Corporation</v>
    <v>31.11</v>
    <v>17.574200000000001</v>
    <v>30.94</v>
    <v>30.94</v>
    <v>31.12</v>
    <v>2174260000</v>
    <v>CSX</v>
    <v>CSX Corporation (XNAS:CSX)</v>
    <v>21816760</v>
    <v>16755255</v>
    <v>1978</v>
  </rv>
  <rv s="2">
    <v>98</v>
  </rv>
  <rv s="0">
    <v>https://www.bing.com/financeapi/forcetrigger?t=a1qgcw&amp;q=XNAS%3aCTAS&amp;form=skydnc</v>
    <v>Learn more on Bing</v>
  </rv>
  <rv s="1">
    <v>0</v>
    <v>CINTAS CORPORATION (XNAS:CTAS)</v>
    <v>2</v>
    <v>3</v>
    <v>Finance</v>
    <v>4</v>
    <v>en-US</v>
    <v>a1qgcw</v>
    <v>268435456</v>
    <v>268435457</v>
    <v>1</v>
    <v>Powered by Refinitiv</v>
    <v>461.44</v>
    <v>340.17</v>
    <v>1.4771000000000001</v>
    <v>4.82</v>
    <v>1.3434E-2</v>
    <v>0</v>
    <v>0</v>
    <v>USD</v>
    <v>Cintas Corporation is a provider of corporate identity uniforms through rental and sales programs, as well as a provider of related business services, including entrance mats, restroom cleaning services and supplies, carpet and tile cleaning services, first aid and safety services and fire protection products and services. Its segments include uniform rental and facility services, and first aid and safety services. Its uniform rental and facility service segment offer services, which include rental and servicing of uniforms and other garments, including flame resistant clothing, mats, mops and shop towels, and other ancillary items. Its first aid and safety service segment offer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v>
    <v>40000</v>
    <v>Nasdaq Stock Market</v>
    <v>XNAS</v>
    <v>XNAS</v>
    <v>PO Box 625737, 6800 Cintas Blvd, CINCINNATI, OH, 45262-5737 US</v>
    <v>363.97500000000002</v>
    <v>Professional &amp; Commercial Services</v>
    <v>Stock</v>
    <v>44701.853264698439</v>
    <v>100</v>
    <v>355.36</v>
    <v>37207380000</v>
    <v>CINTAS CORPORATION</v>
    <v>CINTAS CORPORATION</v>
    <v>361.93</v>
    <v>31.7272</v>
    <v>358.8</v>
    <v>363.62</v>
    <v>363.62</v>
    <v>102324900</v>
    <v>CTAS</v>
    <v>CINTAS CORPORATION (XNAS:CTAS)</v>
    <v>455455</v>
    <v>491248</v>
    <v>1986</v>
  </rv>
  <rv s="2">
    <v>101</v>
  </rv>
  <rv s="0">
    <v>https://www.bing.com/financeapi/forcetrigger?t=a1qhz2&amp;q=XNAS%3aCTSH&amp;form=skydnc</v>
    <v>Learn more on Bing</v>
  </rv>
  <rv s="1">
    <v>0</v>
    <v>COGNIZANT TECHNOLOGY SOLUTIONS CORPORATION (XNAS:CTSH)</v>
    <v>2</v>
    <v>3</v>
    <v>Finance</v>
    <v>4</v>
    <v>en-US</v>
    <v>a1qhz2</v>
    <v>268435456</v>
    <v>268435457</v>
    <v>1</v>
    <v>Powered by Refinitiv</v>
    <v>93.468000000000004</v>
    <v>66.19</v>
    <v>1.1298999999999999</v>
    <v>0.51</v>
    <v>7.252999999999999E-3</v>
    <v>-0.33</v>
    <v>-4.6589999999999999E-3</v>
    <v>USD</v>
    <v>Cognizant Technology Solutions Corporation is a professional services company. Its services include digital services and solutions, consulting, application development, systems integration, application testing, application maintenance, infrastructure services and business process services. It is focused on areas, namely Internet of Things (IoT), digital engineering, data and cloud. The Company operates through four segments: Financial Services, Healthcare, Products and Resources, and Communications, Media and Technology. The Healthcare segment consists of healthcare providers and payers as well as life sciences companies, including pharmaceutical, biotech and medical device companies. The Products and Resources segment includes manufacturers, retailers, travel and hospitality companies, as well as companies providing logistics, energy and utility services. Its Communications, Media and Technology includes information, media and entertainment, communications and technology companies.</v>
    <v>340400</v>
    <v>Nasdaq Stock Market</v>
    <v>XNAS</v>
    <v>XNAS</v>
    <v>300 FRANK W. BURR BLVD., STE. 36, 6 FL., TEANECK, NJ, 07666 US</v>
    <v>71.459999999999994</v>
    <v>Software &amp; IT Services</v>
    <v>Stock</v>
    <v>44701.873634166404</v>
    <v>103</v>
    <v>69.349999999999994</v>
    <v>36914740000</v>
    <v>COGNIZANT TECHNOLOGY SOLUTIONS CORPORATION</v>
    <v>COGNIZANT TECHNOLOGY SOLUTIONS CORPORATION</v>
    <v>71.099999999999994</v>
    <v>16.874600000000001</v>
    <v>70.319999999999993</v>
    <v>70.83</v>
    <v>70.5</v>
    <v>521173800</v>
    <v>CTSH</v>
    <v>COGNIZANT TECHNOLOGY SOLUTIONS CORPORATION (XNAS:CTSH)</v>
    <v>2932605</v>
    <v>3479033</v>
    <v>1988</v>
  </rv>
  <rv s="2">
    <v>104</v>
  </rv>
  <rv s="0">
    <v>https://www.bing.com/financeapi/forcetrigger?t=brjvjc&amp;q=XNAS%3aDDOG&amp;form=skydnc</v>
    <v>Learn more on Bing</v>
  </rv>
  <rv s="3">
    <v>5</v>
    <v>DATADOG, INC. (XNAS:DDOG)</v>
    <v>2</v>
    <v>6</v>
    <v>Finance</v>
    <v>4</v>
    <v>en-US</v>
    <v>brjvjc</v>
    <v>268435456</v>
    <v>268435457</v>
    <v>1</v>
    <v>Powered by Refinitiv</v>
    <v>199.67500000000001</v>
    <v>84.284999999999997</v>
    <v>-1.7350000000000001</v>
    <v>-1.7975000000000001E-2</v>
    <v>0.06</v>
    <v>6.3299999999999999E-4</v>
    <v>USD</v>
    <v>Datadog, Inc. (Datadog) provides monitoring and analytics platform for developers, information technology (IT) operations teams and business users in the cloud age. Its Software-as-a-Service (SaaS) platform integrates and automates infrastructure monitoring, application performance monitoring and log management to provide real-time observability of its customers’ entire technology stack. Datadog is used by organizations of all sizes and across a range of industries to enable digital transformation and cloud migration, drive collaboration among development, operations and business teams, understand user behavior and track key business metrics. The Company’s platform provides visibility and insights into IT infrastructure, application performance and the real time events. Its platform is employed across public cloud, private cloud, on-premise and multi-cloud hybrid environments.</v>
    <v>3200</v>
    <v>Nasdaq Stock Market</v>
    <v>XNAS</v>
    <v>XNAS</v>
    <v>620 8th Ave Fl 45, NEW YORK, NY, 10018-1741 US</v>
    <v>100.9299</v>
    <v>Software &amp; IT Services</v>
    <v>Stock</v>
    <v>44701.997338171095</v>
    <v>106</v>
    <v>90.18</v>
    <v>29860500000</v>
    <v>DATADOG, INC.</v>
    <v>DATADOG, INC.</v>
    <v>98.52</v>
    <v>19618.900000000001</v>
    <v>96.525000000000006</v>
    <v>94.79</v>
    <v>94.85</v>
    <v>315017400</v>
    <v>DDOG</v>
    <v>DATADOG, INC. (XNAS:DDOG)</v>
    <v>6090938</v>
    <v>6004388</v>
    <v>2010</v>
  </rv>
  <rv s="2">
    <v>107</v>
  </rv>
  <rv s="0">
    <v>https://www.bing.com/financeapi/forcetrigger?t=a1r63m&amp;q=XNAS%3aDLTR&amp;form=skydnc</v>
    <v>Learn more on Bing</v>
  </rv>
  <rv s="1">
    <v>0</v>
    <v>DOLLAR TREE, INC. (XNAS:DLTR)</v>
    <v>2</v>
    <v>3</v>
    <v>Finance</v>
    <v>4</v>
    <v>en-US</v>
    <v>a1r63m</v>
    <v>268435456</v>
    <v>268435457</v>
    <v>1</v>
    <v>Powered by Refinitiv</v>
    <v>177.19</v>
    <v>84.26</v>
    <v>0.78839999999999999</v>
    <v>-7.69</v>
    <v>-5.6722999999999996E-2</v>
    <v>-0.02</v>
    <v>-1.5640000000000001E-4</v>
    <v>USD</v>
    <v>Dollar Tree, Inc. is an operator of discount variety stores. The Company’s business segments include Dollar Tree and Family Dollar. Dollar Tree segment is the operator of discount variety stores offering merchandise predominantly at the fixed price. Its stores are operating under the brand names Dollar Tree and Dollar Tree Canada. It operates 15 distribution centers in the United States and two in Canada. Family Dollar segment operates general merchandise retail discount stores providing customers with a selection of merchandise in convenient neighborhood stores. The Family Dollar segment consists of its store operations under the Family Dollar brand and 11 distribution centers. Family Dollar stores segment consists of consumable merchandise, hardware and automotive supplies, diapers, batteries, pet food and supplies, seasonal and electronics merchandise, and apparel and accessories merchandise. It also owns trademarks, including Family Dollar and Family Dollar Stores.</v>
    <v>61886</v>
    <v>Nasdaq Stock Market</v>
    <v>XNAS</v>
    <v>XNAS</v>
    <v>500 Volvo Pkwy, CHESAPEAKE, VA, 23320-1604 US</v>
    <v>136.19</v>
    <v>Diversified Retail</v>
    <v>Stock</v>
    <v>44701.999563796096</v>
    <v>109</v>
    <v>124.76009999999999</v>
    <v>28845690000</v>
    <v>DOLLAR TREE, INC.</v>
    <v>DOLLAR TREE, INC.</v>
    <v>135.43</v>
    <v>23.483499999999999</v>
    <v>135.57</v>
    <v>127.88</v>
    <v>127.86</v>
    <v>225568400</v>
    <v>DLTR</v>
    <v>DOLLAR TREE, INC. (XNAS:DLTR)</v>
    <v>4929480</v>
    <v>2501726</v>
    <v>2008</v>
  </rv>
  <rv s="2">
    <v>110</v>
  </rv>
  <rv s="0">
    <v>https://www.bing.com/financeapi/forcetrigger?t=azqpgh&amp;q=XNAS%3aDOCU&amp;form=skydnc</v>
    <v>Learn more on Bing</v>
  </rv>
  <rv s="8">
    <v>14</v>
    <v>DOCUSIGN, INC. (XNAS:DOCU)</v>
    <v>2</v>
    <v>15</v>
    <v>Finance</v>
    <v>4</v>
    <v>en-US</v>
    <v>azqpgh</v>
    <v>268435456</v>
    <v>268435457</v>
    <v>1</v>
    <v>Powered by Refinitiv</v>
    <v>314.76</v>
    <v>64.84</v>
    <v>1.0462</v>
    <v>-1.43</v>
    <v>-1.8290999999999998E-2</v>
    <v>0.17</v>
    <v>2.215E-3</v>
    <v>USD</v>
    <v>DocuSign, Inc. offers electronic signature product, enabling an agreement to be signed electronically on a variety of devices, from virtually anywhere in the world. The Company offers DocuSign Agreement Cloud, which is a cloud software platform that automates and connects the entire agreement process. It includes DocuSign eSignature, an electronic signature solution. The Agreement Cloud also includes several other applications for automating pre- and post-signature processes, such as automatically generating an agreement from data in other systems, supporting negotiation workflow, collecting payment after signatures, and using artificial intelligence (AI) to analyze a collection of agreements for risks and opportunities. The Agreement Cloud also includes hundreds of integrations to other systems, so agreement processes can integrate with other business processes and data. Its offers DocuSign Insight, which uses AI to search and analyze agreements by legal concepts and clauses.</v>
    <v>7461</v>
    <v>Nasdaq Stock Market</v>
    <v>XNAS</v>
    <v>XNAS</v>
    <v>221 Main St Ste 1550, SAN FRANCISCO, CA, 94105-1947 US</v>
    <v>80.95</v>
    <v>Software &amp; IT Services</v>
    <v>Stock</v>
    <v>44701.996917916404</v>
    <v>112</v>
    <v>72.84</v>
    <v>15342580000</v>
    <v>DOCUSIGN, INC.</v>
    <v>DOCUSIGN, INC.</v>
    <v>79.64</v>
    <v>78.180000000000007</v>
    <v>76.75</v>
    <v>76.92</v>
    <v>199903300</v>
    <v>DOCU</v>
    <v>DOCUSIGN, INC. (XNAS:DOCU)</v>
    <v>4609767</v>
    <v>4298696</v>
    <v>2012</v>
  </rv>
  <rv s="2">
    <v>113</v>
  </rv>
  <rv s="0">
    <v>https://www.bing.com/financeapi/forcetrigger?t=a1rgxm&amp;q=XNAS%3aDXCM&amp;form=skydnc</v>
    <v>Learn more on Bing</v>
  </rv>
  <rv s="1">
    <v>0</v>
    <v>DEXCOM, INC. (XNAS:DXCM)</v>
    <v>2</v>
    <v>3</v>
    <v>Finance</v>
    <v>4</v>
    <v>en-US</v>
    <v>a1rgxm</v>
    <v>268435456</v>
    <v>268435457</v>
    <v>1</v>
    <v>Powered by Refinitiv</v>
    <v>659.45180000000005</v>
    <v>302.61</v>
    <v>1.1307</v>
    <v>5.1100000000000003</v>
    <v>1.6164999999999999E-2</v>
    <v>1.26</v>
    <v>3.9220000000000001E-3</v>
    <v>USD</v>
    <v>DexCom, Inc. is a medical device company. The Company is primarily focused on the design, development, and commercialization of continuous glucose monitoring (CGM), systems for use by people with diabetes and by healthcare providers. Its Dexcom G6 is a CGM system that can be used as part of an integrated system with other compatible medical devices and electronic interfaces, which may include automated insulin dosing systems, insulin pumps, blood glucose meters or other electronic devices used for diabetes management. Its Dexcom Share remote monitoring system, offered for use with its Dexcom system, uses an application on the patient's mobile device to wirelessly transmit glucose information to the cloud and then to applications on the mobile devices of up to five designated recipients. Its Dexcom Real-Time API enables invited third-party developers to integrate real-time CGM data into their digital health applications and devices. Its other products include Dexcom ONE and Dexcom G7.</v>
    <v>6300</v>
    <v>Nasdaq Stock Market</v>
    <v>XNAS</v>
    <v>XNAS</v>
    <v>6340 Sequence Dr, SAN DIEGO, CA, 92121-4356 US</v>
    <v>325.85500000000002</v>
    <v>Healthcare Equipment &amp; Supplies</v>
    <v>Stock</v>
    <v>44701.95384055547</v>
    <v>115</v>
    <v>309.23</v>
    <v>31520990000</v>
    <v>DEXCOM, INC.</v>
    <v>DEXCOM, INC.</v>
    <v>324.7</v>
    <v>154.60839999999999</v>
    <v>316.12</v>
    <v>321.23</v>
    <v>322.49</v>
    <v>98125930</v>
    <v>DXCM</v>
    <v>DEXCOM, INC. (XNAS:DXCM)</v>
    <v>825296</v>
    <v>819104</v>
    <v>1999</v>
  </rv>
  <rv s="2">
    <v>116</v>
  </rv>
  <rv s="0">
    <v>https://www.bing.com/financeapi/forcetrigger?t=a1rjec&amp;q=XNAS%3aEA&amp;form=skydnc</v>
    <v>Learn more on Bing</v>
  </rv>
  <rv s="1">
    <v>0</v>
    <v>ELECTRONIC ARTS INC. (XNAS:EA)</v>
    <v>2</v>
    <v>3</v>
    <v>Finance</v>
    <v>4</v>
    <v>en-US</v>
    <v>a1rjec</v>
    <v>268435456</v>
    <v>268435457</v>
    <v>1</v>
    <v>Powered by Refinitiv</v>
    <v>148.93</v>
    <v>109.24</v>
    <v>0.74580000000000002</v>
    <v>0.74</v>
    <v>5.6910000000000007E-3</v>
    <v>0.2</v>
    <v>1.5299999999999999E-3</v>
    <v>USD</v>
    <v>Electronic Arts Inc. is a digital interactive entertainment company. The Company develops, markets, publishes and deliver games, content and services that can be played by consumers on a range of platforms, which include game consoles, personal computers (PCs), mobile phones and tablets. The Company's games and services are based on a portfolio of intellectual property that includes brands, such as Battlefield, The Sims, Apex Legends, Need for Speed, Plants vs. Zombies, FIFA, Madden NFL and Star Wars. The Company markets and sells its games and services through retail channels and through digital distribution channels. The Company's PC games and additional content can be downloaded directly through its Origin online platform, as well as through third-party online download stores, such as Steam. Its mobile, tablet and PC free-to-download games and additional content are available through third-party application storefronts, such as the Apple Application Store and Google Play.</v>
    <v>11000</v>
    <v>Nasdaq Stock Market</v>
    <v>XNAS</v>
    <v>XNAS</v>
    <v>209 Redwood Shores Pkwy, REDWOOD CITY, CA, 94065-1175 US</v>
    <v>132.58000000000001</v>
    <v>Software &amp; IT Services</v>
    <v>Stock</v>
    <v>44701.999720890628</v>
    <v>118</v>
    <v>126.5201</v>
    <v>36772630000</v>
    <v>ELECTRONIC ARTS INC.</v>
    <v>ELECTRONIC ARTS INC.</v>
    <v>130.82</v>
    <v>47.108699999999999</v>
    <v>130.02000000000001</v>
    <v>130.76</v>
    <v>130.96</v>
    <v>281222300</v>
    <v>EA</v>
    <v>ELECTRONIC ARTS INC. (XNAS:EA)</v>
    <v>4727685</v>
    <v>3093133</v>
    <v>1991</v>
  </rv>
  <rv s="2">
    <v>119</v>
  </rv>
  <rv s="0">
    <v>https://www.bing.com/financeapi/forcetrigger?t=a1rk52&amp;q=XNAS%3aEBAY&amp;form=skydnc</v>
    <v>Learn more on Bing</v>
  </rv>
  <rv s="1">
    <v>0</v>
    <v>EBAY INC. (XNAS:EBAY)</v>
    <v>2</v>
    <v>3</v>
    <v>Finance</v>
    <v>4</v>
    <v>en-US</v>
    <v>a1rk52</v>
    <v>268435456</v>
    <v>268435457</v>
    <v>1</v>
    <v>Powered by Refinitiv</v>
    <v>81.19</v>
    <v>43.28</v>
    <v>1.1859999999999999</v>
    <v>-0.31</v>
    <v>-6.9479999999999993E-3</v>
    <v>0.02</v>
    <v>4.5140000000000002E-4</v>
    <v>USD</v>
    <v>eBay Inc. is a global commerce company, through its Marketplace platforms, which connects buyer and seller in more than 190 markets around the world. The Company's products include Promoted Listings Express, Promoted Listings Advanced, and External Promoted Listings. The Company has developed user interfaces, buyer, seller and developer tools and transaction processing, database and network applications that help enable its users to reliably and securely complete transactions on its sites. The Company's platforms include online marketplace located at www.ebay.com and its localized counterparts, including off-platform businesses in Japan and Turkey, as well as eBays suite of mobile apps. The platforms are accessible through an online experience (desktop and laptop computers), iOS and Android mobile devices (smartphones and tablets) and its application programming interfaces (APIs platform access for third party software developers).</v>
    <v>10800</v>
    <v>Nasdaq Stock Market</v>
    <v>XNAS</v>
    <v>XNAS</v>
    <v>2025 Hamilton Ave, SAN JOSE, CA, 95125-5904 US</v>
    <v>45.32</v>
    <v>Software &amp; IT Services</v>
    <v>Stock</v>
    <v>44701.999503251565</v>
    <v>121</v>
    <v>43.28</v>
    <v>24806610000</v>
    <v>EBAY INC.</v>
    <v>EBAY INC.</v>
    <v>44.96</v>
    <v>253.23410000000001</v>
    <v>44.62</v>
    <v>44.31</v>
    <v>44.33</v>
    <v>559842100</v>
    <v>EBAY</v>
    <v>EBAY INC. (XNAS:EBAY)</v>
    <v>7445787</v>
    <v>7224364</v>
    <v>1998</v>
  </rv>
  <rv s="2">
    <v>122</v>
  </rv>
  <rv s="0">
    <v>https://www.bing.com/financeapi/forcetrigger?t=a1shjc&amp;q=XNAS%3aEXC&amp;form=skydnc</v>
    <v>Learn more on Bing</v>
  </rv>
  <rv s="1">
    <v>0</v>
    <v>EXELON CORPORATION (XNAS:EXC)</v>
    <v>2</v>
    <v>3</v>
    <v>Finance</v>
    <v>4</v>
    <v>en-US</v>
    <v>a1shjc</v>
    <v>268435456</v>
    <v>268435457</v>
    <v>1</v>
    <v>Powered by Refinitiv</v>
    <v>50.71</v>
    <v>31.1967</v>
    <v>0.45600000000000002</v>
    <v>-0.2</v>
    <v>-4.2240000000000003E-3</v>
    <v>-0.78</v>
    <v>-1.6543000000000002E-2</v>
    <v>USD</v>
    <v>Exelon Corporation is a utility services holding company. The Company, through its subsidiary, Exelon Generation Company, LLC (Generation), is engaged in the generation, delivery, and marketing of energy business. The Company, through its subsidiaries, Commonwealth Edison Company (ComEd), PECO Energy Company (PECO), Baltimore Gas and Electric Company (BGE), Pepco Holdings LLC (PHI), Potomac Electric Power Company (Pepco), Delmarva Power &amp; Light Company (DPL) and Atlantic City Electric Company (ACE), is engaged in the energy distribution and transmission business. It operates through 11 segments: Generation's five segments: Mid-Atlantic, Midwest, New York, ERCOT, Other Power Regions, ComEd, PECO and BGE, and PHI's three utility segments: Pepco, DPL and ACE. Generation's integrated business consists of the generation, physical delivery and marketing of power across geographical regions through its customer-facing business.</v>
    <v>31518</v>
    <v>Nasdaq Stock Market</v>
    <v>XNAS</v>
    <v>XNAS</v>
    <v>PO BOX 805398, CHICAGO, IL, 60680-5398 US</v>
    <v>47.62</v>
    <v>Electrical Utilities &amp; IPPs</v>
    <v>Stock</v>
    <v>44701.996649814064</v>
    <v>124</v>
    <v>46.344999999999999</v>
    <v>46216880000</v>
    <v>EXELON CORPORATION</v>
    <v>EXELON CORPORATION</v>
    <v>47.37</v>
    <v>18.758299999999998</v>
    <v>47.35</v>
    <v>47.15</v>
    <v>46.37</v>
    <v>980209600</v>
    <v>EXC</v>
    <v>EXELON CORPORATION (XNAS:EXC)</v>
    <v>6175858</v>
    <v>6759496</v>
    <v>1999</v>
  </rv>
  <rv s="2">
    <v>125</v>
  </rv>
  <rv s="0">
    <v>https://www.bing.com/financeapi/forcetrigger?t=a1sl52&amp;q=XNAS%3aFAST&amp;form=skydnc</v>
    <v>Learn more on Bing</v>
  </rv>
  <rv s="1">
    <v>0</v>
    <v>Fastenal Company (XNAS:FAST)</v>
    <v>2</v>
    <v>3</v>
    <v>Finance</v>
    <v>4</v>
    <v>en-US</v>
    <v>a1sl52</v>
    <v>268435456</v>
    <v>268435457</v>
    <v>1</v>
    <v>Powered by Refinitiv</v>
    <v>64.746499999999997</v>
    <v>48.84</v>
    <v>1.2756000000000001</v>
    <v>0.11</v>
    <v>2.1429999999999999E-3</v>
    <v>0.38</v>
    <v>7.3860000000000002E-3</v>
    <v>USD</v>
    <v>Fastenal Company is engaged in the wholesale distribution of industrial and construction supplies. The Company is a distributor of threaded fasteners, bolts, nuts, screws, studs, and related washers, as well as miscellaneous supplies and hardware. Its customers are in the manufacturing and non-residential construction markets. The manufacturing market includes sales of products for both original equipment manufacturing (OEM), where its products are consumed in the final products of its customers, and manufacturing, repair, and operations (MRO), where its products are consumed to support the facilities and ongoing operations of its customers. The non-residential construction market includes general, electrical, plumbing, sheet metal and road contractors. Other users of its products include farmers, truckers, railroads, oil exploration companies, oil production and refinement companies, mining companies, federal, state, and local governmental entities, schools, and certain retail trades.</v>
    <v>21167</v>
    <v>Nasdaq Stock Market</v>
    <v>XNAS</v>
    <v>XNAS</v>
    <v>2001 Theurer Blvd, WINONA, MN, 55987-1500 US</v>
    <v>51.88</v>
    <v>Machinery, Equipment &amp; Components</v>
    <v>Stock</v>
    <v>44701.967373066407</v>
    <v>127</v>
    <v>50.53</v>
    <v>29614930000</v>
    <v>Fastenal Company</v>
    <v>Fastenal Company</v>
    <v>51.704999999999998</v>
    <v>30.124700000000001</v>
    <v>51.34</v>
    <v>51.45</v>
    <v>51.83</v>
    <v>575606000</v>
    <v>FAST</v>
    <v>Fastenal Company (XNAS:FAST)</v>
    <v>3187279</v>
    <v>3743460</v>
    <v>1968</v>
  </rv>
  <rv s="2">
    <v>128</v>
  </rv>
  <rv s="0">
    <v>https://www.bing.com/financeapi/forcetrigger?t=a1slm7&amp;q=XNAS%3aFB&amp;form=skydnc</v>
    <v>Learn more on Bing</v>
  </rv>
  <rv s="1">
    <v>0</v>
    <v>Meta Platforms, Inc. (XNAS:FB)</v>
    <v>2</v>
    <v>3</v>
    <v>Finance</v>
    <v>4</v>
    <v>en-US</v>
    <v>a1slm7</v>
    <v>268435456</v>
    <v>268435457</v>
    <v>1</v>
    <v>Powered by Refinitiv</v>
    <v>384.33</v>
    <v>169</v>
    <v>1.3509</v>
    <v>2.25</v>
    <v>1.1762E-2</v>
    <v>0.27</v>
    <v>1.3950000000000002E-3</v>
    <v>USD</v>
    <v>Meta Platforms Inc., formerly Facebook, Inc., is a social technology company. The Company is engaged in the products that enable people to connect and share with friends and family through mobile devices, personal computers, virtual reality (VR) headsets, wearables, and in-home devices. The Company operates through two segments: Family of Apps (FoA) and Reality Labs (RL). FoA includes Facebook, Instagram, Messenger, WhatsApp, and other services. RL includes augmented and virtual reality-related consumer hardware, software, and content. Facebook enables people to connect, share, discover and communicate with each other on mobile devices and personal computers. Instagram is a place where people can express themselves through photos, videos, and private messaging, and connect with and shop from their favorite businesses and creators. Messenger is a messaging application for people to connect with friends, family, groups, and businesses across platforms and devices.</v>
    <v>77805</v>
    <v>Nasdaq Stock Market</v>
    <v>XNAS</v>
    <v>XNAS</v>
    <v>1601 Willow Rd, MENLO PARK, CA, 94025 US</v>
    <v>197.91</v>
    <v>Software &amp; IT Services</v>
    <v>Stock</v>
    <v>44701.999917082816</v>
    <v>130</v>
    <v>187.87</v>
    <v>523781800000</v>
    <v>Meta Platforms, Inc.</v>
    <v>Meta Platforms, Inc.</v>
    <v>194.97</v>
    <v>14.4777</v>
    <v>191.29</v>
    <v>193.54</v>
    <v>193.81</v>
    <v>2706323000</v>
    <v>FB</v>
    <v>Meta Platforms, Inc. (XNAS:FB)</v>
    <v>31465570</v>
    <v>37619201</v>
    <v>2004</v>
  </rv>
  <rv s="2">
    <v>131</v>
  </rv>
  <rv s="0">
    <v>https://www.bing.com/financeapi/forcetrigger?t=a1sx27&amp;q=XNAS%3aFISV&amp;form=skydnc</v>
    <v>Learn more on Bing</v>
  </rv>
  <rv s="1">
    <v>0</v>
    <v>FISERV, INC. (XNAS:FISV)</v>
    <v>2</v>
    <v>3</v>
    <v>Finance</v>
    <v>4</v>
    <v>en-US</v>
    <v>a1sx27</v>
    <v>268435456</v>
    <v>268435457</v>
    <v>1</v>
    <v>Powered by Refinitiv</v>
    <v>119.86</v>
    <v>89.91</v>
    <v>0.77890000000000004</v>
    <v>1.2</v>
    <v>1.2713E-2</v>
    <v>-0.33</v>
    <v>-3.4520000000000002E-3</v>
    <v>USD</v>
    <v>Fiserv, Inc. is a global provider of payments and financial services technology solutions. The Company provides account processing and digital banking solutions, card issuer processing and network services, payments, e-commerce, merchant acquiring and processing, and the Clover cloud-based point-of-sale solution. The Company’s segments include Merchant Acceptance (Acceptance), Financial Technology (Fintech) and Payments and Network (Payments). The Acceptance segment provides a range of commerce-enabling solutions and serves merchants of all sizes around the world. Acceptance solutions enable businesses to securely accept consumers’ electronic payment transactions online or in-person. The Fintech segment provides financial institutions around the world with the technology solutions they need to run their operations. The Payments segment provides financial institutions and corporate clients around the world with the products and services required to process digital payment transactions.</v>
    <v>44000</v>
    <v>Nasdaq Stock Market</v>
    <v>XNAS</v>
    <v>XNAS</v>
    <v>255 FISERV DR, PO BOX 979, BROOKFIELD, WI, 53045 US</v>
    <v>95.73</v>
    <v>Professional &amp; Commercial Services</v>
    <v>Stock</v>
    <v>44701.932933425778</v>
    <v>133</v>
    <v>93.37</v>
    <v>61788810000</v>
    <v>FISERV, INC.</v>
    <v>FISERV, INC.</v>
    <v>95.35</v>
    <v>36.8949</v>
    <v>94.39</v>
    <v>95.59</v>
    <v>95.26</v>
    <v>646394000</v>
    <v>FISV</v>
    <v>FISERV, INC. (XNAS:FISV)</v>
    <v>2859932</v>
    <v>3429783</v>
    <v>1992</v>
  </rv>
  <rv s="2">
    <v>134</v>
  </rv>
  <rv s="0">
    <v>https://www.bing.com/financeapi/forcetrigger?t=a1tg3m&amp;q=XNAS%3aFTNT&amp;form=skydnc</v>
    <v>Learn more on Bing</v>
  </rv>
  <rv s="1">
    <v>0</v>
    <v>FORTINET, INC. (XNAS:FTNT)</v>
    <v>2</v>
    <v>3</v>
    <v>Finance</v>
    <v>4</v>
    <v>en-US</v>
    <v>a1tg3m</v>
    <v>268435456</v>
    <v>268435457</v>
    <v>1</v>
    <v>Powered by Refinitiv</v>
    <v>371.77</v>
    <v>208.29</v>
    <v>1.1929000000000001</v>
    <v>10.119999999999999</v>
    <v>3.6778999999999999E-2</v>
    <v>0.62</v>
    <v>2.173E-3</v>
    <v>USD</v>
    <v>Fortinet, Inc. offers cybersecurity and networking solutions. The Company provides cyber security solutions to a variety of organizations, including enterprises, communication service providers, government organizations and small businesses. Its network security appliances are managed by its FortiOS network operating system. Its Cloud Security portfolio also includes securing applications, including email and Web. Its cloud security offerings are available for deployment in public and private cloud environments, including Amazon Web Services, Microsoft Azure, Google Cloud, Oracle Cloud, Alibaba Cloud, IBM Cloud and VMWare Cloud. It also offers managed intrusion prevention system and Web application firewall rules delivered by FortiGuard Labs as an overlay service to native security offerings offered by Amazon Web Services. Its public and private cloud security solutions, including virtual appliances and hosted solutions, cover the capabilities of the Fortinet Security Fabric platform.</v>
    <v>10860</v>
    <v>Nasdaq Stock Market</v>
    <v>XNAS</v>
    <v>XNAS</v>
    <v>899 Kifer Rd, SUNNYVALE, CA, 94086-5205 US</v>
    <v>288.995</v>
    <v>Software &amp; IT Services</v>
    <v>Stock</v>
    <v>44701.995124096873</v>
    <v>136</v>
    <v>271.23</v>
    <v>45795180000</v>
    <v>FORTINET, INC.</v>
    <v>FORTINET, INC.</v>
    <v>286.3</v>
    <v>71.821200000000005</v>
    <v>275.16000000000003</v>
    <v>285.27999999999997</v>
    <v>285.89999999999998</v>
    <v>160527100</v>
    <v>FTNT</v>
    <v>FORTINET, INC. (XNAS:FTNT)</v>
    <v>2293572</v>
    <v>1542678</v>
    <v>2000</v>
  </rv>
  <rv s="2">
    <v>137</v>
  </rv>
  <rv s="0">
    <v>https://www.bing.com/financeapi/forcetrigger?t=a1tvoc&amp;q=XNAS%3aGILD&amp;form=skydnc</v>
    <v>Learn more on Bing</v>
  </rv>
  <rv s="1">
    <v>0</v>
    <v>GILEAD SCIENCES, INC. (XNAS:GILD)</v>
    <v>2</v>
    <v>3</v>
    <v>Finance</v>
    <v>4</v>
    <v>en-US</v>
    <v>a1tvoc</v>
    <v>268435456</v>
    <v>268435457</v>
    <v>1</v>
    <v>Powered by Refinitiv</v>
    <v>74.12</v>
    <v>57.185000000000002</v>
    <v>0.3392</v>
    <v>0.56999999999999995</v>
    <v>9.0089999999999996E-3</v>
    <v>0.16</v>
    <v>2.506E-3</v>
    <v>USD</v>
    <v>Gilead Sciences, Inc. is a biopharmaceutical company. The Company is focused on the discovery, development and commercialization of medicine to prevent and treat diseases, including human immunodeficiency virus (HIV), viral hepatitis and cancer. The Company’s products for HIV/AIDS patients include Biktarvy, Genvoya, Descovy, Odefsey, Truvada, Complera/Eviplera, Stribild, and Atripla. Its COVID-19 product is Veklury. The products for liver diseases includes Epclusa, Harvoni, Vosevi, Vemlidy, and Viread. The products under hematology/oncology/cell therapy include Yescarta, Tecartus, Trodelvy, and Zydelig. The other products include Letairis (ambrisentan), Ranexa (ranolazine), Cayston, Jyseleca, and AmBisome (amphotericin B liposome for injection). The Company also sells and distributes generic versions of Epclusa and Harvoni in the United States. It sells and distributes its products in the United States through the wholesale channel. It operates in more than 35 countries worldwide.</v>
    <v>14400</v>
    <v>Nasdaq Stock Market</v>
    <v>XNAS</v>
    <v>XNAS</v>
    <v>333 LAKESIDE DR, FOSTER CITY, CA, 94404 US</v>
    <v>63.9</v>
    <v>Biotechnology &amp; Medical Research</v>
    <v>Stock</v>
    <v>44701.999752464842</v>
    <v>139</v>
    <v>62.725000000000001</v>
    <v>80075370000</v>
    <v>GILEAD SCIENCES, INC.</v>
    <v>GILEAD SCIENCES, INC.</v>
    <v>63.37</v>
    <v>17.6753</v>
    <v>63.27</v>
    <v>63.84</v>
    <v>64</v>
    <v>1254313000</v>
    <v>GILD</v>
    <v>GILEAD SCIENCES, INC. (XNAS:GILD)</v>
    <v>6814570</v>
    <v>8408933</v>
    <v>1987</v>
  </rv>
  <rv s="2">
    <v>140</v>
  </rv>
  <rv s="0">
    <v>http://en.wikipedia.org/wiki/Alphabet_Inc.</v>
    <v>Wikipedia</v>
  </rv>
  <rv s="4">
    <v>6</v>
    <v>142</v>
  </rv>
  <rv s="5">
    <v>11</v>
    <v>https://www.bing.com/th?id=AMMS_91f59ff6c9305ce24b1cf0389cd856f8&amp;qlt=95</v>
    <v>143</v>
    <v>0</v>
    <v>https://www.bing.com/images/search?form=xlimg&amp;q=alphabet+inc.</v>
    <v>Image of ALPHABET INC.</v>
    <v/>
  </rv>
  <rv s="0">
    <v>https://www.bing.com/financeapi/forcetrigger?t=a1u3p2&amp;q=XNAS%3aGOOG&amp;form=skydnc</v>
    <v>Learn more on Bing</v>
  </rv>
  <rv s="6">
    <v>7</v>
    <v>ALPHABET INC. (XNAS:GOOG)</v>
    <v>9</v>
    <v>10</v>
    <v>Finance</v>
    <v>4</v>
    <v>en-US</v>
    <v>a1u3p2</v>
    <v>268435456</v>
    <v>268435457</v>
    <v>1</v>
    <v>Powered by Refinitiv</v>
    <v>3042</v>
    <v>2127.46</v>
    <v>1.1262000000000001</v>
    <v>-28.65</v>
    <v>-1.2935E-2</v>
    <v>0.74</v>
    <v>3.3849999999999999E-4</v>
    <v>USD</v>
    <v>Alphabet Inc. is a holding company. The Company's segments include Google Services, Google Cloud, and Other Bets. The Google Services segment includes products and services such as ads, Android, Chrome, hardware, Google Maps, Google Play, Search, and YouTube. The Google Cloud segment includes Google's infrastructure and platform services, collaboration tools, and other services for enterprise customers. The Other Bets segment includes earlier stage technologies that are further afield from its core Google business, and it includes the sale of health technology and Internet services. Its Google Cloud provides enterprise-ready cloud services, including Google Cloud Platform and Google Workspace. Google Cloud Platform enables developers to build, test, and deploy applications on its infrastructure. The Company's Google Workspace collaboration tools include applications, such as Gmail, Docs, Drive, Calendar, Meet, and various others. The Company also has various hardware products.</v>
    <v>163906</v>
    <v>Nasdaq Stock Market</v>
    <v>XNAS</v>
    <v>XNAS</v>
    <v>1600 Amphitheatre Pkwy, MOUNTAIN VIEW, CA, 94043-1351 US</v>
    <v>2251</v>
    <v>144</v>
    <v>Software &amp; IT Services</v>
    <v>Stock</v>
    <v>44701.999988633594</v>
    <v>145</v>
    <v>2127.46</v>
    <v>1436857000000</v>
    <v>ALPHABET INC.</v>
    <v>ALPHABET INC.</v>
    <v>2241.71</v>
    <v>20.029800000000002</v>
    <v>2214.91</v>
    <v>2186.2600000000002</v>
    <v>2187</v>
    <v>658499900</v>
    <v>GOOG</v>
    <v>ALPHABET INC. (XNAS:GOOG)</v>
    <v>1879301</v>
    <v>1630950</v>
    <v>2015</v>
  </rv>
  <rv s="2">
    <v>146</v>
  </rv>
  <rv s="0">
    <v>https://www.bing.com/financeapi/forcetrigger?t=a1ut3m&amp;q=XNAS%3aHON&amp;form=skydnc</v>
    <v>Learn more on Bing</v>
  </rv>
  <rv s="1">
    <v>0</v>
    <v>HONEYWELL INTERNATIONAL INC. (XNAS:HON)</v>
    <v>2</v>
    <v>3</v>
    <v>Finance</v>
    <v>4</v>
    <v>en-US</v>
    <v>a1ut3m</v>
    <v>268435456</v>
    <v>268435457</v>
    <v>1</v>
    <v>Powered by Refinitiv</v>
    <v>236.86</v>
    <v>174.42</v>
    <v>1.0334000000000001</v>
    <v>-2.9</v>
    <v>-1.5053E-2</v>
    <v>-0.36</v>
    <v>-1.897E-3</v>
    <v>USD</v>
    <v>Honeywell International Inc. is a software-industrial company that provides technology solutions. The Company operates through four segments: Aerospace, Honeywell Building Technologies, Performance Materials and Technologies, and Safety and Productivity Solutions. The Aerospace segment supplies products, software and services for aircrafts that it sells to original equipment manufacturers (OEM) and other customers in various end markets. The Honeywell Building Technologies segment offers products, software, solutions and technologies that enable building owners and occupants to ensure their facilities are safe, energy efficient, sustainable and productive. The Performance Materials and Technologies segment is engaged in developing and manufacturing performance chemicals and materials, process technologies and automation solutions. The Safety and Productivity Solutions segment provides products and software that improve productivity, workplace safety, and asset performance to customers.</v>
    <v>99000</v>
    <v>Nasdaq Stock Market</v>
    <v>XNAS</v>
    <v>XNAS</v>
    <v>855 S. Mint Street, CHARLOTTE, NC, 28202 US</v>
    <v>194.20500000000001</v>
    <v>Consumer Goods Conglomerates</v>
    <v>Stock</v>
    <v>44701.99930133047</v>
    <v>148</v>
    <v>185.78</v>
    <v>129169100000</v>
    <v>HONEYWELL INTERNATIONAL INC.</v>
    <v>HONEYWELL INTERNATIONAL INC.</v>
    <v>193.53</v>
    <v>25.5931</v>
    <v>192.65</v>
    <v>189.75</v>
    <v>189.39</v>
    <v>680732900</v>
    <v>HON</v>
    <v>HONEYWELL INTERNATIONAL INC. (XNAS:HON)</v>
    <v>3884143</v>
    <v>3787290</v>
    <v>1999</v>
  </rv>
  <rv s="2">
    <v>149</v>
  </rv>
  <rv s="0">
    <v>https://www.bing.com/financeapi/forcetrigger?t=a1vb5r&amp;q=XNAS%3aIDXX&amp;form=skydnc</v>
    <v>Learn more on Bing</v>
  </rv>
  <rv s="1">
    <v>0</v>
    <v>IDEXX LABORATORIES, INC. (XNAS:IDXX)</v>
    <v>2</v>
    <v>3</v>
    <v>Finance</v>
    <v>4</v>
    <v>en-US</v>
    <v>a1vb5r</v>
    <v>268435456</v>
    <v>268435457</v>
    <v>1</v>
    <v>Powered by Refinitiv</v>
    <v>706.95</v>
    <v>330.66</v>
    <v>1.1456999999999999</v>
    <v>7.4</v>
    <v>2.0283000000000002E-2</v>
    <v>0.06</v>
    <v>1.6119999999999999E-4</v>
    <v>USD</v>
    <v>IDEXX Laboratories, Inc. develops, manufactures and distributes products and provides services for the companion animal veterinary, livestock and poultry, dairy and water testing markets. It also offers human medical point-of-care &amp; laboratory diagnostics. Its products include health monitoring, others. Its segments include Companion Animal Group (CAG), Water quality products (Water), and Livestock, Poultry and Dairy (LPD). The CAG segment CAG develops, designs, manufactures, and distributes products and performs services for veterinarians and the biomedical analytics market, primarily related to diagnostics and information management. The Water segment develops, designs, manufactures, and distributes a range of products used in the detection of various microbiological parameters in water. The LPD segment develops, designs, manufactures, and distributes diagnostic tests and related instrumentation and performs services that are used to manage the health status of livestock and poultry.</v>
    <v>10350</v>
    <v>Nasdaq Stock Market</v>
    <v>XNAS</v>
    <v>XNAS</v>
    <v>1 Idexx Dr, WESTBROOK, ME, 04092-2041 US</v>
    <v>375.13</v>
    <v>Healthcare Equipment &amp; Supplies</v>
    <v>Stock</v>
    <v>44701.890536689061</v>
    <v>151</v>
    <v>362.74</v>
    <v>31270010000</v>
    <v>IDEXX LABORATORIES, INC.</v>
    <v>IDEXX LABORATORIES, INC.</v>
    <v>370.61</v>
    <v>42.822099999999999</v>
    <v>364.83</v>
    <v>372.23</v>
    <v>372.29</v>
    <v>84007230</v>
    <v>IDXX</v>
    <v>IDEXX LABORATORIES, INC. (XNAS:IDXX)</v>
    <v>768216</v>
    <v>855268</v>
    <v>1983</v>
  </rv>
  <rv s="2">
    <v>152</v>
  </rv>
  <rv s="0">
    <v>https://www.bing.com/financeapi/forcetrigger?t=a1vh4c&amp;q=XNAS%3aILMN&amp;form=skydnc</v>
    <v>Learn more on Bing</v>
  </rv>
  <rv s="1">
    <v>0</v>
    <v>ILLUMINA, INC. (XNAS:ILMN)</v>
    <v>2</v>
    <v>3</v>
    <v>Finance</v>
    <v>4</v>
    <v>en-US</v>
    <v>a1vh4c</v>
    <v>268435456</v>
    <v>268435457</v>
    <v>1</v>
    <v>Powered by Refinitiv</v>
    <v>526</v>
    <v>208.35</v>
    <v>1.0481</v>
    <v>2.74</v>
    <v>1.1380999999999999E-2</v>
    <v>-0.02</v>
    <v>-8.214000000000001E-5</v>
    <v>USD</v>
    <v>Illumina, Inc. is a provider of sequencing- and array-based solutions for genetic and genomic analysis. The Company operates through two segments: Core Illumina and GRAIL. Core Illumina products and services serve customers in the research, clinical and applied markets, and enable the adoption of a variety of genomic solutions. GRAIL is a healthcare company focused on early detection of multiple cancers. Its portfolio of integrated sequencing and microarray systems, consumables, and analysis tools is designed for genetic analysis. Customers use its platforms to perform whole genome, de novo, exome and ribonucleic acid (RNA) sequencing, and targeted resequencing of specific gene regions and genes. The Company's BeadArray technology produces arrays that can perform many assays simultaneously. Customers use its array-based genotyping consumables for a range of analyses, including diverse species, disease-related mutations, and genetic characteristics associated with cancer.</v>
    <v>9800</v>
    <v>Nasdaq Stock Market</v>
    <v>XNAS</v>
    <v>XNAS</v>
    <v>5200 Illumina Way, SAN DIEGO, CA, 92122-4616 US</v>
    <v>246.03</v>
    <v>Healthcare Equipment &amp; Supplies</v>
    <v>Stock</v>
    <v>44701.953959548438</v>
    <v>154</v>
    <v>236.25</v>
    <v>38252280000</v>
    <v>ILLUMINA, INC.</v>
    <v>ILLUMINA, INC.</v>
    <v>244.83</v>
    <v>52.512099999999997</v>
    <v>240.75</v>
    <v>243.49</v>
    <v>243.47</v>
    <v>157100000</v>
    <v>ILMN</v>
    <v>ILLUMINA, INC. (XNAS:ILMN)</v>
    <v>974180</v>
    <v>1204844</v>
    <v>2000</v>
  </rv>
  <rv s="2">
    <v>155</v>
  </rv>
  <rv s="0">
    <v>https://www.bing.com/financeapi/forcetrigger?t=a1vmf2&amp;q=XNAS%3aINTC&amp;form=skydnc</v>
    <v>Learn more on Bing</v>
  </rv>
  <rv s="1">
    <v>0</v>
    <v>INTEL CORPORATION (XNAS:INTC)</v>
    <v>2</v>
    <v>3</v>
    <v>Finance</v>
    <v>4</v>
    <v>en-US</v>
    <v>a1vmf2</v>
    <v>268435456</v>
    <v>268435457</v>
    <v>1</v>
    <v>Powered by Refinitiv</v>
    <v>58.414999999999999</v>
    <v>40.31</v>
    <v>0.60880000000000001</v>
    <v>-0.36</v>
    <v>-8.5690000000000002E-3</v>
    <v>-0.02</v>
    <v>-4.8020000000000002E-4</v>
    <v>USD</v>
    <v>Intel Corporation is engaged in designing and manufacturing products and technologies. The Company's segments include Client Computing Group (CCG), Data Center Group (DCG), Internet of Things Group (IOTG), Mobileye, Non-Volatile Memory Solutions Group (NSG) and Programmable Solutions Group (PSG). The CCG segment is focused on long-term operating system, system architecture, hardware, and application integration that enable PC experiences. The DCG segment develops workload-optimized platforms for compute, storage, and network functions. The IOTG segment develops high-performance compute platforms that solve the technology needs for business use cases that scale across vertical industries and embedded markets. The Mobileye segment provides driving assistance and self-driving solutions. The NSG segment provides memory and storage products based on Intel 3D NAND technology. The PSG segment offers programmable semiconductors, primarily FPGAs, structured ASICs, and related products.</v>
    <v>121100</v>
    <v>Nasdaq Stock Market</v>
    <v>XNAS</v>
    <v>XNAS</v>
    <v>2200 Mission College Blvd, SANTA CLARA, CA, 95054-1537 US</v>
    <v>42.29</v>
    <v>Semiconductors &amp; Semiconductor Equipment</v>
    <v>Stock</v>
    <v>44701.999970416407</v>
    <v>157</v>
    <v>40.31</v>
    <v>170306800000</v>
    <v>INTEL CORPORATION</v>
    <v>INTEL CORPORATION</v>
    <v>42.244999999999997</v>
    <v>6.9870999999999999</v>
    <v>42.01</v>
    <v>41.65</v>
    <v>41.63</v>
    <v>4089000000</v>
    <v>INTC</v>
    <v>INTEL CORPORATION (XNAS:INTC)</v>
    <v>44802286</v>
    <v>37109778</v>
    <v>1989</v>
  </rv>
  <rv s="2">
    <v>158</v>
  </rv>
  <rv s="0">
    <v>https://www.bing.com/financeapi/forcetrigger?t=a1vmtc&amp;q=XNAS%3aINTU&amp;form=skydnc</v>
    <v>Learn more on Bing</v>
  </rv>
  <rv s="1">
    <v>0</v>
    <v>INTUIT INC. (XNAS:INTU)</v>
    <v>2</v>
    <v>3</v>
    <v>Finance</v>
    <v>4</v>
    <v>en-US</v>
    <v>a1vmtc</v>
    <v>268435456</v>
    <v>268435457</v>
    <v>1</v>
    <v>Powered by Refinitiv</v>
    <v>716.86</v>
    <v>339.36</v>
    <v>1.1801999999999999</v>
    <v>5.45</v>
    <v>1.5042E-2</v>
    <v>1.1000000000000001</v>
    <v>2.9909999999999997E-3</v>
    <v>USD</v>
    <v>Intuit Inc. is a global technology platform that helps consumers, small businesses, and the self-employed prosper by delivering financial management and compliance products and services. The Company operates through three segments: Small Business &amp; Self-Employed, Consumer and Strategic Partner. The Small Business segment serves small businesses and the self-employed around the world and includes QuickBooks financial and business management online services and desktop software, payroll solutions, merchant payment processing solutions, and financing for small businesses. The Consumer segment serves consumers and includes do-it-yourself and assisted TurboTax income tax preparation products and services, which enable individuals to prepare and file their own federal and state personal income tax returns. The Strategic Partner segment serves professional accountants in the United States and Canada. Its professional tax offerings include Lacerte, ProSeries, ProFile and ProConnect Tax Online.</v>
    <v>13500</v>
    <v>Nasdaq Stock Market</v>
    <v>XNAS</v>
    <v>XNAS</v>
    <v>2700 Coast Ave, MOUNTAIN VIEW, CA, 94043-1140 US</v>
    <v>371.79</v>
    <v>Financial Technology (Fintech) &amp; Infrastructure</v>
    <v>Stock</v>
    <v>44701.997657117972</v>
    <v>160</v>
    <v>356.27</v>
    <v>104012800000</v>
    <v>INTUIT INC.</v>
    <v>INTUIT INC.</v>
    <v>367.82</v>
    <v>46.228000000000002</v>
    <v>362.33</v>
    <v>367.78</v>
    <v>368.88</v>
    <v>282812500</v>
    <v>INTU</v>
    <v>INTUIT INC. (XNAS:INTU)</v>
    <v>1921565</v>
    <v>1894793</v>
    <v>1993</v>
  </rv>
  <rv s="2">
    <v>161</v>
  </rv>
  <rv s="0">
    <v>https://www.bing.com/financeapi/forcetrigger?t=a1vt77&amp;q=XNAS%3aISRG&amp;form=skydnc</v>
    <v>Learn more on Bing</v>
  </rv>
  <rv s="1">
    <v>0</v>
    <v>INTUITIVE SURGICAL, INC. (XNAS:ISRG)</v>
    <v>2</v>
    <v>3</v>
    <v>Finance</v>
    <v>4</v>
    <v>en-US</v>
    <v>a1vt77</v>
    <v>268435456</v>
    <v>268435457</v>
    <v>1</v>
    <v>Powered by Refinitiv</v>
    <v>369.69</v>
    <v>206.6</v>
    <v>1.2642</v>
    <v>0.93</v>
    <v>4.2630000000000003E-3</v>
    <v>-0.48</v>
    <v>-2.1909999999999998E-3</v>
    <v>USD</v>
    <v>Intuitive Surgical, Inc. develops, manufactures, and markets the da Vinci surgical system and the Ion endoluminal system. The Company's products and related services enable physicians and healthcare providers to access minimally invasive care. The systems consist of a surgeon console or consoles, a patient-side cart, a vision system, and proprietary instruments and accessories. Its da Vinci products consist of five categories, such as da Vinci surgical systems, da Vinci instruments and accessories, da Vinci Stapling, da Vinci Energy, and da Vinci Vision, including Firefly Fluorescence imaging systems and da Vinci Endoscopes. It also provides a suite of systems, learning, and services offerings. Its Ion endoluminal system extends its commercial offerings beyond surgery into diagnostic procedures, enabling minimally invasive biopsies in the lung. Its services include readiness support, maintenance support, OR consulting, customer hospital analytics, and market consulting optimization.</v>
    <v>9793</v>
    <v>Nasdaq Stock Market</v>
    <v>XNAS</v>
    <v>XNAS</v>
    <v>1020 Kifer Rd, SUNNYVALE, CA, 94086-5301 US</v>
    <v>223.27</v>
    <v>Healthcare Equipment &amp; Supplies</v>
    <v>Stock</v>
    <v>44701.984975404688</v>
    <v>163</v>
    <v>212.905</v>
    <v>78636600000</v>
    <v>INTUITIVE SURGICAL, INC.</v>
    <v>INTUITIVE SURGICAL, INC.</v>
    <v>222.31</v>
    <v>33.246099999999998</v>
    <v>218.14</v>
    <v>219.07</v>
    <v>218.59</v>
    <v>358956500</v>
    <v>ISRG</v>
    <v>INTUITIVE SURGICAL, INC. (XNAS:ISRG)</v>
    <v>1818012</v>
    <v>2577495</v>
    <v>1995</v>
  </rv>
  <rv s="2">
    <v>164</v>
  </rv>
  <rv s="0">
    <v>https://www.bing.com/financeapi/forcetrigger?t=a1w2u2&amp;q=XNAS%3aJD&amp;form=skydnc</v>
    <v>Learn more on Bing</v>
  </rv>
  <rv s="9">
    <v>16</v>
    <v>JD.COM, INC. (XNAS:JD)</v>
    <v>2</v>
    <v>17</v>
    <v>Finance</v>
    <v>4</v>
    <v>en-US</v>
    <v>a1w2u2</v>
    <v>268435456</v>
    <v>268435457</v>
    <v>1</v>
    <v>Powered by Refinitiv</v>
    <v>90.409000000000006</v>
    <v>40.537300000000002</v>
    <v>0.61619999999999997</v>
    <v>-0.61</v>
    <v>-1.1557E-2</v>
    <v>0.6</v>
    <v>1.1500999999999999E-2</v>
    <v>USD</v>
    <v>JD.com Inc is a holding company mainly engaged in e-commerce business. The Company operates two segments. JD Retail segment consists of online retail, online marketplace and marketing services in China. The Company offers electronics products, home appliances and other general merchandise categories. The Company has its own online platform, which third-party merchants offer products on it. The Company provides marketing and display advertising services to third-party merchants, suppliers and other business partners on its website channels. New Businesses segment includes logistics services provided to third parties, overseas business, technology initiatives, as well as asset management services to logistics property investors and sale of development properties. It offers comprehensive supply chain solutions to third parties through JD Logistics, including warehousing, transportation, delivery and after-sales service. The Company mainly conducts its businesses in the China market.</v>
    <v>385357</v>
    <v>Nasdaq Stock Market</v>
    <v>XNAS</v>
    <v>XNAS</v>
    <v>20Th Floor, Building A, No. 18 Kechuang, Yizhuang Bda, Daxing District, BEIJING, BEIJING, 101111 CN</v>
    <v>54.9</v>
    <v>Diversified Retail</v>
    <v>Stock</v>
    <v>44701.999802904691</v>
    <v>166</v>
    <v>50.99</v>
    <v>85188700000</v>
    <v>JD.COM, INC.</v>
    <v>JD.COM, INC.</v>
    <v>54.25</v>
    <v>24.939399999999999</v>
    <v>52.78</v>
    <v>52.17</v>
    <v>52.77</v>
    <v>1579654000</v>
    <v>JD</v>
    <v>JD.COM, INC. (XNAS:JD)</v>
    <v>12289433</v>
    <v>13161420</v>
  </rv>
  <rv s="2">
    <v>167</v>
  </rv>
  <rv s="0">
    <v>https://www.bing.com/financeapi/forcetrigger?t=a1r9cw&amp;q=XNAS%3aKDP&amp;form=skydnc</v>
    <v>Learn more on Bing</v>
  </rv>
  <rv s="1">
    <v>0</v>
    <v>KEURIG DR PEPPER INC. (XNAS:KDP)</v>
    <v>2</v>
    <v>3</v>
    <v>Finance</v>
    <v>4</v>
    <v>en-US</v>
    <v>a1r9cw</v>
    <v>268435456</v>
    <v>268435457</v>
    <v>1</v>
    <v>Powered by Refinitiv</v>
    <v>39.35</v>
    <v>32.44</v>
    <v>0.6915</v>
    <v>0.25</v>
    <v>7.2819999999999994E-3</v>
    <v>0</v>
    <v>0</v>
    <v>USD</v>
    <v>Keurig Dr Pepper Inc. is a beverage company in North America. The Company has a diverse portfolio of flavored (non-cola) carbonated soft drinks (CSDs), non-carbonated beverages (NCBs), including water, ready-to-drink tea and coffee, juice, juice drinks, mixers, and specialty coffee, and is a producer of single serve brewing systems. The Company's segments include Coffee Systems, Packaged Beverages, Beverage Concentrates and Latin America Beverages. The Coffee Systems segment is a producer of single serve brewers and specialty coffee. Packaged Beverages and Latin America Beverages segment is principally a brand ownership, manufacturing, and distribution business. The Company’s brand portfolio includes CSD brands, such as Dr Pepper, Canada Dry, Schweppes, Crush, Sunkist, A&amp;W, 7UP, SunDrop, Squirt, Big Red, Hawaiian Punch and RC Cola, and NCB brands, which include Snapple, Mott's, Bai, Clamato, Hawaiian Punch, Core, Yoo-Hoo, ReaLemon, evian, Vita Coco, and Mr and Mrs T mixers.</v>
    <v>27500</v>
    <v>Nasdaq Stock Market</v>
    <v>XNAS</v>
    <v>XNAS</v>
    <v>53 South Ave, BURLINGTON, MA, 01803-4903 US</v>
    <v>34.67</v>
    <v>Beverages</v>
    <v>Stock</v>
    <v>44701.99529746484</v>
    <v>169</v>
    <v>33.56</v>
    <v>49053350000</v>
    <v>KEURIG DR PEPPER INC.</v>
    <v>KEURIG DR PEPPER INC.</v>
    <v>34.619999999999997</v>
    <v>20.337900000000001</v>
    <v>34.33</v>
    <v>34.58</v>
    <v>34.58</v>
    <v>1418547000</v>
    <v>KDP</v>
    <v>KEURIG DR PEPPER INC. (XNAS:KDP)</v>
    <v>12284498</v>
    <v>9206419</v>
    <v>2007</v>
  </rv>
  <rv s="2">
    <v>170</v>
  </rv>
  <rv s="0">
    <v>https://www.bing.com/financeapi/forcetrigger?t=a1wi77&amp;q=XNAS%3aKHC&amp;form=skydnc</v>
    <v>Learn more on Bing</v>
  </rv>
  <rv s="1">
    <v>0</v>
    <v>THE KRAFT HEINZ COMPANY (XNAS:KHC)</v>
    <v>2</v>
    <v>3</v>
    <v>Finance</v>
    <v>4</v>
    <v>en-US</v>
    <v>a1wi77</v>
    <v>268435456</v>
    <v>268435457</v>
    <v>1</v>
    <v>Powered by Refinitiv</v>
    <v>44.95</v>
    <v>32.784999999999997</v>
    <v>0.86280000000000001</v>
    <v>-0.19</v>
    <v>-4.927E-3</v>
    <v>0.13</v>
    <v>3.388E-3</v>
    <v>USD</v>
    <v>The Kraft Heinz Company (KHC) is a global food and beverage company. The Company's segments geographic include United States, International, and Canada. KHC manufactures and markets food and beverage products, including dairy products, meat products, coffee beans, soybean and vegetable oils, sugar and other sweeteners, tomatoes, potatoes, corn products, wheat products, nuts, and cocoa products. The Company's products are sold through its own sales organizations and through independent brokers, agents, and distributors to chain, wholesale, cooperative and independent grocery accounts, convenience stores, drug stores, value stores, bakeries, pharmacies, mass merchants, club stores and institutions. KHC's products are also sold online through various e-commerce platforms and retailers. KHC offers its products under various brands, such as Kraft, Oscar Mayer, Heinz, Philadelphia, Lunchables, Velveeta, Maxwell House, Kool-Aid, Ore-Ida, Jell-O, Master, Quero, Golden Circle and Wattie's.</v>
    <v>36000</v>
    <v>Nasdaq Stock Market</v>
    <v>XNAS</v>
    <v>XNAS</v>
    <v>1 Ppg Pl, PITTSBURGH, PA, 15222-5415 US</v>
    <v>38.85</v>
    <v>Food &amp; Tobacco</v>
    <v>Stock</v>
    <v>44701.997131284377</v>
    <v>172</v>
    <v>37.75</v>
    <v>46963040000</v>
    <v>THE KRAFT HEINZ COMPANY</v>
    <v>THE KRAFT HEINZ COMPANY</v>
    <v>38.682000000000002</v>
    <v>48.328699999999998</v>
    <v>38.56</v>
    <v>38.369999999999997</v>
    <v>38.5</v>
    <v>1223952000</v>
    <v>KHC</v>
    <v>THE KRAFT HEINZ COMPANY (XNAS:KHC)</v>
    <v>10146090</v>
    <v>7400624</v>
    <v>2013</v>
  </rv>
  <rv s="2">
    <v>173</v>
  </rv>
  <rv s="0">
    <v>https://www.bing.com/financeapi/forcetrigger?t=a1wjkr&amp;q=XNAS%3aKLAC&amp;form=skydnc</v>
    <v>Learn more on Bing</v>
  </rv>
  <rv s="1">
    <v>0</v>
    <v>KLA Corporation (XNAS:KLAC)</v>
    <v>2</v>
    <v>3</v>
    <v>Finance</v>
    <v>4</v>
    <v>en-US</v>
    <v>a1wjkr</v>
    <v>268435456</v>
    <v>268435457</v>
    <v>1</v>
    <v>Powered by Refinitiv</v>
    <v>457.12</v>
    <v>287.44</v>
    <v>1.2269000000000001</v>
    <v>-3.04</v>
    <v>-8.9800000000000001E-3</v>
    <v>-0.27</v>
    <v>-8.0479999999999994E-4</v>
    <v>USD</v>
    <v>KLA Corporation (KLA) is a supplier of process control and yield management solutions and services for the semiconductor and related electronics industries. The Company offers portfolio of device manufacturing, inspection and metrology products and related service, software and other offerings support research and development (R&amp;D) and manufacturing of integrated circuits (IC), wafers and reticles. It also offers technologically advanced, yield-enhancing and process-enabling solutions to address various manufacturing stages of Printed Circuit Boards (PCB), Flat Panel Displays (FPD), Specialty Semiconductor Devices (SD) and other electronic components. Its segment includes Semiconductor Process Control; Specialty Semiconductor Process; PCB, Display and Component Inspection; and Other. The Company’s semiconductor customers operate in one or both of the semiconductor device manufacturing markets such as Memory and Foundry/Logic.</v>
    <v>11300</v>
    <v>Nasdaq Stock Market</v>
    <v>XNAS</v>
    <v>XNAS</v>
    <v>1 Technology Dr, MILPITAS, CA, 95035-7916 US</v>
    <v>346.74</v>
    <v>Semiconductors &amp; Semiconductor Equipment</v>
    <v>Stock</v>
    <v>44701.999970149998</v>
    <v>175</v>
    <v>318.02999999999997</v>
    <v>50065380000</v>
    <v>KLA Corporation</v>
    <v>KLA Corporation</v>
    <v>342.68</v>
    <v>16.427800000000001</v>
    <v>338.52</v>
    <v>335.48</v>
    <v>335.21</v>
    <v>149235000</v>
    <v>KLAC</v>
    <v>KLA Corporation (XNAS:KLAC)</v>
    <v>1996953</v>
    <v>1466309</v>
    <v>1975</v>
  </rv>
  <rv s="2">
    <v>176</v>
  </rv>
  <rv s="0">
    <v>https://www.bing.com/financeapi/forcetrigger?t=bvu46h&amp;q=XNAS%3aLCID&amp;form=skydnc</v>
    <v>Learn more on Bing</v>
  </rv>
  <rv s="3">
    <v>5</v>
    <v>Lucid Group, Inc (XNAS:LCID)</v>
    <v>2</v>
    <v>6</v>
    <v>Finance</v>
    <v>4</v>
    <v>en-US</v>
    <v>bvu46h</v>
    <v>268435456</v>
    <v>268435457</v>
    <v>1</v>
    <v>Powered by Refinitiv</v>
    <v>57.75</v>
    <v>13.25</v>
    <v>-0.88</v>
    <v>-4.5666999999999999E-2</v>
    <v>0.01</v>
    <v>5.4379999999999999E-4</v>
    <v>USD</v>
    <v>Lucid Group, Inc. is an automotive company, which is focused on designing, developing, manufacturing and selling of electric vehicle (EV), EV powertrains and battery systems in-house using its own equipment and factory. The Company offers at its own geographically distributed retail and service locations and through direct-to-consumer online and retail sales. It also boasts a product roadmap of future vehicle programs and technologies. The Company's focus on in-house technological innovation, vertical integration, and a clean-sheet approach to engineering and design has led to the development of its groundbreaking electric vehicle, the Lucid Air. The Lucid Air is a fully electric sedan that targets post-luxury consumers. The Lucid Air is manufactured at its greenfield electric vehicle manufacturing facility in Casa Grande, Arizona, Advanced Manufacturing Plant-1. It sells vehicles directly to consumers through its retail sales network and through direct online sales.</v>
    <v>3900</v>
    <v>Nasdaq Stock Market</v>
    <v>XNAS</v>
    <v>XNAS</v>
    <v>7373 Gateway Blvd., NEWARK, CA, 94560 US</v>
    <v>19.8</v>
    <v>Automobiles &amp; Auto Parts</v>
    <v>Stock</v>
    <v>44701.999922696094</v>
    <v>178</v>
    <v>17.344999999999999</v>
    <v>30671590000</v>
    <v>Lucid Group, Inc</v>
    <v>Lucid Group, Inc</v>
    <v>19.739999999999998</v>
    <v>0</v>
    <v>19.27</v>
    <v>18.39</v>
    <v>18.399999999999999</v>
    <v>1667841000</v>
    <v>LCID</v>
    <v>Lucid Group, Inc (XNAS:LCID)</v>
    <v>28540943</v>
    <v>26326503</v>
    <v>2020</v>
  </rv>
  <rv s="2">
    <v>179</v>
  </rv>
  <rv s="0">
    <v>https://www.bing.com/financeapi/forcetrigger?t=a1x4f2&amp;q=XNAS%3aLRCX&amp;form=skydnc</v>
    <v>Learn more on Bing</v>
  </rv>
  <rv s="1">
    <v>0</v>
    <v>LAM RESEARCH CORPORATION (XNAS:LRCX)</v>
    <v>2</v>
    <v>3</v>
    <v>Finance</v>
    <v>4</v>
    <v>en-US</v>
    <v>a1x4f2</v>
    <v>268435456</v>
    <v>268435457</v>
    <v>1</v>
    <v>Powered by Refinitiv</v>
    <v>731.8492</v>
    <v>442.53</v>
    <v>1.2392000000000001</v>
    <v>1.99</v>
    <v>4.215E-3</v>
    <v>0.88</v>
    <v>1.8559999999999998E-3</v>
    <v>USD</v>
    <v>Lam Research Corporation is a supplier of wafer fabrication equipment and services to the semiconductor industry. The Company designs, manufactures, markets, refurbishes and services semiconductor processing equipment used in the fabrication of integrated circuits (ICs). It operates through manufacturing and servicing of wafer processing semiconductor manufacturing equipment segment. Its products and services are designed to help its customers build performing devices that are used in a variety of electronic products, including mobile phones, personal computers, servers, wearables, automotive vehicles, and data storage devices. Its customer base includes semiconductor memory, foundry, and integrated device manufacturers (IDMs) that make products such as non-volatile memory (NVM), dynamic random-access memory (DRAM), and logic devices. It offers its services in areas like nanoscale applications enablement, chemistry, plasma and fluidics and advanced systems engineering.</v>
    <v>14100</v>
    <v>Nasdaq Stock Market</v>
    <v>XNAS</v>
    <v>XNAS</v>
    <v>4650 Cushing Pkwy, FREMONT, CA, 94538-6401 US</v>
    <v>484.15</v>
    <v>Semiconductors &amp; Semiconductor Equipment</v>
    <v>Stock</v>
    <v>44701.984039964846</v>
    <v>181</v>
    <v>450.46</v>
    <v>65767570000</v>
    <v>LAM RESEARCH CORPORATION</v>
    <v>LAM RESEARCH CORPORATION</v>
    <v>480.42</v>
    <v>14.760400000000001</v>
    <v>472.13</v>
    <v>474.12</v>
    <v>475</v>
    <v>138715000</v>
    <v>LRCX</v>
    <v>LAM RESEARCH CORPORATION (XNAS:LRCX)</v>
    <v>1715864</v>
    <v>1484608</v>
    <v>1989</v>
  </rv>
  <rv s="2">
    <v>182</v>
  </rv>
  <rv s="0">
    <v>https://www.bing.com/financeapi/forcetrigger?t=a1x6m7&amp;q=XNAS%3aLULU&amp;form=skydnc</v>
    <v>Learn more on Bing</v>
  </rv>
  <rv s="1">
    <v>0</v>
    <v>LULULEMON ATHLETICA INC. (XNAS:LULU)</v>
    <v>2</v>
    <v>3</v>
    <v>Finance</v>
    <v>4</v>
    <v>en-US</v>
    <v>a1x6m7</v>
    <v>268435456</v>
    <v>268435457</v>
    <v>1</v>
    <v>Powered by Refinitiv</v>
    <v>485.82499999999999</v>
    <v>263.2</v>
    <v>1.3728</v>
    <v>2.82</v>
    <v>1.0397E-2</v>
    <v>0.47</v>
    <v>1.7150000000000002E-3</v>
    <v>USD</v>
    <v>lululemon athletica inc. is a designer, distributor and retailer of lifestyle inspired athletic apparel and accessories. The Company’s segments include Company-operated stores and direct to consumer. Its apparel assortment includes items such as pants, shorts, tops, and jackets designed for a healthy lifestyle, including athletic activities such as yoga, running, training, and other sweaty pursuits. It also offers fitness-related accessories. Its Company-operated stores include approximately 574 stores in 17 countries. Its retail stores are located primarily on street locations, in lifestyle centers, and in malls. Its direct to consumer segment includes electronic commerce Website www.lululemon.com, other country and region-specific websites, and mobile applications, including mobile applications on in-store devices. The Company also conduct business through MIRROR, which offers in-home fitness through a workout platform; operate outlets and temporary locations.</v>
    <v>29000</v>
    <v>Nasdaq Stock Market</v>
    <v>XNAS</v>
    <v>XNAS</v>
    <v>1818 Cornwall Ave, VANCOUVER, BC, V6J 1C7 CA</v>
    <v>280.86</v>
    <v>Textiles &amp; Apparel</v>
    <v>Stock</v>
    <v>44701.997549698441</v>
    <v>184</v>
    <v>263.2</v>
    <v>33656530000</v>
    <v>LULULEMON ATHLETICA INC.</v>
    <v>LULULEMON ATHLETICA INC.</v>
    <v>279.89</v>
    <v>36.152999999999999</v>
    <v>271.22000000000003</v>
    <v>274.04000000000002</v>
    <v>274.51</v>
    <v>122816100</v>
    <v>LULU</v>
    <v>LULULEMON ATHLETICA INC. (XNAS:LULU)</v>
    <v>1846694</v>
    <v>1461181</v>
    <v>2005</v>
  </rv>
  <rv s="2">
    <v>185</v>
  </rv>
  <rv s="0">
    <v>https://www.bing.com/financeapi/forcetrigger?t=a1xaar&amp;q=XNAS%3aMAR&amp;form=skydnc</v>
    <v>Learn more on Bing</v>
  </rv>
  <rv s="1">
    <v>0</v>
    <v>MARRIOTT INTERNATIONAL, INC. (XNAS:MAR)</v>
    <v>2</v>
    <v>3</v>
    <v>Finance</v>
    <v>4</v>
    <v>en-US</v>
    <v>a1xaar</v>
    <v>268435456</v>
    <v>268435457</v>
    <v>1</v>
    <v>Powered by Refinitiv</v>
    <v>195.9</v>
    <v>127.23</v>
    <v>1.5864</v>
    <v>-1.71</v>
    <v>-1.0895999999999999E-2</v>
    <v>0.62</v>
    <v>3.9940000000000002E-3</v>
    <v>USD</v>
    <v>Marriott International, Inc. is an operator, franchisor, and licensor of hotel, residential, and timeshare properties. It operates in two business segments: United States and Canada (U.S. &amp; Canada) and International. Its Classic Luxury hotel brands include JW Marriott, The Ritz-Carlton, and St. Regis. Its Distinctive Luxury hotel brands include W Hotels, The Luxury Collection, EDITION, and Bulgari. Its Classic Premium hotel brands include Marriott Hotels, Sheraton, Delta Hotels, Marriott Executive Apartments, and Marriott Vacation Club. Its Distinctive Premium hotel brands include Westin, Renaissance, Le Meridien, Autograph Collection, Gaylord Hotels, Tribute Portfolio, and Design Hotels. Its Classic Select hotel brands include Courtyard, Residence Inn, Fairfield by Marriott, SpringHill Suites, Four Points, TownePlace Suites, and Protea Hotels. Its Distinctive Select hotel brands include Aloft, AC Hotels by Marriott, Element, and Moxy.</v>
    <v>120000</v>
    <v>Nasdaq Stock Market</v>
    <v>XNAS</v>
    <v>XNAS</v>
    <v>10400 Fernwood Rd, BETHESDA, MD, 20817-1102 US</v>
    <v>159.63</v>
    <v>Hotels &amp; Entertainment Services</v>
    <v>Stock</v>
    <v>44701.998276481252</v>
    <v>187</v>
    <v>151.43100000000001</v>
    <v>50806510000</v>
    <v>MARRIOTT INTERNATIONAL, INC.</v>
    <v>MARRIOTT INTERNATIONAL, INC.</v>
    <v>159.41999999999999</v>
    <v>34.787399999999998</v>
    <v>156.94</v>
    <v>155.22999999999999</v>
    <v>155.85</v>
    <v>327298300</v>
    <v>MAR</v>
    <v>MARRIOTT INTERNATIONAL, INC. (XNAS:MAR)</v>
    <v>2105866</v>
    <v>2858689</v>
    <v>1997</v>
  </rv>
  <rv s="2">
    <v>188</v>
  </rv>
  <rv s="0">
    <v>https://www.bing.com/financeapi/forcetrigger?t=a1xdvh&amp;q=XNAS%3aMCHP&amp;form=skydnc</v>
    <v>Learn more on Bing</v>
  </rv>
  <rv s="1">
    <v>0</v>
    <v>MICROCHIP TECHNOLOGY INCORPORATED (XNAS:MCHP)</v>
    <v>2</v>
    <v>3</v>
    <v>Finance</v>
    <v>4</v>
    <v>en-US</v>
    <v>a1xdvh</v>
    <v>268435456</v>
    <v>268435457</v>
    <v>1</v>
    <v>Powered by Refinitiv</v>
    <v>90</v>
    <v>63.34</v>
    <v>1.5065999999999999</v>
    <v>0.66</v>
    <v>9.9979999999999999E-3</v>
    <v>0</v>
    <v>0</v>
    <v>USD</v>
    <v>Microchip Technology Incorporated is engaged in developing, manufacturing and selling connected and secure embedded control solutions used by its customers for a variety of applications. The Company operates through two segments: semiconductor products and technology licensing. In the semiconductor products segment, the Company designs, develops, manufactures and markets microcontrollers, development tools and analog, interface, mixed signal and timing, wired and wireless connectivity devices, and memory products. Its functional activities include sales, marketing, manufacturing, information technology, human resources, legal and finance. It also offers specialized microcontrollers for automotive, industrial, computing, communications, lighting, power supplies, motor control, human machine interface, security, wired connectivity and wireless connectivity applications.</v>
    <v>19500</v>
    <v>Nasdaq Stock Market</v>
    <v>XNAS</v>
    <v>XNAS</v>
    <v>2355 W CHANDLER BLVD, CHANDLER, AZ, 85224-6199 US</v>
    <v>67.5</v>
    <v>Semiconductors &amp; Semiconductor Equipment</v>
    <v>Stock</v>
    <v>44701.978858750001</v>
    <v>190</v>
    <v>64.06</v>
    <v>37067900000</v>
    <v>MICROCHIP TECHNOLOGY INCORPORATED</v>
    <v>MICROCHIP TECHNOLOGY INCORPORATED</v>
    <v>67.44</v>
    <v>24.454000000000001</v>
    <v>66.010000000000005</v>
    <v>66.67</v>
    <v>66.67</v>
    <v>555990700</v>
    <v>MCHP</v>
    <v>MICROCHIP TECHNOLOGY INCORPORATED (XNAS:MCHP)</v>
    <v>6085636</v>
    <v>5302760</v>
    <v>1989</v>
  </rv>
  <rv s="2">
    <v>191</v>
  </rv>
  <rv s="0">
    <v>https://www.bing.com/financeapi/forcetrigger?t=a1xfoc&amp;q=XNAS%3aMDLZ&amp;form=skydnc</v>
    <v>Learn more on Bing</v>
  </rv>
  <rv s="1">
    <v>0</v>
    <v>Mondelez International, Inc. (XNAS:MDLZ)</v>
    <v>2</v>
    <v>3</v>
    <v>Finance</v>
    <v>4</v>
    <v>en-US</v>
    <v>a1xfoc</v>
    <v>268435456</v>
    <v>268435457</v>
    <v>1</v>
    <v>Powered by Refinitiv</v>
    <v>69.47</v>
    <v>57.625</v>
    <v>0.64980000000000004</v>
    <v>0.08</v>
    <v>1.3089999999999998E-3</v>
    <v>-0.2</v>
    <v>-3.2690000000000002E-3</v>
    <v>USD</v>
    <v>Mondelez International, Inc. is a snack company. The Company makes and sells primarily snacks, including biscuits, such as cookies, crackers and salted snacks, chocolate, gum and candy as well as various cheese and grocery and powdered beverage products. Its segments include Latin America, AMEA, Europe and North America. Its portfolio includes snack brands, such as Cadbury, Milka and Toblerone chocolate; Oreo, belVita and LU biscuits; Halls candy; Trident gum and Tang powdered beverages. The Company sells its products to supermarket chains, wholesalers, supercenters, club stores, mass merchandisers, distributors, convenience stores, gasoline stations, drug stores, value stores and other retail food outlets. It has operations in approximately 80 countries and sells its products in over 150 countries. The Company's subsidiaries include Mondelez Argentina S.A., Mondelez Oesterreich Production GmbH and Mondelez Australia Holdings Pty. Ltd., among others.</v>
    <v>79000</v>
    <v>Nasdaq Stock Market</v>
    <v>XNAS</v>
    <v>XNAS</v>
    <v>905 West Fulton Market, Suite 200, CHICAGO, IL, 60607 US</v>
    <v>61.46</v>
    <v>Food &amp; Tobacco</v>
    <v>Stock</v>
    <v>44701.965881654687</v>
    <v>193</v>
    <v>60.41</v>
    <v>84682290000</v>
    <v>Mondelez International, Inc.</v>
    <v>Mondelez International, Inc.</v>
    <v>61.22</v>
    <v>20.5121</v>
    <v>61.11</v>
    <v>61.19</v>
    <v>60.99</v>
    <v>1383924000</v>
    <v>MDLZ</v>
    <v>Mondelez International, Inc. (XNAS:MDLZ)</v>
    <v>14293215</v>
    <v>9090029</v>
    <v>2005</v>
  </rv>
  <rv s="2">
    <v>194</v>
  </rv>
  <rv s="0">
    <v>https://www.bing.com/financeapi/forcetrigger?t=a1xh8m&amp;q=XNAS%3aMELI&amp;form=skydnc</v>
    <v>Learn more on Bing</v>
  </rv>
  <rv s="1">
    <v>0</v>
    <v>MERCADOLIBRE INC (XNAS:MELI)</v>
    <v>2</v>
    <v>3</v>
    <v>Finance</v>
    <v>4</v>
    <v>en-US</v>
    <v>a1xh8m</v>
    <v>268435456</v>
    <v>268435457</v>
    <v>1</v>
    <v>Powered by Refinitiv</v>
    <v>1970.13</v>
    <v>640</v>
    <v>1.6184000000000001</v>
    <v>-25.92</v>
    <v>-3.2336999999999998E-2</v>
    <v>2.36</v>
    <v>3.0430000000000001E-3</v>
    <v>USD</v>
    <v>MercadoLibre, Inc. is an e-commerce company. The Company enables commerce through its marketplace platform in Latin America, which is designed to provide users with a portfolio of services to facilitate commercial transactions. Its geographic segments are Brazil, Argentina, Mexico Venezuela and Other Countries (which includes Chile, Colombia, Costa Rica, Dominican Republic, Ecuador, Panama, Peru, Portugal, Guatemala, Bolivia, Paraguay, Uruguay and the United States of America). It also operates online commerce platforms in the Dominican Republic, Honduras, Nicaragua, Salvador, Panama, Bolivia, Guatemala, Paraguay and Portugal. It offers an ecosystem of six integrated e-commerce services: the MercadoLibre Marketplace, the MercadoLibre Classifieds Service, the MercadoPago payments solution, the MercadoLibre advertising program, the MercadoShops online Webstores solution and the MercadoEnvios shipping service.</v>
    <v>29957</v>
    <v>Nasdaq Stock Market</v>
    <v>XNAS</v>
    <v>XNAS</v>
    <v>Pasaje Posta 4789, 6Th Floor, BUENOS AIRES, BUENOS AIRES, 1430 AR</v>
    <v>832.95</v>
    <v>Software &amp; IT Services</v>
    <v>Stock</v>
    <v>44701.999369664059</v>
    <v>196</v>
    <v>732</v>
    <v>39075680000</v>
    <v>MERCADOLIBRE INC</v>
    <v>MERCADOLIBRE INC</v>
    <v>824.71</v>
    <v>219.32040000000001</v>
    <v>801.57</v>
    <v>775.65</v>
    <v>778.01</v>
    <v>50377980</v>
    <v>MELI</v>
    <v>MERCADOLIBRE INC (XNAS:MELI)</v>
    <v>1069857</v>
    <v>674258</v>
    <v>1999</v>
  </rv>
  <rv s="2">
    <v>197</v>
  </rv>
  <rv s="0">
    <v>https://www.bing.com/financeapi/forcetrigger?t=a1xth7&amp;q=XNAS%3aMNST&amp;form=skydnc</v>
    <v>Learn more on Bing</v>
  </rv>
  <rv s="1">
    <v>0</v>
    <v>MONSTER BEVERAGE CORPORATION (XNAS:MNST)</v>
    <v>2</v>
    <v>3</v>
    <v>Finance</v>
    <v>4</v>
    <v>en-US</v>
    <v>a1xth7</v>
    <v>268435456</v>
    <v>268435457</v>
    <v>1</v>
    <v>Powered by Refinitiv</v>
    <v>99.89</v>
    <v>71.775000000000006</v>
    <v>0.97399999999999998</v>
    <v>0.87</v>
    <v>1.0027999999999999E-2</v>
    <v>0.45</v>
    <v>5.1349999999999998E-3</v>
    <v>USD</v>
    <v>Monster Beverage Corporation is a holding company. The Company, through its subsidiaries, develops, markets, sells and distributes energy drink beverages and concentrates for energy drink beverages, under various brand names, including Monster Energy, Monster Energy Ultra, Monster Rehab, Monster MAXX, Java Monster, Muscle Monster, Espresso Monster, Punch Monster, Juice Monster, Monster Hydro, Monster HydroSport Super Fuel, Monster Super Fuel, Predator, Fury, Reign Total Body Fuel, Reign Inferno Thermogenic Fuel, Monster Dragon Tea, NOS, Full Throttle, Burn, Mother, Nalu, Ultra Energy, Play and Power Play, Relentless, BPM, BU, Gladiator, Samurai and Live+. Its segments include Monster Energy Drinks segment, which consists of its Monster Energy drinks and Reign Total Body Fuel performance energy drinks; Strategic Brands segment, which includes various energy drink brands, and Other segment, which includes products sold to the third-party customers.</v>
    <v>4092</v>
    <v>Nasdaq Stock Market</v>
    <v>XNAS</v>
    <v>XNAS</v>
    <v>1 Monster Way, CORONA, CA, 92879-7101 US</v>
    <v>87.98</v>
    <v>Beverages</v>
    <v>Stock</v>
    <v>44701.925173633594</v>
    <v>199</v>
    <v>85.905000000000001</v>
    <v>46415110000</v>
    <v>MONSTER BEVERAGE CORPORATION</v>
    <v>MONSTER BEVERAGE CORPORATION</v>
    <v>87.11</v>
    <v>34.264899999999997</v>
    <v>86.76</v>
    <v>87.63</v>
    <v>88.08</v>
    <v>529671400</v>
    <v>MNST</v>
    <v>MONSTER BEVERAGE CORPORATION (XNAS:MNST)</v>
    <v>3808853</v>
    <v>3509516</v>
    <v>2014</v>
  </rv>
  <rv s="2">
    <v>200</v>
  </rv>
  <rv s="0">
    <v>https://www.bing.com/financeapi/forcetrigger?t=bo5fpr&amp;q=XNAS%3aMRNA&amp;form=skydnc</v>
    <v>Learn more on Bing</v>
  </rv>
  <rv s="1">
    <v>0</v>
    <v>MODERNA, INC. (XNAS:MRNA)</v>
    <v>2</v>
    <v>3</v>
    <v>Finance</v>
    <v>4</v>
    <v>en-US</v>
    <v>bo5fpr</v>
    <v>268435456</v>
    <v>268435457</v>
    <v>1</v>
    <v>Powered by Refinitiv</v>
    <v>497.49</v>
    <v>119.01</v>
    <v>1.6698999999999999</v>
    <v>-7.13</v>
    <v>-4.9728000000000001E-2</v>
    <v>-0.35</v>
    <v>-2.5690000000000001E-3</v>
    <v>USD</v>
    <v>Moderna, Inc. is a biotechnology company that is focused on creating a transformative medicines based on messenger ribonucleic acid (mRNA), to improve the lives of patients. The Company’s mRNA medicines are designed to direct the body’s cells to produce intracellular, membrane, or secreted proteins that have a therapeutic or preventive benefit with the potential to address a range of spectrum of diseases. It is developing vaccines and therapeutics for infectious diseases, immuno-oncology, rare diseases, autoimmune and cardiovascular diseases, independently and with its strategic collaborators. The Company develops technologies that enable the development of mRNA medicines for diverse applications. It has created modalities, including prophylactic vaccines, systemic secreted and cell surface therapeutics, cancer vaccines, intratumoral immuno-oncology, and systemic intracellular therapeutics. The Company develops technologies that enable the development of mRNA medicines.</v>
    <v>2700</v>
    <v>Nasdaq Stock Market</v>
    <v>XNAS</v>
    <v>XNAS</v>
    <v>200 Technology Sq, Cambridge, MA, 02139-3578 US</v>
    <v>144.77000000000001</v>
    <v>Biotechnology &amp; Medical Research</v>
    <v>Stock</v>
    <v>44701.999947198441</v>
    <v>202</v>
    <v>131.35</v>
    <v>54194730000</v>
    <v>MODERNA, INC.</v>
    <v>MODERNA, INC.</v>
    <v>143.07</v>
    <v>4.2159000000000004</v>
    <v>143.38</v>
    <v>136.25</v>
    <v>135.9</v>
    <v>397759500</v>
    <v>MRNA</v>
    <v>MODERNA, INC. (XNAS:MRNA)</v>
    <v>5882504</v>
    <v>6348277</v>
    <v>2016</v>
  </rv>
  <rv s="2">
    <v>203</v>
  </rv>
  <rv s="0">
    <v>https://www.bing.com/financeapi/forcetrigger?t=a1xygh&amp;q=XNAS%3aMRVL&amp;form=skydnc</v>
    <v>Learn more on Bing</v>
  </rv>
  <rv s="1">
    <v>0</v>
    <v>MARVELL TECHNOLOGY, INC (XNAS:MRVL)</v>
    <v>2</v>
    <v>3</v>
    <v>Finance</v>
    <v>4</v>
    <v>en-US</v>
    <v>a1xygh</v>
    <v>268435456</v>
    <v>268435457</v>
    <v>1</v>
    <v>Powered by Refinitiv</v>
    <v>93.85</v>
    <v>44.75</v>
    <v>1.2715000000000001</v>
    <v>-0.21</v>
    <v>-3.869E-3</v>
    <v>-7.0000000000000007E-2</v>
    <v>-1.2950000000000001E-3</v>
    <v>USD</v>
    <v>Marvell Technology, Inc., through its subsidiaries, is a supplier of infrastructure semiconductor solutions. The Company is engaged in the design, development and sale of integrated circuits. Its product solutions serve five markets, such as data center, carrier infrastructure, enterprise networking, consumer, and automotive/industrial. Its product offerings include custom application-specific integrated circuits (ASICs), electro-optics, Ethernet solutions, fiber channel adapters, processors and storage controllers. It develops custom system-on-a-chip (SoC) solutions tailored to individual customer specifications. Its electro-optical products include pulse amplitude modulation (PAM) and coherent digital signal processors (DSPs), laser drivers, trans-impedance amplifiers (TIAs), silicon photonics and data center interconnect (DCI) solutions. It offers a portfolio of Ethernet solutions spanning controllers, network adapters, physical transceivers and switches.</v>
    <v>6729</v>
    <v>Nasdaq Stock Market</v>
    <v>XNAS</v>
    <v>XNAS</v>
    <v>1000 N. West Street, Suite 1200, WILMINGTON, DE, 19801 US</v>
    <v>55.91</v>
    <v>Semiconductors &amp; Semiconductor Equipment</v>
    <v>Stock</v>
    <v>44701.999811515627</v>
    <v>205</v>
    <v>51.05</v>
    <v>45996960000</v>
    <v>MARVELL TECHNOLOGY, INC</v>
    <v>MARVELL TECHNOLOGY, INC</v>
    <v>55.86</v>
    <v>22.982299999999999</v>
    <v>54.28</v>
    <v>54.07</v>
    <v>54</v>
    <v>850692800</v>
    <v>MRVL</v>
    <v>MARVELL TECHNOLOGY, INC (XNAS:MRVL)</v>
    <v>13790103</v>
    <v>9731483</v>
    <v>2020</v>
  </rv>
  <rv s="2">
    <v>206</v>
  </rv>
  <rv s="0">
    <v>https://en.wikipedia.org/wiki/Microsoft</v>
    <v>Wikipedia</v>
  </rv>
  <rv s="4">
    <v>6</v>
    <v>208</v>
  </rv>
  <rv s="5">
    <v>11</v>
    <v>https://www.bing.com/th?id=AMMS_e6e837c7bf3a77408619758b7447855a&amp;qlt=95</v>
    <v>209</v>
    <v>0</v>
    <v>https://www.bing.com/images/search?form=xlimg&amp;q=microsoft</v>
    <v>Image of MICROSOFT CORPORATION</v>
    <v/>
  </rv>
  <rv s="0">
    <v>https://www.bing.com/financeapi/forcetrigger?t=a1xzim&amp;q=XNAS%3aMSFT&amp;form=skydnc</v>
    <v>Learn more on Bing</v>
  </rv>
  <rv s="6">
    <v>7</v>
    <v>MICROSOFT CORPORATION (XNAS:MSFT)</v>
    <v>9</v>
    <v>10</v>
    <v>Finance</v>
    <v>4</v>
    <v>en-US</v>
    <v>a1xzim</v>
    <v>268435456</v>
    <v>268435457</v>
    <v>1</v>
    <v>Powered by Refinitiv</v>
    <v>349.67</v>
    <v>243</v>
    <v>0.96140000000000003</v>
    <v>-0.57999999999999996</v>
    <v>-2.2910000000000001E-3</v>
    <v>0.38</v>
    <v>1.505E-3</v>
    <v>USD</v>
    <v>Microsoft Corporation is a technology company. The Company develops and supports a range of software products, services, devices, and solutions.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and video games. It also designs, manufactures, and sells devices, including personal computers (PCs), tablets, gaming and entertainment consoles, other intelligent devices, and related accessories. It offers an array of services, including cloud-based solutions that provide customers with software, services, platforms, and content, and it provides solution support and consulting services. It markets and distributes its products and services through original equipment manufacturers, direct, and distributors and resellers.</v>
    <v>181000</v>
    <v>Nasdaq Stock Market</v>
    <v>XNAS</v>
    <v>XNAS</v>
    <v>1 Microsoft Way, REDMOND, WA, 98052-6399 US</v>
    <v>258.54000000000002</v>
    <v>210</v>
    <v>Software &amp; IT Services</v>
    <v>Stock</v>
    <v>44701.999918425783</v>
    <v>211</v>
    <v>246.44</v>
    <v>1888905000000</v>
    <v>MICROSOFT CORPORATION</v>
    <v>MICROSOFT CORPORATION</v>
    <v>257.24</v>
    <v>26.410399999999999</v>
    <v>253.14</v>
    <v>252.56</v>
    <v>252.94</v>
    <v>7479033000</v>
    <v>MSFT</v>
    <v>MICROSOFT CORPORATION (XNAS:MSFT)</v>
    <v>39199279</v>
    <v>35706191</v>
    <v>1993</v>
  </rv>
  <rv s="2">
    <v>212</v>
  </rv>
  <rv s="0">
    <v>https://www.bing.com/financeapi/forcetrigger?t=a1y2bh&amp;q=XNAS%3aMTCH&amp;form=skydnc</v>
    <v>Learn more on Bing</v>
  </rv>
  <rv s="1">
    <v>0</v>
    <v>MATCH GROUP, INC. (XNAS:MTCH)</v>
    <v>2</v>
    <v>3</v>
    <v>Finance</v>
    <v>4</v>
    <v>en-US</v>
    <v>a1y2bh</v>
    <v>268435456</v>
    <v>268435457</v>
    <v>1</v>
    <v>Powered by Refinitiv</v>
    <v>182</v>
    <v>67.869399999999999</v>
    <v>0.75409999999999999</v>
    <v>1.65</v>
    <v>2.1985000000000001E-2</v>
    <v>3.3</v>
    <v>4.3025000000000001E-2</v>
    <v>USD</v>
    <v>Match Group, Inc. provider of dating products through its portfolio companies which are available globally. The Company’s portfolio of brands includes Tinder, Match, Hinge, Meetic, OkCupid, Pairs, PlentyOfFish, OurTime, Azar and Hakuna Live, and other brands which are designed for users' to find a connection. The Company’s Tinder premium features include Tinder Gold, Tinder Platinum, Super Likes, Tinder Explore and the Swipe Night interactive series. Pairs is a dating platform is designed to address social barriers generally associated with the use of dating services in Eastern Asian countries, particularly Japan. Hakuna Live is an interactive, social app that allows for one-to-many live streaming experiences. OurTime is the community of singles over age 50 of any dating service. It offers this service in the United States, Canada, and various European markets. The Company’s products are available in over 40 languages to users all over the world.</v>
    <v>2500</v>
    <v>Nasdaq Stock Market</v>
    <v>XNAS</v>
    <v>XNAS</v>
    <v>8750 NORTH CENTRAL EXPRESSWAY, SUITE 1400, DALLAS, TX, 75231 US</v>
    <v>78.989999999999995</v>
    <v>Software &amp; IT Services</v>
    <v>Stock</v>
    <v>44701.997886724217</v>
    <v>214</v>
    <v>74.599999999999994</v>
    <v>21900280000</v>
    <v>MATCH GROUP, INC.</v>
    <v>MATCH GROUP, INC.</v>
    <v>78.06</v>
    <v>83.003399999999999</v>
    <v>75.05</v>
    <v>76.7</v>
    <v>80</v>
    <v>285531700</v>
    <v>MTCH</v>
    <v>MATCH GROUP, INC. (XNAS:MTCH)</v>
    <v>2893384</v>
    <v>4422896</v>
    <v>1986</v>
  </rv>
  <rv s="2">
    <v>215</v>
  </rv>
  <rv s="0">
    <v>https://www.bing.com/financeapi/forcetrigger?t=a1y4oc&amp;q=XNAS%3aMU&amp;form=skydnc</v>
    <v>Learn more on Bing</v>
  </rv>
  <rv s="1">
    <v>0</v>
    <v>MICRON TECHNOLOGY, INC. (XNAS:MU)</v>
    <v>2</v>
    <v>3</v>
    <v>Finance</v>
    <v>4</v>
    <v>en-US</v>
    <v>a1y4oc</v>
    <v>268435456</v>
    <v>268435457</v>
    <v>1</v>
    <v>Powered by Refinitiv</v>
    <v>98.45</v>
    <v>65.67</v>
    <v>1.1456</v>
    <v>-0.5</v>
    <v>-7.2050000000000005E-3</v>
    <v>-0.3</v>
    <v>-4.3540000000000002E-3</v>
    <v>USD</v>
    <v>Micron Technology, Inc. offers memory and storage solutions. The Company's portfolio of memory and storage technologies, including dynamic random-access memory (DRAM), negative-AND (NAND), three-dimensional (3D) XPoint memory, and NOR. Its brands include Micron and Crucial. Its business segments include Compute and Networking Business Unit (CNBU), which includes memory products sold into client, cloud server, enterprise, graphics, and networking markets; Mobile Business Unit (MBU), which includes memory products sold into smartphone and other mobile-device markets; Storage Business Unit (SBU), which includes solid state drives (SSDs) and solutions sold into enterprise, cloud, client, and consumer storage markets, other storage products sold in component and wafer form, and Embedded Business Unit (EBU), which includes memory and storage products sold into automotive, industrial, and consumer markets.</v>
    <v>43000</v>
    <v>Nasdaq Stock Market</v>
    <v>XNAS</v>
    <v>XNAS</v>
    <v>8000 S Federal Way, Po Box 6, BOISE, ID, 83716-9632 US</v>
    <v>70.69</v>
    <v>Semiconductors &amp; Semiconductor Equipment</v>
    <v>Stock</v>
    <v>44701.999985971874</v>
    <v>217</v>
    <v>66.11</v>
    <v>76938340000</v>
    <v>MICRON TECHNOLOGY, INC.</v>
    <v>MICRON TECHNOLOGY, INC.</v>
    <v>70.599999999999994</v>
    <v>8.7378</v>
    <v>69.400000000000006</v>
    <v>68.900000000000006</v>
    <v>68.599999999999994</v>
    <v>1116667000</v>
    <v>MU</v>
    <v>MICRON TECHNOLOGY, INC. (XNAS:MU)</v>
    <v>20313303</v>
    <v>18157121</v>
    <v>1984</v>
  </rv>
  <rv s="2">
    <v>218</v>
  </rv>
  <rv s="0">
    <v>https://www.bing.com/financeapi/forcetrigger?t=a1ygoc&amp;q=XNAS%3aNFLX&amp;form=skydnc</v>
    <v>Learn more on Bing</v>
  </rv>
  <rv s="1">
    <v>0</v>
    <v>NETFLIX, INC. (XNAS:NFLX)</v>
    <v>2</v>
    <v>3</v>
    <v>Finance</v>
    <v>4</v>
    <v>en-US</v>
    <v>a1ygoc</v>
    <v>268435456</v>
    <v>268435457</v>
    <v>1</v>
    <v>Powered by Refinitiv</v>
    <v>700.98940000000005</v>
    <v>162.71</v>
    <v>1.2537</v>
    <v>2.87</v>
    <v>1.5642E-2</v>
    <v>0.45</v>
    <v>2.415E-3</v>
    <v>USD</v>
    <v>Netflix, Inc. is an entertainment services company. The Company has paid streaming memberships in over 190 countries, and it allows members to watch a variety of television (TV) series, documentaries, feature films and mobile games across a variety of genres and languages. Its members can watch as much as they want, anytime, anywhere, on any Internet-connected screen. Members can play, pause and resume watching, without commercials. Additionally, the Company offers its digital versatile disk (DVD) -by-mail service in the United States. It offers a variety of streaming membership plans, the price of which varies by country and the features of the plan. The pricing of its plans ranges from U.S. dollar equivalent of approximately $2 to $27 per month. It members can watch streaming content through a host of Internet-connected devices, including TVs, digital video players, TV set-top boxes and mobile devices. It acquires, licenses and produces content, including original programming.</v>
    <v>11300</v>
    <v>Nasdaq Stock Market</v>
    <v>XNAS</v>
    <v>XNAS</v>
    <v>100 Winchester Cir, LOS GATOS, CA, 95032-1815 US</v>
    <v>190.19</v>
    <v>Software &amp; IT Services</v>
    <v>Stock</v>
    <v>44701.999950138284</v>
    <v>220</v>
    <v>179.77</v>
    <v>82790430000</v>
    <v>NETFLIX, INC.</v>
    <v>NETFLIX, INC.</v>
    <v>185.8665</v>
    <v>17.543900000000001</v>
    <v>183.48</v>
    <v>186.35</v>
    <v>186.8</v>
    <v>444273900</v>
    <v>NFLX</v>
    <v>NETFLIX, INC. (XNAS:NFLX)</v>
    <v>10429396</v>
    <v>22024208</v>
    <v>1997</v>
  </rv>
  <rv s="2">
    <v>221</v>
  </rv>
  <rv s="0">
    <v>https://www.bing.com/financeapi/forcetrigger?t=a1yrp2&amp;q=XNAS%3aNTES&amp;form=skydnc</v>
    <v>Learn more on Bing</v>
  </rv>
  <rv s="1">
    <v>0</v>
    <v>NETEASE, INC. (XNAS:NTES)</v>
    <v>2</v>
    <v>3</v>
    <v>Finance</v>
    <v>4</v>
    <v>en-US</v>
    <v>a1yrp2</v>
    <v>268435456</v>
    <v>268435457</v>
    <v>1</v>
    <v>Powered by Refinitiv</v>
    <v>120.84</v>
    <v>68.62</v>
    <v>0.39889999999999998</v>
    <v>1.52</v>
    <v>1.5941E-2</v>
    <v>0.12</v>
    <v>1.2389999999999999E-3</v>
    <v>USD</v>
    <v>NetEase Inc is a technology company. The Company operates three business segments. The Online Game Service segment is engaged in developing and operating online game services that cover mobile games and personal computer (PC) games. The games include Westward Journey, Onmyoji series and so on. The Youdao segment provides intelligent learning services. Its products and services include Youdao Premium Courses, Youdao Dictionary and Youdao Dictionary Pen. The Innovative Businesses and Others segment provides products Netease Cloud Music, Netease Mail, Netease News and other products. The Company conducts its businesses both in domestic and international markets, including Japan, the United States, Europe and Southeast Asia.</v>
    <v>32064</v>
    <v>Nasdaq Stock Market</v>
    <v>XNAS</v>
    <v>XNAS</v>
    <v>NetEase Building, No. 599 Wangshang Road, Binjiang District, HANGZHOU, ZHEJIANG, 310052 CN</v>
    <v>99.61</v>
    <v>Software &amp; IT Services</v>
    <v>Stock</v>
    <v>44701.996298378908</v>
    <v>223</v>
    <v>94.91</v>
    <v>64997900000</v>
    <v>NETEASE, INC.</v>
    <v>NETEASE, INC.</v>
    <v>97.99</v>
    <v>24.1692</v>
    <v>95.35</v>
    <v>96.87</v>
    <v>96.99</v>
    <v>670980700</v>
    <v>NTES</v>
    <v>NETEASE, INC. (XNAS:NTES)</v>
    <v>2145513</v>
    <v>1939767</v>
    <v>1999</v>
  </rv>
  <rv s="2">
    <v>224</v>
  </rv>
  <rv s="0">
    <v>https://www.bing.com/financeapi/forcetrigger?t=a1yv52&amp;q=XNAS%3aNVDA&amp;form=skydnc</v>
    <v>Learn more on Bing</v>
  </rv>
  <rv s="1">
    <v>0</v>
    <v>NVIDIA CORPORATION (XNAS:NVDA)</v>
    <v>2</v>
    <v>3</v>
    <v>Finance</v>
    <v>4</v>
    <v>en-US</v>
    <v>a1yv52</v>
    <v>268435456</v>
    <v>268435457</v>
    <v>1</v>
    <v>Powered by Refinitiv</v>
    <v>346.47</v>
    <v>142.70500000000001</v>
    <v>1.6016999999999999</v>
    <v>-4.3</v>
    <v>-2.5110999999999998E-2</v>
    <v>0</v>
    <v>0</v>
    <v>USD</v>
    <v>NVIDIA Corporation is a personal computer (PC) gaming market. The Company’s segments include Graphics and Compute &amp; Networking. The Graphics segment includes GeForce graphics processing units (GPUs) for gaming and PCs, the GeForce NOW game streaming service and related infrastructure, and solutions for gaming platforms; Quadro/NVIDIA RTX GPUs for enterprise workstation graphics; virtual GPU software for cloud-based visual and virtual computing; automotive platforms for infotainment systems, and Omniverse software for building three-dimensional (3D) designs and virtual worlds. The Compute &amp; Networking segment includes Data Center platforms and systems for artificial intelligence (AI), high-performance computing (HPC), and accelerated computing; Mellanox networking and interconnect solutions; automotive AI Cockpit, autonomous driving development agreements, and autonomous vehicle solutions; cryptocurrency mining processors (CMP); Jetson for robotics, and NVIDIA AI Enterprise.</v>
    <v>22473</v>
    <v>Nasdaq Stock Market</v>
    <v>XNAS</v>
    <v>XNAS</v>
    <v>2788 San Tomas Expy, SANTA CLARA, CA, 95051-0952 US</v>
    <v>174.1</v>
    <v>Semiconductors &amp; Semiconductor Equipment</v>
    <v>Stock</v>
    <v>44701.999903008596</v>
    <v>226</v>
    <v>157.55000000000001</v>
    <v>418020200000</v>
    <v>NVIDIA CORPORATION</v>
    <v>NVIDIA CORPORATION</v>
    <v>173.32</v>
    <v>44.52</v>
    <v>171.24</v>
    <v>166.94</v>
    <v>166.94</v>
    <v>2504014000</v>
    <v>NVDA</v>
    <v>NVIDIA CORPORATION (XNAS:NVDA)</v>
    <v>73910526</v>
    <v>59630778</v>
    <v>1998</v>
  </rv>
  <rv s="2">
    <v>227</v>
  </rv>
  <rv s="0">
    <v>https://www.bing.com/financeapi/forcetrigger?t=a1yy2w&amp;q=XNAS%3aNXPI&amp;form=skydnc</v>
    <v>Learn more on Bing</v>
  </rv>
  <rv s="1">
    <v>0</v>
    <v>NXP Semiconductors NV (XNAS:NXPI)</v>
    <v>2</v>
    <v>3</v>
    <v>Finance</v>
    <v>4</v>
    <v>en-US</v>
    <v>a1yy2w</v>
    <v>268435456</v>
    <v>268435457</v>
    <v>1</v>
    <v>Powered by Refinitiv</v>
    <v>239.91</v>
    <v>164.75</v>
    <v>1.2959000000000001</v>
    <v>4.32</v>
    <v>2.4575E-2</v>
    <v>0.91</v>
    <v>5.0520000000000001E-3</v>
    <v>USD</v>
    <v>NXP Semiconductors N.V. (NXP) is a holding company. The Company operates as a semiconductor company. The Company provides high performance mixed signal and standard product solutions. The Company's segments are High Performance Mixed Signal (HPMS), Standard Products (SP), and Corporate and Other. Its product solutions are used in a range of end-market applications, including automotive, personal security and identification, wireless and wireline infrastructure, mobile communications, multi-market industrial, consumer and computing. It engages with global original equipment manufacturers (OEMs) and sells products in all geographic regions. NXP's HPMS segment includes business lines, such as Automotive, Secure Identification Solutions (SIS), Secure Connected Devices (SCD), and Secure Interfaces and Infrastructure (SI&amp;I). The Company's SP segment supplies a range of standard semiconductor components, such as small signal discretes and power discretes.</v>
    <v>31000</v>
    <v>Nasdaq Stock Market</v>
    <v>XNAS</v>
    <v>XNAS</v>
    <v>High Tech Campus 60, EINDHOVEN, NOORD-BRABANT, 5656AG NL</v>
    <v>180.55</v>
    <v>Semiconductors &amp; Semiconductor Equipment</v>
    <v>Stock</v>
    <v>44701.982597291404</v>
    <v>229</v>
    <v>173.72499999999999</v>
    <v>47290540000</v>
    <v>NXP Semiconductors NV</v>
    <v>NXP Semiconductors NV</v>
    <v>178.75</v>
    <v>21.827400000000001</v>
    <v>175.79</v>
    <v>180.11</v>
    <v>181.02</v>
    <v>262564800</v>
    <v>NXPI</v>
    <v>NXP Semiconductors NV (XNAS:NXPI)</v>
    <v>2744256</v>
    <v>2863476</v>
    <v>2006</v>
  </rv>
  <rv s="2">
    <v>230</v>
  </rv>
  <rv s="0">
    <v>https://www.bing.com/financeapi/forcetrigger?t=a1z3h7&amp;q=XNAS%3aODFL&amp;form=skydnc</v>
    <v>Learn more on Bing</v>
  </rv>
  <rv s="1">
    <v>0</v>
    <v>OLD DOMINION FREIGHT LINE, INC. (XNAS:ODFL)</v>
    <v>2</v>
    <v>3</v>
    <v>Finance</v>
    <v>4</v>
    <v>en-US</v>
    <v>a1z3h7</v>
    <v>268435456</v>
    <v>268435457</v>
    <v>1</v>
    <v>Powered by Refinitiv</v>
    <v>373.58</v>
    <v>231.31</v>
    <v>1.0708</v>
    <v>4.71</v>
    <v>1.9751000000000001E-2</v>
    <v>0.82</v>
    <v>3.372E-3</v>
    <v>USD</v>
    <v>Old Dominion Freight Line, Inc. is a North American less-than-truckload (LTL) motor carriers. The Company provides regional, inter-regional and national LTL services through a single integrated, union-free organization. Its service offerings include expedited transportation, which is provided through a network of service centers located throughout the continental United States. It offers a range of value-added services including container drayage, truckload brokerage, and supply chain consulting. It operates approximately 251 service center locations, of which the Company owns 227 and leases 24. Its service centers are responsible for the pickup and delivery of freight within their local service area. Its system offers its customers access to information such as freight tracking, shipping documents, rate quotes, rate databases, and account activity. These centralized systems and its customer service department provide its customers with a single point of contact to access information.</v>
    <v>23663</v>
    <v>Nasdaq Stock Market</v>
    <v>XNAS</v>
    <v>XNAS</v>
    <v>500 Old Dominion Way, THOMASVILLE, NC, 27360-8923 US</v>
    <v>244.34</v>
    <v>Freight &amp; Logistics Services</v>
    <v>Stock</v>
    <v>44701.892068842186</v>
    <v>232</v>
    <v>233.92</v>
    <v>27565370000</v>
    <v>OLD DOMINION FREIGHT LINE, INC.</v>
    <v>OLD DOMINION FREIGHT LINE, INC.</v>
    <v>241.16</v>
    <v>24.3506</v>
    <v>238.47</v>
    <v>243.18</v>
    <v>244</v>
    <v>113353800</v>
    <v>ODFL</v>
    <v>OLD DOMINION FREIGHT LINE, INC. (XNAS:ODFL)</v>
    <v>1071221</v>
    <v>1128703</v>
    <v>1999</v>
  </rv>
  <rv s="2">
    <v>233</v>
  </rv>
  <rv s="0">
    <v>https://www.bing.com/financeapi/forcetrigger?t=a1z6qh&amp;q=XNAS%3aOKTA&amp;form=skydnc</v>
    <v>Learn more on Bing</v>
  </rv>
  <rv s="8">
    <v>14</v>
    <v>OKTA, INC. (XNAS:OKTA)</v>
    <v>2</v>
    <v>15</v>
    <v>Finance</v>
    <v>4</v>
    <v>en-US</v>
    <v>a1z6qh</v>
    <v>268435456</v>
    <v>268435457</v>
    <v>1</v>
    <v>Powered by Refinitiv</v>
    <v>276.3</v>
    <v>77.16</v>
    <v>1.2625999999999999</v>
    <v>1.19</v>
    <v>1.4332000000000001E-2</v>
    <v>0.48</v>
    <v>5.6989999999999992E-3</v>
    <v>USD</v>
    <v>Okta, Inc. is an independent identity provider. The Company's Okta Identity Cloud is an independent and neutral cloud-based identity solution that allows its customers to integrate with nearly any application, service or cloud that they choose through its secure platform and cloud infrastructure. Its Okta Identity Cloud is used as the central system for an organization’s connectivity, access, authentication and identity lifecycle management needs spanning all of its users, technology and applications. Its products can be used for both customer identity and workforce identity use cases. Its Okta products include Universal Directory, Single Sign-On, Adaptive Multi-Factor Authentication, Lifecycle Management, API Access Management, Access Gateway and Advanced Server Access. The Company, through Auth0, Inc., provides products, including Universal Login, Attack Protection, Adaptive Multi-Factor Authentication, Passwordless, Machine to Machine, Private Cloud and Organizations.</v>
    <v>5030</v>
    <v>Nasdaq Stock Market</v>
    <v>XNAS</v>
    <v>XNAS</v>
    <v>100 1st St Ste 600, SAN FRANCISCO, CA, 94105-4687 US</v>
    <v>87.31</v>
    <v>Software &amp; IT Services</v>
    <v>Stock</v>
    <v>44701.99957555547</v>
    <v>235</v>
    <v>80.305000000000007</v>
    <v>13283550000</v>
    <v>OKTA, INC.</v>
    <v>OKTA, INC.</v>
    <v>86.47</v>
    <v>83.03</v>
    <v>84.22</v>
    <v>84.7</v>
    <v>157724400</v>
    <v>OKTA</v>
    <v>OKTA, INC. (XNAS:OKTA)</v>
    <v>2779716</v>
    <v>2803131</v>
    <v>2010</v>
  </rv>
  <rv s="2">
    <v>236</v>
  </rv>
  <rv s="0">
    <v>https://www.bing.com/financeapi/forcetrigger?t=a1zbvh&amp;q=XNAS%3aORLY&amp;form=skydnc</v>
    <v>Learn more on Bing</v>
  </rv>
  <rv s="1">
    <v>0</v>
    <v>O'Reilly Automotive, Inc. (XNAS:ORLY)</v>
    <v>2</v>
    <v>3</v>
    <v>Finance</v>
    <v>4</v>
    <v>en-US</v>
    <v>a1zbvh</v>
    <v>268435456</v>
    <v>268435457</v>
    <v>1</v>
    <v>Powered by Refinitiv</v>
    <v>748.68</v>
    <v>519.32000000000005</v>
    <v>1.0462</v>
    <v>-28.96</v>
    <v>-4.8143999999999999E-2</v>
    <v>0.43</v>
    <v>7.5100000000000004E-4</v>
    <v>USD</v>
    <v>O’Reilly Automotive, Inc. is a specialty retailer of automotive aftermarket parts, tools, supplies, equipment and accessories in the United States. The Company sells its products to both do-it-yourself (DIY) and professional service provider customers. Its product line includes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The Company's stores offer various services and programs to its customers, such as battery diagnostic testing; battery, wiper and bulb replacement; custom hydraulic hoses; drum and rotor resurfacing; electrical and module testing; loaner tool program, and used oil, oil filter and battery recycling.</v>
    <v>68679</v>
    <v>Nasdaq Stock Market</v>
    <v>XNAS</v>
    <v>XNAS</v>
    <v>233 S Patterson Ave, SPRINGFIELD, MO, 65802-2210 US</v>
    <v>602.61</v>
    <v>Specialty Retailers</v>
    <v>Stock</v>
    <v>44701.941981296091</v>
    <v>238</v>
    <v>562.9</v>
    <v>37632410000</v>
    <v>O'Reilly Automotive, Inc.</v>
    <v>O'Reilly Automotive, Inc.</v>
    <v>602.27</v>
    <v>19.271699999999999</v>
    <v>601.53</v>
    <v>572.57000000000005</v>
    <v>573</v>
    <v>65725430</v>
    <v>ORLY</v>
    <v>O'Reilly Automotive, Inc. (XNAS:ORLY)</v>
    <v>1513531</v>
    <v>721763</v>
    <v>2010</v>
  </rv>
  <rv s="2">
    <v>239</v>
  </rv>
  <rv s="0">
    <v>https://www.bing.com/financeapi/forcetrigger?t=a1zgm7&amp;q=XNAS%3aPANW&amp;form=skydnc</v>
    <v>Learn more on Bing</v>
  </rv>
  <rv s="1">
    <v>0</v>
    <v>PALO ALTO NETWORKS, INC. (XNAS:PANW)</v>
    <v>2</v>
    <v>3</v>
    <v>Finance</v>
    <v>4</v>
    <v>en-US</v>
    <v>a1zgm7</v>
    <v>268435456</v>
    <v>268435457</v>
    <v>1</v>
    <v>Powered by Refinitiv</v>
    <v>640.9</v>
    <v>337.13</v>
    <v>1.3233999999999999</v>
    <v>42.31</v>
    <v>9.6959000000000004E-2</v>
    <v>3.72</v>
    <v>7.7710000000000001E-3</v>
    <v>USD</v>
    <v>Palo Alto Networks, Inc. is a cyber security service provider. The Company offers security platform that allows enterprises, service providers and government entities to secure all users, applications, data, networks and devices with comprehensive visibility and context continuously across all locations. The Company delivers cybersecurity products covering a range of use cases, enabling its end-customers to secure their networks, remote workforce, access to the service edge, branch locations, public and private clouds, and to advance their Security Operations Centers (SOC). The Company delivers its solutions in three fundamental areas: Secure the Enterprise, Secure the Cloud and Secure the Future.</v>
    <v>11527</v>
    <v>Nasdaq Stock Market</v>
    <v>XNAS</v>
    <v>XNAS</v>
    <v>3000 Tannery Way, SANTA CLARA, CA, 95054-2832 US</v>
    <v>492.96940000000001</v>
    <v>Software &amp; IT Services</v>
    <v>Stock</v>
    <v>44701.999089525001</v>
    <v>241</v>
    <v>460.4418</v>
    <v>47142510000</v>
    <v>PALO ALTO NETWORKS, INC.</v>
    <v>PALO ALTO NETWORKS, INC.</v>
    <v>488.04</v>
    <v>0</v>
    <v>436.37</v>
    <v>478.68</v>
    <v>482.4</v>
    <v>98484390</v>
    <v>PANW</v>
    <v>PALO ALTO NETWORKS, INC. (XNAS:PANW)</v>
    <v>5900046</v>
    <v>1694970</v>
    <v>2005</v>
  </rv>
  <rv s="2">
    <v>242</v>
  </rv>
  <rv s="0">
    <v>https://www.bing.com/financeapi/forcetrigger?t=a1zhcw&amp;q=XNAS%3aPAYX&amp;form=skydnc</v>
    <v>Learn more on Bing</v>
  </rv>
  <rv s="1">
    <v>0</v>
    <v>PAYCHEX, INC. (XNAS:PAYX)</v>
    <v>2</v>
    <v>3</v>
    <v>Finance</v>
    <v>4</v>
    <v>en-US</v>
    <v>a1zhcw</v>
    <v>268435456</v>
    <v>268435457</v>
    <v>1</v>
    <v>Powered by Refinitiv</v>
    <v>141.91999999999999</v>
    <v>98.41</v>
    <v>0.98550000000000004</v>
    <v>1.49</v>
    <v>1.2862999999999999E-2</v>
    <v>-0.16</v>
    <v>-1.364E-3</v>
    <v>USD</v>
    <v>Paychex, Inc. is a provider of integrated human capital management (HCM) solutions for payroll, human resource (HR), retirement and insurance services for small- to medium-sized businesses in the United States. It combines its software-as-a-service (SaaS) technology and mobility platform with personal service and allows business owners to focus on the growth and management of their business. The Company, through its HCM software-as-a-service platform, Paychex Flex, provides an integrated product suite that covers the employee life cycle from recruiting and hiring to retirement. Its Paychex Flex uses a device-independent design throughout its HCM suite, which allows functionality of all application components, regardless of device or screen size.</v>
    <v>15000</v>
    <v>Nasdaq Stock Market</v>
    <v>XNAS</v>
    <v>XNAS</v>
    <v>911 Panorama Trl S, ROCHESTER, NY, 14625-0397 US</v>
    <v>117.89</v>
    <v>Professional &amp; Commercial Services</v>
    <v>Stock</v>
    <v>44701.999708981253</v>
    <v>244</v>
    <v>114.1</v>
    <v>42356130000</v>
    <v>PAYCHEX, INC.</v>
    <v>PAYCHEX, INC.</v>
    <v>117.37</v>
    <v>30.9315</v>
    <v>115.84</v>
    <v>117.33</v>
    <v>117.17</v>
    <v>361000000</v>
    <v>PAYX</v>
    <v>PAYCHEX, INC. (XNAS:PAYX)</v>
    <v>2266546</v>
    <v>1932827</v>
    <v>1979</v>
  </rv>
  <rv s="2">
    <v>245</v>
  </rv>
  <rv s="0">
    <v>https://www.bing.com/financeapi/forcetrigger?t=a1zk27&amp;q=XNAS%3aPCAR&amp;form=skydnc</v>
    <v>Learn more on Bing</v>
  </rv>
  <rv s="1">
    <v>0</v>
    <v>PACCAR INC (XNAS:PCAR)</v>
    <v>2</v>
    <v>3</v>
    <v>Finance</v>
    <v>4</v>
    <v>en-US</v>
    <v>a1zk27</v>
    <v>268435456</v>
    <v>268435457</v>
    <v>1</v>
    <v>Powered by Refinitiv</v>
    <v>97.56</v>
    <v>77.959999999999994</v>
    <v>0.88049999999999995</v>
    <v>-1.61</v>
    <v>-1.9774E-2</v>
    <v>0</v>
    <v>0</v>
    <v>USD</v>
    <v>PACCAR Inc (PACCAR) is a global technology company. The Company operates through three segments: Truck, Parts, and Financial Services. The Truck segment includes the design, manufacture, and distribution of light-, medium- and heavy-duty commercial trucks. PACCAR’s trucks are marketed under the Kenworth, Peterbilt, and DAF nameplates. The Company also designs and manufactures diesel engines, primarily for use in the Company’s trucks, at its facilities in Columbus, Mississippi; Eindhoven, the Netherlands; and Ponta Grossa, Brazil. The Parts segment includes the distribution of aftermarket parts for trucks and related commercial vehicles. The Financial Services segment includes finance and leasing products and services provided to customers and dealers. It operates in approximately 26 countries in North America, Europe, Australia, and South America. It also conducts full-service leasing operations in North America, Germany, and Australia under the PacLease trade name.</v>
    <v>28500</v>
    <v>Nasdaq Stock Market</v>
    <v>XNAS</v>
    <v>XNAS</v>
    <v>Paccar Building, 777 106Th Avenue Ne, BELLEVUE, WA, 98004 US</v>
    <v>81.84</v>
    <v>Machinery, Equipment &amp; Components</v>
    <v>Stock</v>
    <v>44701.894124467188</v>
    <v>247</v>
    <v>78.180000000000007</v>
    <v>27748600000</v>
    <v>PACCAR INC</v>
    <v>PACCAR INC</v>
    <v>81.430000000000007</v>
    <v>14.313800000000001</v>
    <v>81.42</v>
    <v>79.81</v>
    <v>79.81</v>
    <v>347683200</v>
    <v>PCAR</v>
    <v>PACCAR INC (XNAS:PCAR)</v>
    <v>1663284</v>
    <v>1874160</v>
    <v>1971</v>
  </rv>
  <rv s="2">
    <v>248</v>
  </rv>
  <rv s="0">
    <v>https://www.bing.com/financeapi/forcetrigger?t=bjojk2&amp;q=XNAS%3aPDD&amp;form=skydnc</v>
    <v>Learn more on Bing</v>
  </rv>
  <rv s="1">
    <v>0</v>
    <v>PINDUODUO INC. (XNAS:PDD)</v>
    <v>2</v>
    <v>3</v>
    <v>Finance</v>
    <v>4</v>
    <v>en-US</v>
    <v>bjojk2</v>
    <v>268435456</v>
    <v>268435457</v>
    <v>1</v>
    <v>Powered by Refinitiv</v>
    <v>143.11000000000001</v>
    <v>23.21</v>
    <v>1.1819</v>
    <v>-1.1499999999999999</v>
    <v>-2.7347999999999997E-2</v>
    <v>0.18</v>
    <v>4.4009999999999995E-3</v>
    <v>USD</v>
    <v>Pinduoduo Inc. is an e-commerce platform operator. It offers Pinduoduo, a mobile e-commerce platform. The Company’s platform provides value-for-money merchandise and interactive shopping options. The platform is built to resemble a virtual bazaar of a broad spectrum of products. It offers both individual and team purchase options. It offers a suite of product categories that include apparel, shoes, bags, childcare products, food and beverage, fresh produce, electronic appliances, furniture, household goods, cosmetics, sports and fitness goods, and auto accessories. The platform provides a range of online payment options that include Weixin Pay, QQ Wallet, Alipay and Apple Pay.</v>
    <v>9762</v>
    <v>Nasdaq Stock Market</v>
    <v>XNAS</v>
    <v>XNAS</v>
    <v>28F, No. 533 Loushanguan Road, Changning District, SHANGHAI, SHANGHAI, 200051 CN</v>
    <v>44.05</v>
    <v>Software &amp; IT Services</v>
    <v>Stock</v>
    <v>44701.999961735935</v>
    <v>250</v>
    <v>39.335000000000001</v>
    <v>51713380000</v>
    <v>PINDUODUO INC.</v>
    <v>PINDUODUO INC.</v>
    <v>43.49</v>
    <v>51.904299999999999</v>
    <v>42.05</v>
    <v>40.9</v>
    <v>41.08</v>
    <v>1264386000</v>
    <v>PDD</v>
    <v>PINDUODUO INC. (XNAS:PDD)</v>
    <v>12005405</v>
    <v>12620403</v>
    <v>2015</v>
  </rv>
  <rv s="2">
    <v>251</v>
  </rv>
  <rv s="0">
    <v>https://www.bing.com/financeapi/forcetrigger?t=axyhnm&amp;q=XNAS%3aPEP&amp;form=skydnc</v>
    <v>Learn more on Bing</v>
  </rv>
  <rv s="1">
    <v>0</v>
    <v>PEPSICO, INC. (XNAS:PEP)</v>
    <v>2</v>
    <v>3</v>
    <v>Finance</v>
    <v>4</v>
    <v>en-US</v>
    <v>axyhnm</v>
    <v>268435456</v>
    <v>268435457</v>
    <v>1</v>
    <v>Powered by Refinitiv</v>
    <v>177.62</v>
    <v>144.61000000000001</v>
    <v>0.60319999999999996</v>
    <v>1.01</v>
    <v>6.2660000000000007E-3</v>
    <v>-0.09</v>
    <v>-5.5480000000000004E-4</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309000</v>
    <v>Nasdaq Stock Market</v>
    <v>XNAS</v>
    <v>XNAS</v>
    <v>700 ANDERSON HILL RD, PURCHASE, NY, 10577-1401 US</v>
    <v>163.06</v>
    <v>Beverages</v>
    <v>Stock</v>
    <v>44701.998672314061</v>
    <v>253</v>
    <v>159.62</v>
    <v>224285100000</v>
    <v>PEPSICO, INC.</v>
    <v>PEPSICO, INC.</v>
    <v>162.24</v>
    <v>21.640999999999998</v>
    <v>161.19999999999999</v>
    <v>162.21</v>
    <v>162.12</v>
    <v>1382684000</v>
    <v>PEP</v>
    <v>PEPSICO, INC. (XNAS:PEP)</v>
    <v>5768823</v>
    <v>5770036</v>
    <v>1986</v>
  </rv>
  <rv s="2">
    <v>254</v>
  </rv>
  <rv s="0">
    <v>https://www.bing.com/financeapi/forcetrigger?t=a21icw&amp;q=XNAS%3aPYPL&amp;form=skydnc</v>
    <v>Learn more on Bing</v>
  </rv>
  <rv s="1">
    <v>0</v>
    <v>PAYPAL HOLDINGS, INC. (XNAS:PYPL)</v>
    <v>2</v>
    <v>3</v>
    <v>Finance</v>
    <v>4</v>
    <v>en-US</v>
    <v>a21icw</v>
    <v>268435456</v>
    <v>268435457</v>
    <v>1</v>
    <v>Powered by Refinitiv</v>
    <v>310.16000000000003</v>
    <v>71.831199999999995</v>
    <v>1.3918999999999999</v>
    <v>-0.74</v>
    <v>-9.1039999999999992E-3</v>
    <v>-0.04</v>
    <v>-4.9660000000000004E-4</v>
    <v>USD</v>
    <v>PayPal Holdings, Inc. is a technology platform that enables digital payments and commerce experiences on behalf of merchants and consumers across the world. It operates a global, two-sided network at scale that connects merchants and consumers with 426 million active accounts across more than 200 markets. Its brands include PayPal, Braintree, Venmo, Xoom, Zettle, Hyperwallet, Honey, Happy Returns by PayPal, Chargehound, Paidy and Simility. The Company helps merchants and consumers connect, transact, and complete payments, whether they are online or in person. It enables consumers to exchange funds with merchants using a range of funding sources, which may include a bank account, a PayPal or Venmo account balance, PayPal and Venmo branded credit products, a credit card, a debit card, certain cryptocurrencies, or other stored value products, such as gift cards, and eligible credit card rewards. It also offers consumers person-to-person (P2P) payment solutions.</v>
    <v>30900</v>
    <v>Nasdaq Stock Market</v>
    <v>XNAS</v>
    <v>XNAS</v>
    <v>2211 N 1st St, SAN JOSE, CA, 95131 US</v>
    <v>83.77</v>
    <v>Software &amp; IT Services</v>
    <v>Stock</v>
    <v>44701.999626527344</v>
    <v>256</v>
    <v>77.56</v>
    <v>93268540000</v>
    <v>PAYPAL HOLDINGS, INC.</v>
    <v>PAYPAL HOLDINGS, INC.</v>
    <v>83.71</v>
    <v>26.865400000000001</v>
    <v>81.28</v>
    <v>80.540000000000006</v>
    <v>80.5</v>
    <v>1158040000</v>
    <v>PYPL</v>
    <v>PAYPAL HOLDINGS, INC. (XNAS:PYPL)</v>
    <v>16887352</v>
    <v>20553178</v>
    <v>2015</v>
  </rv>
  <rv s="2">
    <v>257</v>
  </rv>
  <rv s="0">
    <v>http://en.wikipedia.org/wiki/Qualcomm</v>
    <v>Wikipedia</v>
  </rv>
  <rv s="4">
    <v>6</v>
    <v>259</v>
  </rv>
  <rv s="5">
    <v>11</v>
    <v>https://www.bing.com/th?id=AMMS_2b1c176dae370ecc0d55a1517537f595&amp;qlt=95</v>
    <v>260</v>
    <v>0</v>
    <v>https://www.bing.com/images/search?form=xlimg&amp;q=qualcomm</v>
    <v>Image of QUALCOMM INCORPORATED</v>
    <v/>
  </rv>
  <rv s="0">
    <v>https://www.bing.com/financeapi/forcetrigger?t=a21k2w&amp;q=XNAS%3aQCOM&amp;form=skydnc</v>
    <v>Learn more on Bing</v>
  </rv>
  <rv s="6">
    <v>7</v>
    <v>QUALCOMM INCORPORATED (XNAS:QCOM)</v>
    <v>9</v>
    <v>10</v>
    <v>Finance</v>
    <v>4</v>
    <v>en-US</v>
    <v>a21k2w</v>
    <v>268435456</v>
    <v>268435457</v>
    <v>1</v>
    <v>Powered by Refinitiv</v>
    <v>193.58</v>
    <v>122.16500000000001</v>
    <v>1.2148000000000001</v>
    <v>1.03</v>
    <v>7.8879999999999992E-3</v>
    <v>0.15</v>
    <v>1.14E-3</v>
    <v>USD</v>
    <v>Qualcomm Incorporated is engaged in the development and commercialization of foundational technologies for the wireless industry. Its segments include Qualcomm CDMA Technologies (QCT), Qualcomm Technology Licensing (QTL) and Qualcomm Strategic Initiatives (QSI). QCT segment develops and supplies integrated circuits and system software based on third generation/fourth generation/fifth generation (3G/4G/5G) and other technologies for use in wireless voice and data communications, networking, computing, multimedia and global positioning system (GPS) products. QTL segment grants licenses or otherwise provides rights to use portions of its intellectual property portfolio, which, among other rights, includes certain patent rights essential to and/or useful in the manufacture, sale and/or use of certain wireless products, including, without limitation, products implementing CDMA2000, WCDMA, LTE and/or OFDMA-based 5G standards and their derivatives. QSI segment makes strategic investments.</v>
    <v>45000</v>
    <v>Nasdaq Stock Market</v>
    <v>XNAS</v>
    <v>XNAS</v>
    <v>5775 Morehouse Dr, SAN DIEGO, CA, 92121-1714 US</v>
    <v>133.29</v>
    <v>261</v>
    <v>Semiconductors &amp; Semiconductor Equipment</v>
    <v>Stock</v>
    <v>44701.999764675784</v>
    <v>262</v>
    <v>125.86</v>
    <v>147392000000</v>
    <v>QUALCOMM INCORPORATED</v>
    <v>QUALCOMM INCORPORATED</v>
    <v>132.88</v>
    <v>13.3667</v>
    <v>130.57</v>
    <v>131.6</v>
    <v>131.75</v>
    <v>1120000000</v>
    <v>QCOM</v>
    <v>QUALCOMM INCORPORATED (XNAS:QCOM)</v>
    <v>11370115</v>
    <v>10829405</v>
    <v>1991</v>
  </rv>
  <rv s="2">
    <v>263</v>
  </rv>
  <rv s="0">
    <v>https://www.bing.com/financeapi/forcetrigger?t=a21uim&amp;q=XNAS%3aREGN&amp;form=skydnc</v>
    <v>Learn more on Bing</v>
  </rv>
  <rv s="1">
    <v>0</v>
    <v>REGENERON PHARMACEUTICALS, INC. (XNAS:REGN)</v>
    <v>2</v>
    <v>3</v>
    <v>Finance</v>
    <v>4</v>
    <v>en-US</v>
    <v>a21uim</v>
    <v>268435456</v>
    <v>268435457</v>
    <v>1</v>
    <v>Powered by Refinitiv</v>
    <v>747.42139999999995</v>
    <v>492.13</v>
    <v>0.24049999999999999</v>
    <v>3.99</v>
    <v>6.0719999999999993E-3</v>
    <v>1.75</v>
    <v>2.647E-3</v>
    <v>USD</v>
    <v>Regeneron Pharmaceuticals, Inc. is an integrated biotechnology company that discovers, invents, develops, manufactures, and commercializes medicines for serious diseases. Its commercialized medicines and product candidates in development are designed to help patients with eye diseases, allergic and inflammatory diseases, cancer, cardiovascular and metabolic diseases, pain, hematologic conditions, infectious diseases, and rare diseases. The Company's marketed products include EYLEA (aflibercept) Injection, Dupixent (dupilumab) Injection, Libtayo (cemiplimab) Injection, Praluent (alirocumab) Injection, REGEN-COV, Kevzara (sarilumab) Solution for Subcutaneous Injection, Evkeeza (evinacumab) Injection, Inmazeb (atoltivimab, maftivimab, and odesivimab-ebgn) Injection, ARCALYST (rilonacept) Injection for Subcutaneous Use and ZALTRAP (ziv-aflibercept) Injection for Intravenous Infusion. Its product candidates in clinical development include REGN4018, REGN5668, and Fasinumab, among others.</v>
    <v>10368</v>
    <v>Nasdaq Stock Market</v>
    <v>XNAS</v>
    <v>XNAS</v>
    <v>777 Old Saw Mill River Rd, TARRYTOWN, NY, 10591-6717 US</v>
    <v>664.9</v>
    <v>Biotechnology &amp; Medical Research</v>
    <v>Stock</v>
    <v>44701.954554756252</v>
    <v>265</v>
    <v>647.54</v>
    <v>72623710000</v>
    <v>REGENERON PHARMACEUTICALS, INC.</v>
    <v>REGENERON PHARMACEUTICALS, INC.</v>
    <v>661.29</v>
    <v>9.3126999999999995</v>
    <v>657.15</v>
    <v>661.14</v>
    <v>662.89</v>
    <v>109846200</v>
    <v>REGN</v>
    <v>REGENERON PHARMACEUTICALS, INC. (XNAS:REGN)</v>
    <v>544265</v>
    <v>622013</v>
    <v>1988</v>
  </rv>
  <rv s="2">
    <v>266</v>
  </rv>
  <rv s="0">
    <v>https://www.bing.com/financeapi/forcetrigger?t=a227lh&amp;q=XNAS%3aROST&amp;form=skydnc</v>
    <v>Learn more on Bing</v>
  </rv>
  <rv s="1">
    <v>0</v>
    <v>ROSS STORES, INC. (XNAS:ROST)</v>
    <v>2</v>
    <v>3</v>
    <v>Finance</v>
    <v>4</v>
    <v>en-US</v>
    <v>a227lh</v>
    <v>268435456</v>
    <v>268435457</v>
    <v>1</v>
    <v>Powered by Refinitiv</v>
    <v>127.58</v>
    <v>69.75</v>
    <v>1.0302</v>
    <v>-20.83</v>
    <v>-0.22470300000000001</v>
    <v>0.47</v>
    <v>6.5400000000000007E-3</v>
    <v>USD</v>
    <v>Ross Stores, Inc. is engaged in operating two brands of off-price retail apparel and home fashion stores-Ross Dress for Less (Ross) and dd's DISCOUNTS. Ross is an off-price apparel and home fashion chain in the United States, the District of Columbia and Guam. Ross offers in-season, name brand and designer apparel, accessories, footwear, and home fashions for the entire family at savings of 20% to 60% off department and specialty store regular prices every day. The Company also operates dd's DISCOUNTS stores in 21 states, which offers name brand apparel, accessories, footwear, and home fashions for the entire family at savings of 20% to 70% off department and discount store regular prices every day. The Company operated a total of 1,923 stores comprised of 1,628 Ross stores and 295 dd’s DISCOUNTS stores. The Company owns and operates distribution processing facilities.</v>
    <v>100000</v>
    <v>Nasdaq Stock Market</v>
    <v>XNAS</v>
    <v>XNAS</v>
    <v>5130 Hacienda Dr, DUBLIN, CA, 94568-7579 US</v>
    <v>74.650000000000006</v>
    <v>Specialty Retailers</v>
    <v>Stock</v>
    <v>44701.99991145781</v>
    <v>268</v>
    <v>69.75</v>
    <v>25254570000</v>
    <v>ROSS STORES, INC.</v>
    <v>ROSS STORES, INC.</v>
    <v>70</v>
    <v>20.6144</v>
    <v>92.7</v>
    <v>71.87</v>
    <v>72.34</v>
    <v>351392300</v>
    <v>ROST</v>
    <v>ROSS STORES, INC. (XNAS:ROST)</v>
    <v>34575468</v>
    <v>3241643</v>
    <v>1989</v>
  </rv>
  <rv s="2">
    <v>269</v>
  </rv>
  <rv s="0">
    <v>https://www.bing.com/financeapi/forcetrigger?t=a22k9c&amp;q=XNAS%3aSBUX&amp;form=skydnc</v>
    <v>Learn more on Bing</v>
  </rv>
  <rv s="1">
    <v>0</v>
    <v>STARBUCKS CORPORATION (XNAS:SBUX)</v>
    <v>2</v>
    <v>3</v>
    <v>Finance</v>
    <v>4</v>
    <v>en-US</v>
    <v>a22k9c</v>
    <v>268435456</v>
    <v>268435457</v>
    <v>1</v>
    <v>Powered by Refinitiv</v>
    <v>126.32</v>
    <v>68.39</v>
    <v>0.94950000000000001</v>
    <v>1.46</v>
    <v>2.0297999999999997E-2</v>
    <v>-0.08</v>
    <v>-1.09E-3</v>
    <v>USD</v>
    <v>Starbucks Corp is a roaster, marketer and retailer of specialty coffee with operations in approximately 84 markets around the world. The Company has over 34,300 Company-operated and licensed stores. It operates through three segments: North America, which includes the United States and Canada; International, which includes China, Japan, Asia Pacific, Europe, Middle East, Africa, Latin America and the Caribbean; and Channel Development. North America and International operations sell coffee and other beverages, complementary food, packaged coffees, single-serve coffee products and a focused selection of merchandise through Company-operated stores and licensed stores. Channel Development segment is engaged in sale of packaged coffee, tea and ready-to-drink beverages to customers outside of its Company-operated and licensed stores. The Company also sells goods and services under various brands, including Teavana, Seattle’s Best Coffee, Evolution Fresh, Ethos, Starbucks Reserve and Princi.</v>
    <v>383000</v>
    <v>Nasdaq Stock Market</v>
    <v>XNAS</v>
    <v>XNAS</v>
    <v>2401 Utah Ave S, SEATTLE, WA, 98134-1436 US</v>
    <v>73.430000000000007</v>
    <v>Hotels &amp; Entertainment Services</v>
    <v>Stock</v>
    <v>44701.999960578127</v>
    <v>271</v>
    <v>71.459999999999994</v>
    <v>84170990000</v>
    <v>STARBUCKS CORPORATION</v>
    <v>STARBUCKS CORPORATION</v>
    <v>72.88</v>
    <v>19.244499999999999</v>
    <v>71.930000000000007</v>
    <v>73.39</v>
    <v>73.31</v>
    <v>1146900000</v>
    <v>SBUX</v>
    <v>STARBUCKS CORPORATION (XNAS:SBUX)</v>
    <v>15941807</v>
    <v>12205670</v>
    <v>1985</v>
  </rv>
  <rv s="2">
    <v>272</v>
  </rv>
  <rv s="0">
    <v>https://www.bing.com/financeapi/forcetrigger?t=a22u7w&amp;q=XNAS%3aSGEN&amp;form=skydnc</v>
    <v>Learn more on Bing</v>
  </rv>
  <rv s="1">
    <v>0</v>
    <v>SEAGEN INC. (XNAS:SGEN)</v>
    <v>2</v>
    <v>3</v>
    <v>Finance</v>
    <v>4</v>
    <v>en-US</v>
    <v>a22u7w</v>
    <v>268435456</v>
    <v>268435457</v>
    <v>1</v>
    <v>Powered by Refinitiv</v>
    <v>192.7867</v>
    <v>105.43</v>
    <v>0.79610000000000003</v>
    <v>-2.99</v>
    <v>-2.0962999999999999E-2</v>
    <v>-0.64</v>
    <v>-4.5830000000000003E-3</v>
    <v>USD</v>
    <v>Seagen Inc. is a biotechnology company that develops and commercializes targeted therapies to treat cancer. The Company is engaged in the development and sale of pharmaceutical products on its own, behalf or in collaboration with others. The Company is commercializing ADCETRIS, or brentuximab vedotin, for the treatment of certain CD30-expressing lymphomas; PADCEV or enfortumab vedotin-ejfv, for the treatment of certain metastatic urothelial cancers, and TUKYSA, or tucatinib, for treatment of certain metastatic HER2-positive breast cancers. The Company also develops a pipeline of therapies for solid tumors and blood-related cancers designed to address unmet medical needs. Its programs, including ADCETRIS and PADCEV, are based on its antibody-drug conjugate (ADC), technology that utilizes the targeting ability of monoclonal antibodies to deliver cell-killing agents directly to cancer cells. The Company's approved medicines include ADCETRIS, PADCEV and TUKYSA.</v>
    <v>2675</v>
    <v>Nasdaq Stock Market</v>
    <v>XNAS</v>
    <v>XNAS</v>
    <v>21823 30Th Drive Se, Suite, BOTHELL, WA, 98021 US</v>
    <v>144.46</v>
    <v>Biotechnology &amp; Medical Research</v>
    <v>Stock</v>
    <v>44701.875158298441</v>
    <v>274</v>
    <v>136.11000000000001</v>
    <v>25704320000</v>
    <v>SEAGEN INC.</v>
    <v>SEAGEN INC.</v>
    <v>144.19999999999999</v>
    <v>53.584000000000003</v>
    <v>142.63</v>
    <v>139.63999999999999</v>
    <v>139</v>
    <v>184075600</v>
    <v>SGEN</v>
    <v>SEAGEN INC. (XNAS:SGEN)</v>
    <v>1692560</v>
    <v>1174250</v>
    <v>1997</v>
  </rv>
  <rv s="2">
    <v>275</v>
  </rv>
  <rv s="0">
    <v>https://www.bing.com/financeapi/forcetrigger?t=a22zcw&amp;q=XNAS%3aSIRI&amp;form=skydnc</v>
    <v>Learn more on Bing</v>
  </rv>
  <rv s="1">
    <v>0</v>
    <v>SIRIUS XM HOLDINGS INC. (XNAS:SIRI)</v>
    <v>2</v>
    <v>3</v>
    <v>Finance</v>
    <v>4</v>
    <v>en-US</v>
    <v>a22zcw</v>
    <v>268435456</v>
    <v>268435457</v>
    <v>1</v>
    <v>Powered by Refinitiv</v>
    <v>7.0243000000000002</v>
    <v>5.5789999999999997</v>
    <v>0.91600000000000004</v>
    <v>7.0000000000000007E-2</v>
    <v>1.1493999999999999E-2</v>
    <v>-0.04</v>
    <v>-6.4939999999999998E-3</v>
    <v>USD</v>
    <v>Sirius XM Holdings Inc. is an audio entertainment company. The Company operates through two audio entertainment segments: Sirius XM and Pandora. Its Sirius XM business features music, sports, entertainment, comedy, talk, news, traffic and weather channels and other content, as well as podcasts and infotainment services, in the United States on a subscription fee basis. Its Sirius XM service is distributed through its two satellite radio systems and streamed via applications for mobile devices, home devices and other consumer electronic equipment. Its Pandora business operates a music, comedy and podcast streaming discovery platform, offering a personalized experience for each listener wherever and whenever they want to listen, whether through mobile devices, car speakers or connected devices. Pandora is available as an ad-supported radio service, a radio subscription service (Pandora Plus) and an on-demand subscription service (Pandora Premium).</v>
    <v>5590</v>
    <v>Nasdaq Stock Market</v>
    <v>XNAS</v>
    <v>XNAS</v>
    <v>1290 Avenue of the Americas Fl 11, NEW YORK, NY, 10104-0051 US</v>
    <v>6.17</v>
    <v>Media &amp; Publishing</v>
    <v>Stock</v>
    <v>44701.999714467187</v>
    <v>277</v>
    <v>6.08</v>
    <v>24246480000</v>
    <v>SIRIUS XM HOLDINGS INC.</v>
    <v>SIRIUS XM HOLDINGS INC.</v>
    <v>6.17</v>
    <v>17.674199999999999</v>
    <v>6.09</v>
    <v>6.16</v>
    <v>6.12</v>
    <v>3936116000</v>
    <v>SIRI</v>
    <v>SIRIUS XM HOLDINGS INC. (XNAS:SIRI)</v>
    <v>19319274</v>
    <v>21420512</v>
    <v>2013</v>
  </rv>
  <rv s="2">
    <v>278</v>
  </rv>
  <rv s="0">
    <v>https://www.bing.com/financeapi/forcetrigger?t=a239hw&amp;q=XNAS%3aSNPS&amp;form=skydnc</v>
    <v>Learn more on Bing</v>
  </rv>
  <rv s="1">
    <v>0</v>
    <v>SYNOPSYS, INC. (XNAS:SNPS)</v>
    <v>2</v>
    <v>3</v>
    <v>Finance</v>
    <v>4</v>
    <v>en-US</v>
    <v>a239hw</v>
    <v>268435456</v>
    <v>268435457</v>
    <v>1</v>
    <v>Powered by Refinitiv</v>
    <v>377.6</v>
    <v>238.5</v>
    <v>1.1473</v>
    <v>6.2</v>
    <v>2.0631E-2</v>
    <v>2.99</v>
    <v>9.7479999999999997E-3</v>
    <v>USD</v>
    <v>Synopsys, Inc. provides products and services across the silicon to software spectrum. The Company operates through two segments: Semiconductor &amp; System Design and Software Integrity. The Semiconductor &amp; System Design segment includes its advanced silicon design, verification products and services, and semiconductor intellectual property (IP) portfolio that encompasses products and services that serve companies primarily in the semiconductor and electronics industries. This segment also supplies the electronic design automation (EDA) software that engineers use to design and test integrated circuits (ICs), also known as chips. The Software Integrity segment includes a portfolio of products and services to intelligently address software risks across the customer portfolio and at all stages of the application lifecycle. This segment offers software tools and services that include security and quality testing products, managed services, programs and professional services, and training.</v>
    <v>16361</v>
    <v>Nasdaq Stock Market</v>
    <v>XNAS</v>
    <v>XNAS</v>
    <v>690 E Middlefield Rd, MOUNTAIN VIEW, CA, 94043-4010 US</v>
    <v>308.11</v>
    <v>Software &amp; IT Services</v>
    <v>Stock</v>
    <v>44701.998558853906</v>
    <v>280</v>
    <v>293.33</v>
    <v>46914360000</v>
    <v>SYNOPSYS, INC.</v>
    <v>SYNOPSYS, INC.</v>
    <v>303.86</v>
    <v>46.780500000000004</v>
    <v>300.52</v>
    <v>306.72000000000003</v>
    <v>309.70999999999998</v>
    <v>152955000</v>
    <v>SNPS</v>
    <v>SYNOPSYS, INC. (XNAS:SNPS)</v>
    <v>1833293</v>
    <v>997901</v>
    <v>1987</v>
  </rv>
  <rv s="2">
    <v>281</v>
  </rv>
  <rv s="0">
    <v>https://www.bing.com/financeapi/forcetrigger?t=a23eec&amp;q=XNAS%3aSPLK&amp;form=skydnc</v>
    <v>Learn more on Bing</v>
  </rv>
  <rv s="8">
    <v>14</v>
    <v>SPLUNK INC. (XNAS:SPLK)</v>
    <v>2</v>
    <v>15</v>
    <v>Finance</v>
    <v>4</v>
    <v>en-US</v>
    <v>a23eec</v>
    <v>268435456</v>
    <v>268435457</v>
    <v>1</v>
    <v>Powered by Refinitiv</v>
    <v>176.66</v>
    <v>84.63</v>
    <v>1.3749</v>
    <v>2.02</v>
    <v>2.0851000000000001E-2</v>
    <v>0.33</v>
    <v>3.3370000000000001E-3</v>
    <v>USD</v>
    <v>Splunk Inc. provides solutions that use data from digital systems to help organizations identify opportunities for optimization to keep their systems secure. The Company's portfolio consists of three categories of offerings: Splunk Platform, Splunk Solutions and Customer and Partner Solutions. The Splunk portfolio of offerings is delivered as a mix of cloud services offerings and on-premise licensed software offerings that customers and partners deploy in their own environments. The Splunk platform is a real-time data platform comprising collection, streaming, indexing, search, reporting, analysis, machine learning, alerting, monitoring and data management capabilities. Its Splunk Solutions include Splunk security solutions and Splunk observability solutions. Its Customer and Partner solutions include pre-built data inputs, workflows, searches, reports, alerts, custom dashboards, flexible user interface (UI) components, custom data visualizations, and integration actions and methods.</v>
    <v>7000</v>
    <v>Nasdaq Stock Market</v>
    <v>XNAS</v>
    <v>XNAS</v>
    <v>270 Brannan St, SAN FRANCISCO, CA, 94107-2007 US</v>
    <v>100.605</v>
    <v>Software &amp; IT Services</v>
    <v>Stock</v>
    <v>44701.990101875002</v>
    <v>283</v>
    <v>95.5</v>
    <v>15916630000</v>
    <v>SPLUNK INC.</v>
    <v>SPLUNK INC.</v>
    <v>99.77</v>
    <v>96.88</v>
    <v>98.9</v>
    <v>99.23</v>
    <v>160936600</v>
    <v>SPLK</v>
    <v>SPLUNK INC. (XNAS:SPLK)</v>
    <v>1784288</v>
    <v>2068431</v>
    <v>2006</v>
  </rv>
  <rv s="2">
    <v>284</v>
  </rv>
  <rv s="0">
    <v>https://www.bing.com/financeapi/forcetrigger?t=a23tz2&amp;q=XNAS%3aSWKS&amp;form=skydnc</v>
    <v>Learn more on Bing</v>
  </rv>
  <rv s="1">
    <v>0</v>
    <v>SKYWORKS SOLUTIONS, INC. (XNAS:SWKS)</v>
    <v>2</v>
    <v>3</v>
    <v>Finance</v>
    <v>4</v>
    <v>en-US</v>
    <v>a23tz2</v>
    <v>268435456</v>
    <v>268435457</v>
    <v>1</v>
    <v>Powered by Refinitiv</v>
    <v>197.62</v>
    <v>97.59</v>
    <v>1.1431</v>
    <v>1.75</v>
    <v>1.7284000000000001E-2</v>
    <v>-0.78</v>
    <v>-7.5729999999999999E-3</v>
    <v>USD</v>
    <v>Skyworks Solutions, Inc. is engaged in designing, manufacturing, and marketing, semiconductor products, including intellectual property. The Company’s analog semiconductors are connecting people, places, and things, across new applications within the aerospace, automotive, broadband, cellular infrastructure, connected home, entertainment, and gaming, industrial, medical, military, smartphone, tablet, and wearable markets. It operates engineering, manufacturing, sales, and service facilities throughout Asia, Europe, and North America. Its system solutions include Sky5, diversity receive (DRx) and multi-input multi-output (MIMO), SkyOne, antenna management, and integrated infrastructure. It offers a range of products, such as Amplifiers, Antenna Tuners, Attenuators, Automotive Tuners and Digital Radios, Circulators/Isolators, Demodulators, Detectors, Digital Power Isolators, Diodes, Directional Couplers, Diversity Receive Modules, Filters, Mixers, Modulators, Receivers, and Switches.</v>
    <v>11000</v>
    <v>Nasdaq Stock Market</v>
    <v>XNAS</v>
    <v>XNAS</v>
    <v>5260 CALIFORNIA AVENUE, IRVINE, CA, 92617 US</v>
    <v>103.505</v>
    <v>Semiconductors &amp; Semiconductor Equipment</v>
    <v>Stock</v>
    <v>44701.974107499998</v>
    <v>286</v>
    <v>98.88</v>
    <v>16575390000</v>
    <v>SKYWORKS SOLUTIONS, INC.</v>
    <v>SKYWORKS SOLUTIONS, INC.</v>
    <v>103.39</v>
    <v>12.292899999999999</v>
    <v>101.25</v>
    <v>103</v>
    <v>102.22</v>
    <v>160926100</v>
    <v>SWKS</v>
    <v>SKYWORKS SOLUTIONS, INC. (XNAS:SWKS)</v>
    <v>2667314</v>
    <v>2486938</v>
    <v>2002</v>
  </rv>
  <rv s="2">
    <v>287</v>
  </rv>
  <rv s="0">
    <v>https://www.bing.com/financeapi/forcetrigger?t=a243h7&amp;q=XNAS%3aTEAM&amp;form=skydnc</v>
    <v>Learn more on Bing</v>
  </rv>
  <rv s="8">
    <v>14</v>
    <v>ATLASSIAN CORPORATION PLC (XNAS:TEAM)</v>
    <v>2</v>
    <v>15</v>
    <v>Finance</v>
    <v>4</v>
    <v>en-US</v>
    <v>a243h7</v>
    <v>268435456</v>
    <v>268435457</v>
    <v>1</v>
    <v>Powered by Refinitiv</v>
    <v>483.13</v>
    <v>159.54</v>
    <v>1.1551</v>
    <v>2.65</v>
    <v>1.5165E-2</v>
    <v>0.13</v>
    <v>7.3280000000000003E-4</v>
    <v>USD</v>
    <v>Atlassian Corporation Plc is a holding company that designs, develops, licenses and maintains software and provisions software hosting services. The Company’s products include Jira Software, Jira Align, Jira Service Management, Confluence, Trello and Bitbucket. Jira Software and Jira Work Management provide a flexible workflow management system that helps plan, organize, track and manage work and projects. Confluence is a social and flexible content collaboration platform used to create, share, organize, and discuss projects. Trello is a collaboration and organization product. Jira Service Management is an intuitive and flexible service desk product for creating and managing services for information technology, legal, and human resources teams. Bitbucket is a code management and collaboration product for teams using distributed version control systems. It also offers additional products, including Atlassian cloud apps, Bamboo, Crowd, Crucible, Fisheye, Halp, Sourcetree, and Statuspage.</v>
    <v>6433</v>
    <v>Nasdaq Stock Market</v>
    <v>XNAS</v>
    <v>XNAS</v>
    <v>Level 6, 341 George Street, SYDNEY, NEW SOUTH WALES, 2000 AU</v>
    <v>182.01499999999999</v>
    <v>Software &amp; IT Services</v>
    <v>Stock</v>
    <v>44701.997234397655</v>
    <v>289</v>
    <v>169.17500000000001</v>
    <v>45098440000</v>
    <v>ATLASSIAN CORPORATION PLC</v>
    <v>ATLASSIAN CORPORATION PLC</v>
    <v>178.6</v>
    <v>174.75</v>
    <v>177.4</v>
    <v>177.53</v>
    <v>254218900</v>
    <v>TEAM</v>
    <v>ATLASSIAN CORPORATION PLC (XNAS:TEAM)</v>
    <v>2036975</v>
    <v>2484874</v>
    <v>2013</v>
  </rv>
  <rv s="2">
    <v>290</v>
  </rv>
  <rv s="0">
    <v>https://www.bing.com/financeapi/forcetrigger?t=a24c52&amp;q=XNAS%3aTMUS&amp;form=skydnc</v>
    <v>Learn more on Bing</v>
  </rv>
  <rv s="1">
    <v>0</v>
    <v>T-MOBILE US, INC. (XNAS:TMUS)</v>
    <v>2</v>
    <v>3</v>
    <v>Finance</v>
    <v>4</v>
    <v>en-US</v>
    <v>a24c52</v>
    <v>268435456</v>
    <v>268435457</v>
    <v>1</v>
    <v>Powered by Refinitiv</v>
    <v>150.19999999999999</v>
    <v>101.51</v>
    <v>0.48959999999999998</v>
    <v>0.16</v>
    <v>1.271E-3</v>
    <v>-0.19</v>
    <v>-1.5070000000000001E-3</v>
    <v>USD</v>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fourth generation (4G) long term evolution network and its fifth generation (5G) technology network. It also offers a selection of wireless devices, including handsets, tablets and other mobile communication devices, and accessories for sale, as well as financing through equipment installment plans and leasing through JUMP! On Demand. The Company’s primary service plan offers signature Magenta plan, which includes, among other benefits, unlimited talk, text and smartphone data on its network, 5G access at no extra cost. Customers can also choose additional features, such as unlimited premium data with its Ultra Capacity 5G service, for an additional cost on its Magenta Max plan.</v>
    <v>75000</v>
    <v>Nasdaq Stock Market</v>
    <v>XNAS</v>
    <v>XNAS</v>
    <v>12920 SE 38th St, BELLEVUE, WA, 98006-1350 US</v>
    <v>127.11</v>
    <v>Telecommunications Services</v>
    <v>Stock</v>
    <v>44701.986247580469</v>
    <v>292</v>
    <v>123.82</v>
    <v>158001800000</v>
    <v>T-MOBILE US, INC.</v>
    <v>T-MOBILE US, INC.</v>
    <v>127.02</v>
    <v>56.316099999999999</v>
    <v>125.88</v>
    <v>126.04</v>
    <v>125.85</v>
    <v>1253585000</v>
    <v>TMUS</v>
    <v>T-MOBILE US, INC. (XNAS:TMUS)</v>
    <v>4348790</v>
    <v>4946660</v>
    <v>2004</v>
  </rv>
  <rv s="2">
    <v>293</v>
  </rv>
  <rv s="0">
    <v>https://www.bing.com/financeapi/forcetrigger?t=a24kar&amp;q=XNAS%3aTSLA&amp;form=skydnc</v>
    <v>Learn more on Bing</v>
  </rv>
  <rv s="1">
    <v>0</v>
    <v>TESLA, INC. (XNAS:TSLA)</v>
    <v>2</v>
    <v>3</v>
    <v>Finance</v>
    <v>4</v>
    <v>en-US</v>
    <v>a24kar</v>
    <v>268435456</v>
    <v>268435457</v>
    <v>1</v>
    <v>Powered by Refinitiv</v>
    <v>1243.49</v>
    <v>571.07000000000005</v>
    <v>2.1941999999999999</v>
    <v>-45.52</v>
    <v>-6.4165E-2</v>
    <v>1.5</v>
    <v>2.2589999999999997E-3</v>
    <v>USD</v>
    <v>Tesla, Inc. designs, develops, manufactures, sells and leases fully electric vehicles and energy generation and storage systems, and offer services related to its products. The Company's automotive segment includes the design, development, manufacturing, sales, and leasing of electric vehicles as well as sales of automotive regulatory credits. Additionally, the automotive segment is also comprised of services and other, which includes non-warranty after-sales vehicle services, sales of used vehicles, retail merchandise, sales by its acquired subsidiaries to third party customers, and vehicle insurance. Its energy generation and storage segment includes the design, manufacture, installation, sales and leasing of solar energy generation and energy storage products and related services and sales of solar energy systems incentives. Its automotive products include Model 3, Model Y, Model S and Model X. Powerwall and Megapack are its lithium-ion battery energy storage products.</v>
    <v>99290</v>
    <v>Nasdaq Stock Market</v>
    <v>XNAS</v>
    <v>XNAS</v>
    <v>13101 Harold Green Road, AUSTIN, TX, 78725 US</v>
    <v>721.58199999999999</v>
    <v>Automobiles &amp; Auto Parts</v>
    <v>Stock</v>
    <v>44701.999992939061</v>
    <v>295</v>
    <v>633</v>
    <v>687807000000</v>
    <v>TESLA, INC.</v>
    <v>TESLA, INC.</v>
    <v>713.99</v>
    <v>95.887299999999996</v>
    <v>709.42</v>
    <v>663.9</v>
    <v>665.4</v>
    <v>1036010000</v>
    <v>TSLA</v>
    <v>TESLA, INC. (XNAS:TSLA)</v>
    <v>48324435</v>
    <v>28482968</v>
    <v>2003</v>
  </rv>
  <rv s="2">
    <v>296</v>
  </rv>
  <rv s="0">
    <v>https://www.bing.com/financeapi/forcetrigger?t=a24p1h&amp;q=XNAS%3aTXN&amp;form=skydnc</v>
    <v>Learn more on Bing</v>
  </rv>
  <rv s="1">
    <v>0</v>
    <v>TEXAS INSTRUMENTS INCORPORATED (XNAS:TXN)</v>
    <v>2</v>
    <v>3</v>
    <v>Finance</v>
    <v>4</v>
    <v>en-US</v>
    <v>a24p1h</v>
    <v>268435456</v>
    <v>268435457</v>
    <v>1</v>
    <v>Powered by Refinitiv</v>
    <v>202.26</v>
    <v>160.5</v>
    <v>0.91959999999999997</v>
    <v>2.19</v>
    <v>1.3065E-2</v>
    <v>0.28999999999999998</v>
    <v>1.7080000000000001E-3</v>
    <v>USD</v>
    <v>Texas Instruments Incorporated designs, makes and sells semiconductors to electronics designers and manufacturers across the world. The Company operates through two segments: Analog and Embedded Processing. The Company's Analog segment product lines include Power and Signal Chain. Power includes products that help customers manage power in electronic systems. Signal Chain includes products that sense, condition and measure signals to allow information to be transferred or converted for further processing and control. The Embedded Processing segment includes microcontrollers, digital signal processors (DSPs), and applications processors. Microcontrollers are self-contained systems with a processor core, memory and peripherals that are designed to control a set of specific tasks for electronic equipment. DSPs perform mathematical computations to process or improve digital data. Applications processors are designed for specific computing activities.</v>
    <v>31000</v>
    <v>Nasdaq Stock Market</v>
    <v>XNAS</v>
    <v>XNAS</v>
    <v>12500 T I Blvd, DALLAS, TX, 75243-0592 US</v>
    <v>170.29499999999999</v>
    <v>Semiconductors &amp; Semiconductor Equipment</v>
    <v>Stock</v>
    <v>44701.986253414063</v>
    <v>298</v>
    <v>164.21</v>
    <v>156587500000</v>
    <v>TEXAS INSTRUMENTS INCORPORATED</v>
    <v>TEXAS INSTRUMENTS INCORPORATED</v>
    <v>168.6</v>
    <v>19.166799999999999</v>
    <v>167.62</v>
    <v>169.81</v>
    <v>170.1</v>
    <v>922133900</v>
    <v>TXN</v>
    <v>TEXAS INSTRUMENTS INCORPORATED (XNAS:TXN)</v>
    <v>6278490</v>
    <v>6485090</v>
    <v>1938</v>
  </rv>
  <rv s="2">
    <v>299</v>
  </rv>
  <rv s="0">
    <v>https://www.bing.com/financeapi/forcetrigger?t=a25jnm&amp;q=XNAS%3aVRSK&amp;form=skydnc</v>
    <v>Learn more on Bing</v>
  </rv>
  <rv s="1">
    <v>0</v>
    <v>VERISK ANALYTICS, INC. (XNAS:VRSK)</v>
    <v>2</v>
    <v>3</v>
    <v>Finance</v>
    <v>4</v>
    <v>en-US</v>
    <v>a25jnm</v>
    <v>268435456</v>
    <v>268435457</v>
    <v>1</v>
    <v>Powered by Refinitiv</v>
    <v>231.57</v>
    <v>164.96</v>
    <v>0.92720000000000002</v>
    <v>0.67</v>
    <v>3.9829999999999996E-3</v>
    <v>0.17</v>
    <v>1.0070000000000001E-3</v>
    <v>USD</v>
    <v>Verisk Analytics, Inc. is a data analytics provider that serves customers in insurance, energy and specialized markets, and financial services. The Company offers predictive analytics and decision support solutions to customers in rating, underwriting, claims, catastrophe and weather risk, natural resources intelligence, economic forecasting, commercial banking and finance, and many other fields. Its Insurance segment primarily serves its property and casualty (P&amp;C) insurance customers and focuses on the prediction of loss, the selection and pricing of risk, and compliance with their reporting requirements. Its Energy and Specialized Markets segment offers data analytics across the natural resources value chain, including the global energy, chemicals, metals and mining, and power and renewables sectors. Its Financial Services segment maintains the bank account consortia to provide benchmarking, decisioning algorithms, business intelligence, and customized analytic services.</v>
    <v>9367</v>
    <v>Nasdaq Stock Market</v>
    <v>XNAS</v>
    <v>XNAS</v>
    <v>545 Washington Blvd, JERSEY CITY, NJ, 07310-1607 US</v>
    <v>170.48</v>
    <v>Software &amp; IT Services</v>
    <v>Stock</v>
    <v>44701.871425508594</v>
    <v>301</v>
    <v>165.1</v>
    <v>26668070000</v>
    <v>VERISK ANALYTICS, INC.</v>
    <v>VERISK ANALYTICS, INC.</v>
    <v>169.37</v>
    <v>27.2102</v>
    <v>168.22</v>
    <v>168.89</v>
    <v>169.06</v>
    <v>157902000</v>
    <v>VRSK</v>
    <v>VERISK ANALYTICS, INC. (XNAS:VRSK)</v>
    <v>1041086</v>
    <v>1236037</v>
    <v>2008</v>
  </rv>
  <rv s="2">
    <v>302</v>
  </rv>
  <rv s="0">
    <v>http://es.wikipedia.org/wiki/Verisign</v>
    <v>Wikipedia</v>
  </rv>
  <rv s="4">
    <v>6</v>
    <v>304</v>
  </rv>
  <rv s="5">
    <v>11</v>
    <v>https://www.bing.com/th?id=AMMS_6da2b6f737e6b9436cb871e1a324d36c&amp;qlt=95</v>
    <v>305</v>
    <v>0</v>
    <v>https://www.bing.com/images/search?form=xlimg&amp;q=verisign</v>
    <v>Image of VERISIGN, INC.</v>
    <v/>
  </rv>
  <rv s="0">
    <v>https://www.bing.com/financeapi/forcetrigger?t=a25jqh&amp;q=XNAS%3aVRSN&amp;form=skydnc</v>
    <v>Learn more on Bing</v>
  </rv>
  <rv s="6">
    <v>7</v>
    <v>VERISIGN, INC. (XNAS:VRSN)</v>
    <v>9</v>
    <v>10</v>
    <v>Finance</v>
    <v>4</v>
    <v>en-US</v>
    <v>a25jqh</v>
    <v>268435456</v>
    <v>268435457</v>
    <v>1</v>
    <v>Powered by Refinitiv</v>
    <v>257.02999999999997</v>
    <v>159.69</v>
    <v>1.0185</v>
    <v>2.11</v>
    <v>1.2908999999999999E-2</v>
    <v>-1.75</v>
    <v>-1.057E-2</v>
    <v>USD</v>
    <v>VeriSign, Inc. is a global provider of domain name registry services and Internet infrastructure. The Company enables the security, stability, and resiliency of Internet infrastructure and services, including providing root zone maintainer services, operating two global Internet root servers, and providing registration services and authoritative resolution for the .com and .net top-level domains (TLDs), which support the majority of global e-commerce. It operates the authoritative directory of and/or the back-end systems for all .com, .net, .cc, .gov, .edu and .name domain names, among others. Its services allow individuals and organizations to establish their online identities, while providing the secure, always-on access they need to communicate and transact reliably with large-scale online audiences. The Company also provides internationalized domain name (IDN) services that enable Internet users to access domain names in characters representing their local language.</v>
    <v>904</v>
    <v>Nasdaq Stock Market</v>
    <v>XNAS</v>
    <v>XNAS</v>
    <v>12061 Bluemont Way, RESTON, VA, 20190-5684 US</v>
    <v>166.42850000000001</v>
    <v>306</v>
    <v>Software &amp; IT Services</v>
    <v>Stock</v>
    <v>44701.917742094534</v>
    <v>307</v>
    <v>159.69</v>
    <v>18136240000</v>
    <v>VERISIGN, INC.</v>
    <v>VERISIGN, INC.</v>
    <v>165.59</v>
    <v>22.975899999999999</v>
    <v>163.44999999999999</v>
    <v>165.56</v>
    <v>163.81</v>
    <v>109544800</v>
    <v>VRSN</v>
    <v>VERISIGN, INC. (XNAS:VRSN)</v>
    <v>1649044</v>
    <v>978210</v>
    <v>1995</v>
  </rv>
  <rv s="2">
    <v>308</v>
  </rv>
  <rv s="0">
    <v>https://www.bing.com/financeapi/forcetrigger?t=a25k5r&amp;q=XNAS%3aVRTX&amp;form=skydnc</v>
    <v>Learn more on Bing</v>
  </rv>
  <rv s="1">
    <v>0</v>
    <v>VERTEX PHARMACEUTICALS INCORPORATED (XNAS:VRTX)</v>
    <v>2</v>
    <v>3</v>
    <v>Finance</v>
    <v>4</v>
    <v>en-US</v>
    <v>a25k5r</v>
    <v>268435456</v>
    <v>268435457</v>
    <v>1</v>
    <v>Powered by Refinitiv</v>
    <v>292.75</v>
    <v>176.36</v>
    <v>0.56269999999999998</v>
    <v>3.14</v>
    <v>1.2292000000000001E-2</v>
    <v>-0.77</v>
    <v>-2.9780000000000002E-3</v>
    <v>USD</v>
    <v>Vertex Pharmaceuticals Incorporated is a global biotechnology company. The Company is focused on developing medicines that treat the underlying cause of cystic fibrosis (CF) and it has several ongoing clinical and research programs to advance and extend treatment of CF. The Company's marketed medicines are TRIKAFTA/KAFTRIO (elexacaftor/tezacaftor/ivacaftor and ivacaftor), SYMDEKO/SYMKEVI (tezacaftor/ivacaftor and ivacaftor), ORKAMBI (lumacaftor/ivacaftor) and KALYDECO (ivacaftor). It has a pipeline of investigational therapies in other serious diseases where it is leveraging insight into causal human biology, including sickle cell disease, beta thalassemia, APOL1-mediated kidney disease, type 1 diabetes, pain, alpha-1 antitrypsin deficiency, and muscular dystrophies. It offers medicines for people with serious diseases with a focus on specialty markets. The Company's four medicines are being used to treat most of the people with CF in North America, Europe and Australia.</v>
    <v>3900</v>
    <v>Nasdaq Stock Market</v>
    <v>XNAS</v>
    <v>XNAS</v>
    <v>50 Northern Ave, BOSTON, MA, 02210-1862 US</v>
    <v>259.10000000000002</v>
    <v>Biotechnology &amp; Medical Research</v>
    <v>Stock</v>
    <v>44701.980404571092</v>
    <v>310</v>
    <v>252.51</v>
    <v>66135940000</v>
    <v>VERTEX PHARMACEUTICALS INCORPORATED</v>
    <v>VERTEX PHARMACEUTICALS INCORPORATED</v>
    <v>256.61</v>
    <v>26.921600000000002</v>
    <v>255.45</v>
    <v>258.58999999999997</v>
    <v>257.82</v>
    <v>255756000</v>
    <v>VRTX</v>
    <v>VERTEX PHARMACEUTICALS INCORPORATED (XNAS:VRTX)</v>
    <v>1552342</v>
    <v>1771169</v>
    <v>1989</v>
  </rv>
  <rv s="2">
    <v>311</v>
  </rv>
  <rv s="0">
    <v>https://www.bing.com/financeapi/forcetrigger?t=a25pm7&amp;q=XNAS%3aWBA&amp;form=skydnc</v>
    <v>Learn more on Bing</v>
  </rv>
  <rv s="1">
    <v>0</v>
    <v>WALGREENS BOOTS ALLIANCE, INC. (XNAS:WBA)</v>
    <v>2</v>
    <v>3</v>
    <v>Finance</v>
    <v>4</v>
    <v>en-US</v>
    <v>a25pm7</v>
    <v>268435456</v>
    <v>268435457</v>
    <v>1</v>
    <v>Powered by Refinitiv</v>
    <v>55.82</v>
    <v>39.715000000000003</v>
    <v>0.53890000000000005</v>
    <v>0.35</v>
    <v>8.6189999999999999E-3</v>
    <v>0.03</v>
    <v>7.3240000000000002E-4</v>
    <v>USD</v>
    <v>Walgreens Boots Alliance, Inc. is a holding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pharmacy-led health and beauty retail businesses and optical practices. The Pharmaceutical Wholesale segment consists of equity method investment in AmerisourceBergen. The Company's portfolio of retail and business brands includes Walgreens, Duane Reade, Boots, as well as global health and beauty product brands, including No7, NICE!, Soap &amp; Glory, Liz Earle, Finest Nutrition, Botanics, Well Beginnings, Sleek MakeUP and YourGoodSkin.</v>
    <v>202000</v>
    <v>Nasdaq Stock Market</v>
    <v>XNAS</v>
    <v>XNAS</v>
    <v>108 Wilmot Rd, DEERFIELD, IL, 60015-5145 US</v>
    <v>41.045000000000002</v>
    <v>Food &amp; Drug Retailing</v>
    <v>Stock</v>
    <v>44701.99717631875</v>
    <v>313</v>
    <v>39.715000000000003</v>
    <v>35380160000</v>
    <v>WALGREENS BOOTS ALLIANCE, INC.</v>
    <v>WALGREENS BOOTS ALLIANCE, INC.</v>
    <v>40.85</v>
    <v>5.9420999999999999</v>
    <v>40.61</v>
    <v>40.96</v>
    <v>40.99</v>
    <v>863773400</v>
    <v>WBA</v>
    <v>WALGREENS BOOTS ALLIANCE, INC. (XNAS:WBA)</v>
    <v>7370382</v>
    <v>7354838</v>
    <v>2014</v>
  </rv>
  <rv s="2">
    <v>314</v>
  </rv>
  <rv s="0">
    <v>https://www.bing.com/financeapi/forcetrigger?t=a25rkr&amp;q=XNAS%3aWDAY&amp;form=skydnc</v>
    <v>Learn more on Bing</v>
  </rv>
  <rv s="1">
    <v>0</v>
    <v>WORKDAY, INC. (XNAS:WDAY)</v>
    <v>2</v>
    <v>3</v>
    <v>Finance</v>
    <v>4</v>
    <v>en-US</v>
    <v>a25rkr</v>
    <v>268435456</v>
    <v>268435457</v>
    <v>1</v>
    <v>Powered by Refinitiv</v>
    <v>307.81</v>
    <v>161.04</v>
    <v>1.4430000000000001</v>
    <v>1.47</v>
    <v>8.9350000000000002E-3</v>
    <v>1.51</v>
    <v>9.0969999999999992E-3</v>
    <v>USD</v>
    <v>Workday, Inc. is a provider of enterprise cloud applications for finance and human resources. The Company provides approximately 9,500 organizations with software-as-a-service solutions to help solve business challenges, including supporting and empowering their workforce, managing their finances and spend in an ever-changing environment, and planning for the unexpected. The Company provides organizations with a unified system that can help them plan, execute, analyze, and extend to other applications and environments, thereby helping them continuously adapt how they manage their business and operations. The Company delivers weekly product updates in addition to feature releases twice a year. The Company sells its solutions worldwide primarily through direct sales. The Company also offers professional services, both directly and through its Workday Services Partners, to help customers deploy its solutions and continually adopt new capabilities.</v>
    <v>15200</v>
    <v>Nasdaq Stock Market</v>
    <v>XNAS</v>
    <v>XNAS</v>
    <v>6110 Stoneridge Mall Rd, PLEASANTON, CA, 94588-3211 US</v>
    <v>170.4</v>
    <v>Software &amp; IT Services</v>
    <v>Stock</v>
    <v>44701.987416272656</v>
    <v>316</v>
    <v>161.04</v>
    <v>42106360000</v>
    <v>WORKDAY, INC.</v>
    <v>WORKDAY, INC.</v>
    <v>168.6</v>
    <v>1656.9639999999999</v>
    <v>164.52</v>
    <v>165.99</v>
    <v>167.5</v>
    <v>253668100</v>
    <v>WDAY</v>
    <v>WORKDAY, INC. (XNAS:WDAY)</v>
    <v>2793046</v>
    <v>2778492</v>
    <v>2012</v>
  </rv>
  <rv s="2">
    <v>317</v>
  </rv>
  <rv s="0">
    <v>https://www.bing.com/financeapi/forcetrigger?t=ay4lu2&amp;q=XNAS%3aXEL&amp;form=skydnc</v>
    <v>Learn more on Bing</v>
  </rv>
  <rv s="1">
    <v>0</v>
    <v>Xcel Energy Inc. (XNAS:XEL)</v>
    <v>2</v>
    <v>3</v>
    <v>Finance</v>
    <v>4</v>
    <v>en-US</v>
    <v>ay4lu2</v>
    <v>268435456</v>
    <v>268435457</v>
    <v>1</v>
    <v>Powered by Refinitiv</v>
    <v>76.05</v>
    <v>61.155000000000001</v>
    <v>0.32240000000000002</v>
    <v>-0.79</v>
    <v>-1.0532E-2</v>
    <v>0.39</v>
    <v>5.2549999999999993E-3</v>
    <v>USD</v>
    <v>Xcel Energy Inc. is an electric and natural gas delivery company. The Company provides a portfolio of energy-related products and services through its four utility subsidiaries. Its segments include Regulated Electric and Regulated Natural Gas. The Regulated Electric utility segment generates, transmits, and distributes electricity in Minnesota, Wisconsin, Michigan, North Dakota, South Dakota, Colorado, Texas and New Mexico. In addition, it also engaged in the sales for resale and provides wholesale transmission service to various entities in the United States. The Regulated Natural Gas segment transports, stores and distributes natural gas primarily in portions of Minnesota, Wisconsin, North Dakota, Michigan and Colorado. Its utility subsidiaries include NSP-Minnesota, NSP-Wisconsin, Public Service Company of Colorado, and Southwestern Public Service Co. (SPS). The Company also offers residential services, such as heating and cooling solutions and home services.</v>
    <v>11321</v>
    <v>Nasdaq Stock Market</v>
    <v>XNAS</v>
    <v>XNAS</v>
    <v>414 Nicollet Mall, MINNEAPOLIS, MN, 55401-1927 US</v>
    <v>75.147000000000006</v>
    <v>Electrical Utilities &amp; IPPs</v>
    <v>Stock</v>
    <v>44701.971911492969</v>
    <v>319</v>
    <v>73.62</v>
    <v>40424170000</v>
    <v>Xcel Energy Inc.</v>
    <v>Xcel Energy Inc.</v>
    <v>75.040000000000006</v>
    <v>25.1355</v>
    <v>75.010000000000005</v>
    <v>74.22</v>
    <v>74.61</v>
    <v>544653300</v>
    <v>XEL</v>
    <v>Xcel Energy Inc. (XNAS:XEL)</v>
    <v>4574043</v>
    <v>3510102</v>
    <v>1909</v>
  </rv>
  <rv s="2">
    <v>320</v>
  </rv>
  <rv s="0">
    <v>https://www.bing.com/financeapi/forcetrigger?t=bpoxyc&amp;q=XNAS%3aZM&amp;form=skydnc</v>
    <v>Learn more on Bing</v>
  </rv>
  <rv s="3">
    <v>5</v>
    <v>ZOOM VIDEO COMMUNICATIONS, INC. (XNAS:ZM)</v>
    <v>2</v>
    <v>6</v>
    <v>Finance</v>
    <v>4</v>
    <v>en-US</v>
    <v>bpoxyc</v>
    <v>268435456</v>
    <v>268435457</v>
    <v>1</v>
    <v>Powered by Refinitiv</v>
    <v>406.48</v>
    <v>79.03</v>
    <v>-1.2</v>
    <v>-1.3196000000000001E-2</v>
    <v>0.24</v>
    <v>2.6740000000000002E-3</v>
    <v>USD</v>
    <v>Zoom Video Communications, Inc. is a provider of video communication platform. The Company's platform connects people through video, phone, chat, and webinars, and enables experiences across disparate devices and locations. Its products include Zoom Meetings, Zoom Phone, Zoom Chat, Zoom Rooms, Zoom Hardware-as-a-Service, Zoom Conference Room Connector, Zoom Events, Zoom Webinar, Zoom Developer Platform, Zoom App Marketplace, and Zoom Contact Center. Its customer base spans a range of industry categories, including education, entertainment/media, enterprise infrastructure, finance, government, healthcare, manufacturing, nonprofit/not-for-profit and social impact, retail/consumer products, and software/Internet. The Company’s subsidiaries include Zoom Voice Communications, Inc., ZVC UK LTD, ZVC Australia PTY LTD, ZVC Netherlands B.V., ZVC Japan KK, Zoom Video Communications (Suzhou) Inc., Saasbee Inc. (Hefei) Ltd., ZVC India PVT LTD, Keybase LLC and SaasBee Software (Hangzhou) Co., Ltd.</v>
    <v>6787</v>
    <v>Nasdaq Stock Market</v>
    <v>XNAS</v>
    <v>XNAS</v>
    <v>55 Almaden Blvd Fl 6, San Jose, CA, 95113-1608 US</v>
    <v>94.85</v>
    <v>Software &amp; IT Services</v>
    <v>Stock</v>
    <v>44701.999941839844</v>
    <v>322</v>
    <v>85.55</v>
    <v>26847550000</v>
    <v>ZOOM VIDEO COMMUNICATIONS, INC.</v>
    <v>ZOOM VIDEO COMMUNICATIONS, INC.</v>
    <v>92.62</v>
    <v>20.1648</v>
    <v>90.94</v>
    <v>89.74</v>
    <v>89.98</v>
    <v>299170300</v>
    <v>ZM</v>
    <v>ZOOM VIDEO COMMUNICATIONS, INC. (XNAS:ZM)</v>
    <v>4741373</v>
    <v>4304713</v>
    <v>2011</v>
  </rv>
  <rv s="2">
    <v>323</v>
  </rv>
  <rv s="0">
    <v>https://www.bing.com/financeapi/forcetrigger?t=azbtyc&amp;q=XNAS%3aZS&amp;form=skydnc</v>
    <v>Learn more on Bing</v>
  </rv>
  <rv s="8">
    <v>14</v>
    <v>ZSCALER, INC. (XNAS:ZS)</v>
    <v>2</v>
    <v>15</v>
    <v>Finance</v>
    <v>4</v>
    <v>en-US</v>
    <v>azbtyc</v>
    <v>268435456</v>
    <v>268435457</v>
    <v>1</v>
    <v>Powered by Refinitiv</v>
    <v>376.11</v>
    <v>125.12</v>
    <v>1.2431000000000001</v>
    <v>4.59</v>
    <v>3.4693999999999996E-2</v>
    <v>1.1299999999999999</v>
    <v>8.2550000000000002E-3</v>
    <v>USD</v>
    <v>Zscaler, Inc.(Zscaler) is focused on providing a cloud security platform that is designed on a zero-trust architecture. The Company’s architecture is designed to allow users and devices to safely access authorized applications and services in the cloud using the Internet as the preferred connectivity medium. Zscaler’s security and user experience solutions are purpose-built on a multi-tenant, distributed cloud exchange that secures access for users and devices to applications and services, regardless of location. The Company delivers its solutions using a software-as-a-service (SaaS) business model and sells subscriptions to customers to access its cloud platform, together with related support services. The Company’s cloud services include Zscaler Internet Access (ZIA), Zscaler Private Access (ZPA), and Zscaler Digital Experience (ZDX).</v>
    <v>3153</v>
    <v>Nasdaq Stock Market</v>
    <v>XNAS</v>
    <v>XNAS</v>
    <v>120 Holger Way,, SAN JOSE, CA, 95134 US</v>
    <v>144.9</v>
    <v>Software &amp; IT Services</v>
    <v>Stock</v>
    <v>44701.9996760875</v>
    <v>325</v>
    <v>131.91</v>
    <v>19313170000</v>
    <v>ZSCALER, INC.</v>
    <v>ZSCALER, INC.</v>
    <v>139.43</v>
    <v>132.30000000000001</v>
    <v>136.88999999999999</v>
    <v>138.02000000000001</v>
    <v>141085300</v>
    <v>ZS</v>
    <v>ZSCALER, INC. (XNAS:ZS)</v>
    <v>3807048</v>
    <v>2366949</v>
    <v>2007</v>
  </rv>
  <rv s="2">
    <v>326</v>
  </rv>
</rvData>
</file>

<file path=xl/richData/rdrichvaluestructure.xml><?xml version="1.0" encoding="utf-8"?>
<rvStructures xmlns="http://schemas.microsoft.com/office/spreadsheetml/2017/richdata" count="10">
  <s t="_hyperlink">
    <k n="Address" t="s"/>
    <k n="Text" t="s"/>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EntitySubDomainId"/>
    <k n="%IsRefreshable" t="b"/>
    <k n="%ProviderInfo" t="s"/>
    <k n="52 week high"/>
    <k n="52 week low"/>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k n="Blip Identifier" t="s"/>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EntitySubDomainId"/>
    <k n="%IsRefreshable" t="b"/>
    <k n="%ProviderInfo" t="s"/>
    <k n="52 week high"/>
    <k n="52 week low"/>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rvStructures>
</file>

<file path=xl/richData/rdsupportingpropertybag.xml><?xml version="1.0" encoding="utf-8"?>
<supportingPropertyBags xmlns="http://schemas.microsoft.com/office/spreadsheetml/2017/richdata2">
  <spbArrays count="6">
    <a count="46">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5">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_Display</v>
    </a>
    <a count="47">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_Display</v>
    </a>
    <a count="44">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v t="s">_Display</v>
    </a>
    <a count="45">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v t="s">_Display</v>
    </a>
    <a count="45">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v t="s">_Display</v>
    </a>
  </spbArrays>
  <spbData count="18">
    <spb s="0">
      <v>0</v>
    </spb>
    <spb s="1">
      <v>0</v>
      <v>0</v>
      <v>0</v>
    </spb>
    <spb s="2">
      <v>1</v>
      <v>1</v>
      <v>1</v>
    </spb>
    <spb s="3">
      <v>1</v>
      <v>2</v>
      <v>2</v>
      <v>1</v>
      <v>3</v>
      <v>1</v>
      <v>1</v>
      <v>1</v>
      <v>4</v>
      <v>4</v>
      <v>5</v>
      <v>6</v>
      <v>1</v>
      <v>1</v>
      <v>1</v>
      <v>4</v>
      <v>7</v>
      <v>8</v>
      <v>9</v>
      <v>10</v>
      <v>4</v>
      <v>10</v>
      <v>1</v>
      <v>1</v>
      <v>5</v>
    </spb>
    <spb s="4">
      <v>at close</v>
      <v>from previous close</v>
      <v>from previous close</v>
      <v>Source: Nasdaq</v>
      <v>GMT</v>
      <v>Delayed 15 minutes</v>
      <v>from close</v>
      <v>from close</v>
    </spb>
    <spb s="0">
      <v>1</v>
    </spb>
    <spb s="5">
      <v>1</v>
      <v>2</v>
      <v>1</v>
      <v>3</v>
      <v>1</v>
      <v>1</v>
      <v>1</v>
      <v>4</v>
      <v>4</v>
      <v>5</v>
      <v>6</v>
      <v>1</v>
      <v>1</v>
      <v>1</v>
      <v>4</v>
      <v>7</v>
      <v>8</v>
      <v>9</v>
      <v>10</v>
      <v>4</v>
      <v>10</v>
      <v>1</v>
      <v>1</v>
      <v>5</v>
    </spb>
    <spb s="0">
      <v>2</v>
    </spb>
    <spb s="6">
      <v>0</v>
      <v>0</v>
    </spb>
    <spb s="7">
      <v>8</v>
      <v>1</v>
      <v>1</v>
      <v>1</v>
    </spb>
    <spb s="8">
      <v>1</v>
      <v>2</v>
      <v>2</v>
      <v>1</v>
      <v>3</v>
      <v>1</v>
      <v>11</v>
      <v>1</v>
      <v>1</v>
      <v>4</v>
      <v>4</v>
      <v>5</v>
      <v>6</v>
      <v>1</v>
      <v>1</v>
      <v>1</v>
      <v>4</v>
      <v>7</v>
      <v>8</v>
      <v>9</v>
      <v>10</v>
      <v>4</v>
      <v>10</v>
      <v>1</v>
      <v>1</v>
      <v>5</v>
    </spb>
    <spb s="9">
      <v>Powered by Refinitiv</v>
    </spb>
    <spb s="0">
      <v>3</v>
    </spb>
    <spb s="10">
      <v>1</v>
      <v>1</v>
      <v>3</v>
      <v>1</v>
      <v>1</v>
      <v>1</v>
      <v>4</v>
      <v>4</v>
      <v>5</v>
      <v>6</v>
      <v>1</v>
      <v>1</v>
      <v>1</v>
      <v>4</v>
      <v>7</v>
      <v>8</v>
      <v>9</v>
      <v>10</v>
      <v>4</v>
      <v>10</v>
      <v>1</v>
      <v>1</v>
      <v>5</v>
    </spb>
    <spb s="0">
      <v>4</v>
    </spb>
    <spb s="11">
      <v>1</v>
      <v>2</v>
      <v>1</v>
      <v>3</v>
      <v>1</v>
      <v>1</v>
      <v>1</v>
      <v>4</v>
      <v>4</v>
      <v>5</v>
      <v>6</v>
      <v>1</v>
      <v>1</v>
      <v>1</v>
      <v>4</v>
      <v>7</v>
      <v>8</v>
      <v>9</v>
      <v>10</v>
      <v>4</v>
      <v>10</v>
      <v>1</v>
      <v>1</v>
      <v>5</v>
    </spb>
    <spb s="0">
      <v>5</v>
    </spb>
    <spb s="12">
      <v>1</v>
      <v>2</v>
      <v>2</v>
      <v>1</v>
      <v>3</v>
      <v>1</v>
      <v>1</v>
      <v>1</v>
      <v>4</v>
      <v>4</v>
      <v>5</v>
      <v>6</v>
      <v>1</v>
      <v>1</v>
      <v>1</v>
      <v>4</v>
      <v>7</v>
      <v>8</v>
      <v>10</v>
      <v>4</v>
      <v>10</v>
      <v>1</v>
      <v>1</v>
      <v>5</v>
    </spb>
  </spbData>
</supportingPropertyBags>
</file>

<file path=xl/richData/rdsupportingpropertybagstructure.xml><?xml version="1.0" encoding="utf-8"?>
<spbStructures xmlns="http://schemas.microsoft.com/office/spreadsheetml/2017/richdata2" count="13">
  <s>
    <k n="^Order" t="spba"/>
  </s>
  <s>
    <k n="ShowInCardView" t="b"/>
    <k n="ShowInDotNotation" t="b"/>
    <k n="ShowInAutoComplete" t="b"/>
  </s>
  <s>
    <k n="ExchangeID" t="spb"/>
    <k n="UniqueName" t="spb"/>
    <k n="%ProviderInfo" t="spb"/>
  </s>
  <s>
    <k n="Low" t="i"/>
    <k n="P/E"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Price" t="s"/>
    <k n="Change" t="s"/>
    <k n="Change (%)" t="s"/>
    <k n="ExchangeID" t="s"/>
    <k n="Last trade time" t="s"/>
    <k n="Price (Extended hours)" t="s"/>
    <k n="Change (Extended hours)" t="s"/>
    <k n="Change % (Extended hours)" t="s"/>
  </s>
  <s>
    <k n="Low" t="i"/>
    <k n="P/E"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ShowInDotNotation" t="b"/>
    <k n="ShowInAutoComplete" t="b"/>
  </s>
  <s>
    <k n="Image" t="spb"/>
    <k n="ExchangeID" t="spb"/>
    <k n="UniqueName" t="spb"/>
    <k n="%ProviderInfo" t="spb"/>
  </s>
  <s>
    <k n="Low" t="i"/>
    <k n="P/E"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name" t="s"/>
  </s>
  <s>
    <k n="Low"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165" formatCode="_([$$-409]* #,##0.00_);_([$$-409]* \(#,##0.00\);_([$$-409]* &quot;-&quot;??_);_(@_)"/>
    </x:dxf>
    <x:dxf>
      <x:numFmt numFmtId="4" formatCode="#,##0.00"/>
    </x:dxf>
    <x:dxf>
      <x:numFmt numFmtId="3" formatCode="#,##0"/>
    </x:dxf>
    <x:dxf>
      <x:numFmt numFmtId="14" formatCode="0.00%"/>
    </x:dxf>
    <x:dxf>
      <x:numFmt numFmtId="164" formatCode="_([$$-409]* #,##0_);_([$$-409]* \(#,##0\);_([$$-409]* &quot;-&quot;_);_(@_)"/>
    </x:dxf>
    <x:dxf>
      <x:numFmt numFmtId="27" formatCode="m/d/yy\ h:mm"/>
    </x:dxf>
    <x:dxf>
      <x:numFmt numFmtId="1" formatCode="0"/>
    </x:dxf>
    <x:dxf>
      <x:numFmt numFmtId="2" formatCode="0.00"/>
    </x:dxf>
  </dxfs>
  <richProperties>
    <rPr n="IsTitleField" t="b"/>
    <rPr n="ShouldShowInCell" t="b"/>
    <rPr n="IsHeroField" t="b"/>
  </richProperties>
  <richStyles>
    <rSty dxfid="0"/>
    <rSty dxfid="1"/>
    <rSty>
      <rpv i="0">1</rpv>
    </rSty>
    <rSty dxfid="2"/>
    <rSty dxfid="3"/>
    <rSty dxfid="4"/>
    <rSty dxfid="5"/>
    <rSty>
      <rpv i="1">1</rpv>
    </rSty>
    <rSty dxfid="6"/>
    <rSty dxfid="7"/>
    <rSty>
      <rpv i="2">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B54EA10-0DED-564B-87B4-944296E91D31}">
  <we:reference id="wa200001834" version="1.0.0.0" store="en-001" storeType="OMEX"/>
  <we:alternateReferences>
    <we:reference id="wa200001834" version="1.0.0.0" store="wa200001834"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_xldudf_IEXC_GETLATESTPRICERECURRING</we:customFunctionIds>
        <we:customFunctionIds>_xldudf_IEXC_GETLATESTVOLUMERECURRING</we:customFunctionIds>
        <we:customFunctionIds>_xldudf_IEXC_GETQUOTE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BA809-75DF-7341-AAD0-5061D4508EAB}">
  <dimension ref="A1:AB226"/>
  <sheetViews>
    <sheetView topLeftCell="A53" workbookViewId="0">
      <selection sqref="A1:XFD1048576"/>
    </sheetView>
  </sheetViews>
  <sheetFormatPr baseColWidth="10" defaultRowHeight="16" x14ac:dyDescent="0.2"/>
  <sheetData>
    <row r="1" spans="1:28" x14ac:dyDescent="0.2">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1"/>
    </row>
    <row r="2" spans="1:28" ht="21" x14ac:dyDescent="0.25">
      <c r="A2" s="12" t="s">
        <v>47</v>
      </c>
      <c r="B2" s="11"/>
      <c r="C2" s="11"/>
      <c r="D2" s="11"/>
      <c r="E2" s="11"/>
      <c r="F2" s="11"/>
      <c r="G2" s="11"/>
      <c r="H2" s="11"/>
      <c r="I2" s="11"/>
      <c r="J2" s="11"/>
      <c r="K2" s="11"/>
      <c r="L2" s="11"/>
      <c r="M2" s="11"/>
      <c r="N2" s="11"/>
      <c r="O2" s="11"/>
      <c r="P2" s="11"/>
      <c r="Q2" s="11"/>
      <c r="R2" s="11"/>
      <c r="S2" s="11"/>
      <c r="T2" s="11"/>
      <c r="U2" s="11"/>
      <c r="V2" s="11"/>
      <c r="W2" s="11"/>
      <c r="X2" s="11"/>
      <c r="Y2" s="11"/>
      <c r="Z2" s="11"/>
      <c r="AA2" s="11"/>
      <c r="AB2" s="11"/>
    </row>
    <row r="3" spans="1:28"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26" x14ac:dyDescent="0.3">
      <c r="A4" s="13" t="s">
        <v>48</v>
      </c>
      <c r="B4" s="11"/>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ht="24" x14ac:dyDescent="0.3">
      <c r="A14" s="14" t="s">
        <v>49</v>
      </c>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ht="24" x14ac:dyDescent="0.3">
      <c r="A25" s="14" t="s">
        <v>50</v>
      </c>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ht="24" x14ac:dyDescent="0.3">
      <c r="A41" s="14" t="s">
        <v>51</v>
      </c>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ht="24" x14ac:dyDescent="0.3">
      <c r="A62" s="14"/>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ht="26" x14ac:dyDescent="0.3">
      <c r="A107" s="13"/>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ht="24" x14ac:dyDescent="0.3">
      <c r="A146" s="14"/>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A23D9-8D45-F746-B103-51BCD9790F95}">
  <dimension ref="A1:BI180"/>
  <sheetViews>
    <sheetView tabSelected="1" workbookViewId="0">
      <pane xSplit="4" ySplit="4" topLeftCell="E5" activePane="bottomRight" state="frozen"/>
      <selection pane="topRight" activeCell="D1" sqref="D1"/>
      <selection pane="bottomLeft" activeCell="A5" sqref="A5"/>
      <selection pane="bottomRight" activeCell="E12" sqref="E12"/>
    </sheetView>
  </sheetViews>
  <sheetFormatPr baseColWidth="10" defaultRowHeight="16" x14ac:dyDescent="0.2"/>
  <cols>
    <col min="1" max="1" width="40.83203125" customWidth="1"/>
    <col min="2" max="2" width="11.33203125" customWidth="1"/>
    <col min="3" max="3" width="13.83203125" customWidth="1"/>
    <col min="4" max="15" width="15" customWidth="1"/>
    <col min="16" max="16" width="18.33203125" style="6" bestFit="1" customWidth="1"/>
    <col min="17" max="21" width="10.83203125" style="6" customWidth="1"/>
    <col min="22" max="25" width="10.83203125" customWidth="1"/>
    <col min="26" max="26" width="10.83203125" style="1" customWidth="1"/>
    <col min="27" max="29" width="10.83203125" customWidth="1"/>
    <col min="30" max="30" width="10.83203125" style="1" customWidth="1"/>
    <col min="31" max="33" width="10.83203125" customWidth="1"/>
    <col min="34" max="34" width="10.83203125" style="1" customWidth="1"/>
    <col min="35" max="37" width="10.83203125" customWidth="1"/>
    <col min="38" max="38" width="10.83203125" style="1" customWidth="1"/>
    <col min="39" max="41" width="10.83203125" customWidth="1"/>
    <col min="42" max="42" width="10.83203125" style="1" customWidth="1"/>
    <col min="43" max="61" width="10.83203125" customWidth="1"/>
  </cols>
  <sheetData>
    <row r="1" spans="1:61" x14ac:dyDescent="0.2">
      <c r="A1" s="4" t="s">
        <v>24</v>
      </c>
      <c r="B1" s="4"/>
      <c r="C1" s="4"/>
      <c r="D1" s="5"/>
      <c r="E1" s="5"/>
      <c r="F1" s="5"/>
      <c r="G1" s="5"/>
      <c r="H1" s="5"/>
      <c r="I1" s="5"/>
      <c r="J1" s="5"/>
      <c r="K1" s="5"/>
      <c r="L1" s="5"/>
      <c r="M1" s="5"/>
      <c r="N1" s="5"/>
      <c r="O1" s="5"/>
      <c r="P1" s="5"/>
      <c r="Q1" s="5"/>
      <c r="R1" s="5"/>
      <c r="S1" s="5"/>
      <c r="T1" s="5"/>
      <c r="U1" s="5"/>
      <c r="V1" s="48"/>
      <c r="W1" s="48"/>
      <c r="X1" s="48"/>
      <c r="Y1" s="49"/>
      <c r="Z1" s="49"/>
      <c r="AA1" s="49"/>
      <c r="AB1" s="49"/>
      <c r="AC1" s="49"/>
      <c r="AD1" s="49"/>
      <c r="AE1" s="49"/>
      <c r="AF1" s="49"/>
      <c r="AG1" s="49"/>
      <c r="AH1" s="49"/>
      <c r="AI1" s="49"/>
      <c r="AJ1" s="49"/>
      <c r="AK1" s="49"/>
      <c r="AL1" s="49"/>
      <c r="AM1" s="49"/>
      <c r="AN1" s="49"/>
      <c r="AO1" s="49"/>
      <c r="AP1" s="49"/>
    </row>
    <row r="2" spans="1:61" x14ac:dyDescent="0.2">
      <c r="A2" s="4" t="s">
        <v>25</v>
      </c>
      <c r="B2" s="4"/>
      <c r="C2" s="5"/>
      <c r="D2" s="5"/>
      <c r="E2" s="5"/>
      <c r="F2" s="5"/>
      <c r="G2" s="5"/>
      <c r="H2" s="5"/>
      <c r="I2" s="5"/>
      <c r="J2" s="5"/>
      <c r="K2" s="5"/>
      <c r="L2" s="5"/>
      <c r="M2" s="5"/>
      <c r="N2" s="5"/>
      <c r="O2" s="5"/>
      <c r="V2" s="48"/>
      <c r="W2" s="48"/>
      <c r="X2" s="48"/>
      <c r="Y2" s="49"/>
      <c r="Z2" s="49"/>
      <c r="AA2" s="49"/>
      <c r="AB2" s="49"/>
      <c r="AC2" s="49"/>
      <c r="AD2" s="49"/>
      <c r="AE2" s="49"/>
      <c r="AF2" s="49"/>
      <c r="AG2" s="49"/>
      <c r="AH2" s="49"/>
      <c r="AI2" s="49"/>
      <c r="AJ2" s="49"/>
      <c r="AK2" s="49"/>
      <c r="AL2" s="49"/>
      <c r="AM2" s="49"/>
      <c r="AN2" s="49"/>
      <c r="AO2" s="49"/>
      <c r="AP2" s="49"/>
    </row>
    <row r="3" spans="1:61" x14ac:dyDescent="0.2">
      <c r="A3" s="3"/>
      <c r="B3" s="3"/>
      <c r="C3" s="3"/>
      <c r="D3" s="7"/>
      <c r="E3" s="7"/>
      <c r="F3" s="7"/>
      <c r="G3" s="7"/>
      <c r="H3" s="7"/>
      <c r="I3" s="7"/>
      <c r="J3" s="7"/>
      <c r="K3" s="7"/>
      <c r="L3" s="7"/>
      <c r="M3" s="7"/>
      <c r="N3" s="7"/>
      <c r="O3" s="7"/>
      <c r="Q3" s="16">
        <v>44651</v>
      </c>
      <c r="R3" s="16">
        <v>44561</v>
      </c>
      <c r="S3" s="16">
        <v>44469</v>
      </c>
      <c r="T3" s="16">
        <v>44377</v>
      </c>
      <c r="U3" s="16">
        <v>44286</v>
      </c>
      <c r="V3" s="50">
        <v>44196</v>
      </c>
      <c r="W3" s="50">
        <v>44104</v>
      </c>
      <c r="X3" s="50">
        <v>44012</v>
      </c>
      <c r="Y3" s="51">
        <v>43921</v>
      </c>
      <c r="Z3" s="51">
        <v>43830</v>
      </c>
      <c r="AA3" s="51">
        <v>43738</v>
      </c>
      <c r="AB3" s="51">
        <v>43646</v>
      </c>
      <c r="AC3" s="51">
        <v>43555</v>
      </c>
      <c r="AD3" s="51">
        <v>43465</v>
      </c>
      <c r="AE3" s="51">
        <v>43373</v>
      </c>
      <c r="AF3" s="51">
        <v>43281</v>
      </c>
      <c r="AG3" s="51">
        <v>43190</v>
      </c>
      <c r="AH3" s="51">
        <v>43100</v>
      </c>
      <c r="AI3" s="51">
        <v>43008</v>
      </c>
      <c r="AJ3" s="51">
        <v>42916</v>
      </c>
      <c r="AK3" s="51">
        <v>42825</v>
      </c>
      <c r="AL3" s="51">
        <v>42735</v>
      </c>
      <c r="AM3" s="51">
        <v>42643</v>
      </c>
      <c r="AN3" s="51">
        <v>42551</v>
      </c>
      <c r="AO3" s="51">
        <v>42460</v>
      </c>
      <c r="AP3" s="51">
        <v>42369</v>
      </c>
      <c r="AQ3" s="2">
        <v>42277</v>
      </c>
      <c r="AR3" s="2">
        <v>42185</v>
      </c>
      <c r="AS3" s="2">
        <v>42094</v>
      </c>
      <c r="AT3" s="2">
        <v>42004</v>
      </c>
      <c r="AU3" s="2">
        <v>41912</v>
      </c>
      <c r="AV3" s="2">
        <v>41820</v>
      </c>
      <c r="AW3" s="2">
        <v>41729</v>
      </c>
      <c r="AX3" s="2">
        <v>41639</v>
      </c>
      <c r="AY3" s="2">
        <v>41547</v>
      </c>
      <c r="AZ3" s="2">
        <v>41455</v>
      </c>
      <c r="BA3" s="2">
        <v>41364</v>
      </c>
      <c r="BB3" s="2">
        <v>41274</v>
      </c>
      <c r="BC3" s="2">
        <v>41182</v>
      </c>
      <c r="BD3" s="2">
        <v>41090</v>
      </c>
      <c r="BE3" s="2">
        <v>40999</v>
      </c>
      <c r="BF3" s="2">
        <v>40908</v>
      </c>
      <c r="BG3" s="2">
        <v>40816</v>
      </c>
      <c r="BH3" s="2">
        <v>40724</v>
      </c>
      <c r="BI3" s="2">
        <v>40633</v>
      </c>
    </row>
    <row r="4" spans="1:61" ht="34" x14ac:dyDescent="0.2">
      <c r="A4" t="s">
        <v>52</v>
      </c>
      <c r="B4" t="s">
        <v>29</v>
      </c>
      <c r="C4" t="s">
        <v>27</v>
      </c>
      <c r="D4" s="9" t="s">
        <v>26</v>
      </c>
      <c r="E4" s="9" t="s">
        <v>55</v>
      </c>
      <c r="F4" s="10" t="s">
        <v>58</v>
      </c>
      <c r="G4" s="10" t="s">
        <v>59</v>
      </c>
      <c r="H4" s="10" t="s">
        <v>60</v>
      </c>
      <c r="I4" s="10" t="s">
        <v>61</v>
      </c>
      <c r="J4" s="10" t="s">
        <v>62</v>
      </c>
      <c r="K4" s="10" t="s">
        <v>63</v>
      </c>
      <c r="L4" s="10" t="s">
        <v>64</v>
      </c>
      <c r="M4" s="10" t="s">
        <v>65</v>
      </c>
      <c r="N4" s="10" t="s">
        <v>66</v>
      </c>
      <c r="O4" s="10" t="s">
        <v>67</v>
      </c>
      <c r="P4" s="8" t="s">
        <v>28</v>
      </c>
      <c r="Q4" s="17" t="s">
        <v>57</v>
      </c>
      <c r="R4" s="17" t="s">
        <v>56</v>
      </c>
      <c r="S4" s="17" t="s">
        <v>54</v>
      </c>
      <c r="T4" s="17" t="s">
        <v>53</v>
      </c>
      <c r="U4" s="17" t="s">
        <v>30</v>
      </c>
      <c r="V4" s="48" t="s">
        <v>23</v>
      </c>
      <c r="W4" s="48" t="s">
        <v>22</v>
      </c>
      <c r="X4" s="48" t="s">
        <v>21</v>
      </c>
      <c r="Y4" s="49" t="s">
        <v>20</v>
      </c>
      <c r="Z4" s="49" t="s">
        <v>19</v>
      </c>
      <c r="AA4" s="49" t="s">
        <v>18</v>
      </c>
      <c r="AB4" s="49" t="s">
        <v>17</v>
      </c>
      <c r="AC4" s="49" t="s">
        <v>16</v>
      </c>
      <c r="AD4" s="49" t="s">
        <v>15</v>
      </c>
      <c r="AE4" s="49" t="s">
        <v>14</v>
      </c>
      <c r="AF4" s="49" t="s">
        <v>13</v>
      </c>
      <c r="AG4" s="49" t="s">
        <v>12</v>
      </c>
      <c r="AH4" s="49" t="s">
        <v>11</v>
      </c>
      <c r="AI4" s="49" t="s">
        <v>10</v>
      </c>
      <c r="AJ4" s="49" t="s">
        <v>9</v>
      </c>
      <c r="AK4" s="49" t="s">
        <v>8</v>
      </c>
      <c r="AL4" s="49" t="s">
        <v>7</v>
      </c>
      <c r="AM4" s="49" t="s">
        <v>6</v>
      </c>
      <c r="AN4" s="49" t="s">
        <v>5</v>
      </c>
      <c r="AO4" s="49" t="s">
        <v>4</v>
      </c>
      <c r="AP4" s="49" t="s">
        <v>3</v>
      </c>
      <c r="AQ4" t="s">
        <v>2</v>
      </c>
      <c r="AR4" t="s">
        <v>1</v>
      </c>
      <c r="AS4" t="s">
        <v>0</v>
      </c>
      <c r="AT4" t="s">
        <v>31</v>
      </c>
      <c r="AU4" t="s">
        <v>32</v>
      </c>
      <c r="AV4" t="s">
        <v>33</v>
      </c>
      <c r="AW4" t="s">
        <v>34</v>
      </c>
      <c r="AX4" t="s">
        <v>35</v>
      </c>
      <c r="AY4" t="s">
        <v>36</v>
      </c>
      <c r="AZ4" t="s">
        <v>37</v>
      </c>
      <c r="BA4" t="s">
        <v>38</v>
      </c>
      <c r="BB4" t="s">
        <v>39</v>
      </c>
      <c r="BC4" t="s">
        <v>40</v>
      </c>
      <c r="BD4" t="s">
        <v>41</v>
      </c>
      <c r="BE4" t="s">
        <v>42</v>
      </c>
      <c r="BF4" t="s">
        <v>43</v>
      </c>
      <c r="BG4" t="s">
        <v>44</v>
      </c>
      <c r="BH4" t="s">
        <v>45</v>
      </c>
      <c r="BI4" t="s">
        <v>46</v>
      </c>
    </row>
    <row r="5" spans="1:61" x14ac:dyDescent="0.2">
      <c r="A5" t="e" vm="1">
        <v>#VALUE!</v>
      </c>
      <c r="B5" t="str" cm="1">
        <f t="array" ref="B5">_FV(A5,"Ticker symbol",TRUE)</f>
        <v>AAPL</v>
      </c>
      <c r="C5" s="18" cm="1">
        <f t="array" ref="C5">_FV(A5,"Price")</f>
        <v>137.59</v>
      </c>
      <c r="D5" s="19" cm="1">
        <f t="array" ref="D5">_FV(A5,"market cap",TRUE)/1000000</f>
        <v>2226919</v>
      </c>
      <c r="E5" s="21">
        <f t="shared" ref="E5:E68" si="0">IF(COUNT(Q5:BD5)=40,IF(SUM(AS5:BD5)&lt;=0,"n/a",IF(SUM(Q5:AB5)&gt;0,(SUM(Q5:AB5)-SUM(AS5:BD5))/SUM(AS5:BD5),"n/a")),"n/a")</f>
        <v>0.75743536280981805</v>
      </c>
      <c r="F5" s="20">
        <f>IF(COUNT(Q5:T5)=4,IFERROR(IF($D5/IF($Q5=0,SUM($R5:U5),SUM($Q5:T5))&lt;0,"n/a",$D5/IF($Q5=0,SUM($R5:U5),SUM($Q5:T5))),"n/a"),"n/a")</f>
        <v>5.7686672521027775</v>
      </c>
      <c r="G5" s="20">
        <f>IF(COUNT(Q5:X5)=8,IFERROR(IF(($D5/IF($Q5=0,SUM($R5:Z5),SUM($Q5:Y5))*2)&lt;0,"n/a",($D5/IF($Q5=0,SUM($R5:Z5),SUM($Q5:Y5))*2)),"n/a"),"n/a")</f>
        <v>5.7860386927805694</v>
      </c>
      <c r="H5" s="20">
        <f>IF(COUNT(Q5:AB5)=12,IFERROR(IF(($D5/IF($Q5=0,SUM($R5:AD5),SUM($Q5:AC5))*3)&lt;0,"n/a",($D5/IF($Q5=0,SUM($R5:AD5),SUM($Q5:AC5))*3)),"n/a"),"n/a")</f>
        <v>6.4396624765407893</v>
      </c>
      <c r="I5" s="20">
        <f>IF(COUNT(Q5:AF5)=16,IFERROR(IF(($D5/IF($Q5=0,SUM($R5:AH5),SUM($Q5:AG5))*4)&lt;0,"n/a",($D5/IF($Q5=0,SUM($R5:AH5),SUM($Q5:AG5))*4)),"n/a"),"n/a")</f>
        <v>6.8570641183448533</v>
      </c>
      <c r="J5" s="20">
        <f>IF(COUNT(Q5:AJ5)=20,IFERROR(IF(($D5/IF($Q5=0,SUM($R5:AL5),SUM($Q5:AK5))*5)&lt;0,"n/a",($D5/IF($Q5=0,SUM($R5:AL5),SUM($Q5:AK5))*5)),"n/a"),"n/a")</f>
        <v>7.2385902730871319</v>
      </c>
      <c r="K5" s="20">
        <f>IF(COUNT(Q5:AN5)=24,IFERROR(IF(($D5/IF($Q5=0,SUM($R5:AP5),SUM($Q5:AO5))*6)&lt;0,"n/a",($D5/IF($Q5=0,SUM($R5:AP5),SUM($Q5:AO5))*6)),"n/a"),"n/a")</f>
        <v>7.6075679892048544</v>
      </c>
      <c r="L5" s="20">
        <f>IF(COUNT(Q5:AR5)=28,IFERROR(IF(($D5/IF($Q5=0,SUM($R5:AT5),SUM($Q5:AS5))*7)&lt;0,"n/a",($D5/IF($Q5=0,SUM($R5:AT5),SUM($Q5:AS5))*7)),"n/a"),"n/a")</f>
        <v>7.8281397435787987</v>
      </c>
      <c r="M5" s="20">
        <f>IF(COUNT(Q5:AV5)=32,IFERROR(IF(($D5/IF($Q5=0,SUM($R5:AX5),SUM($Q5:AW5))*8)&lt;0,"n/a",($D5/IF($Q5=0,SUM($R5:AX5),SUM($Q5:AW5))*8)),"n/a"),"n/a")</f>
        <v>8.1306575182793566</v>
      </c>
      <c r="N5" s="20">
        <f>IF(COUNT(Q5:AZ5)=36,IFERROR(IF(($D5/IF($Q5=0,SUM($R5:BB5),SUM($Q5:BA5))*9)&lt;0,"n/a",($D5/IF($Q5=0,SUM($R5:BB5),SUM($Q5:BA5))*9)),"n/a"),"n/a")</f>
        <v>8.4740853020453457</v>
      </c>
      <c r="O5" s="20">
        <f>IF(COUNT(Q5:BD5)=40,IFERROR(IF(($D5/IF($Q5=0,SUM($R5:BF5),SUM($Q5:BE5))*10)&lt;0,"n/a",($D5/IF($Q5=0,SUM($R5:BF5),SUM($Q5:BE5))*10)),"n/a"),"n/a")</f>
        <v>8.8027054974836076</v>
      </c>
      <c r="P5" s="22">
        <f t="shared" ref="P5:P36" si="1">IF(Q5=0,SUM(R5:U5),SUM(Q5:T5))</f>
        <v>386037</v>
      </c>
      <c r="Q5" s="24">
        <v>97298</v>
      </c>
      <c r="R5" s="36">
        <v>123945</v>
      </c>
      <c r="S5" s="26">
        <v>83360</v>
      </c>
      <c r="T5" s="37">
        <v>81434</v>
      </c>
      <c r="U5" s="37">
        <v>89584</v>
      </c>
      <c r="V5" s="28">
        <v>111439</v>
      </c>
      <c r="W5" s="27">
        <v>64698</v>
      </c>
      <c r="X5" s="27">
        <v>59685</v>
      </c>
      <c r="Y5" s="27">
        <v>58313</v>
      </c>
      <c r="Z5" s="28">
        <v>91819</v>
      </c>
      <c r="AA5" s="27">
        <v>64040</v>
      </c>
      <c r="AB5" s="27">
        <v>53809</v>
      </c>
      <c r="AC5" s="27">
        <v>58015</v>
      </c>
      <c r="AD5" s="28">
        <v>84310</v>
      </c>
      <c r="AE5" s="27">
        <v>62900</v>
      </c>
      <c r="AF5" s="27">
        <v>53265</v>
      </c>
      <c r="AG5" s="27">
        <v>61137</v>
      </c>
      <c r="AH5" s="28">
        <v>88293</v>
      </c>
      <c r="AI5" s="27">
        <v>52579</v>
      </c>
      <c r="AJ5" s="27">
        <v>45408</v>
      </c>
      <c r="AK5" s="27">
        <v>52896</v>
      </c>
      <c r="AL5" s="28">
        <v>78351</v>
      </c>
      <c r="AM5" s="27">
        <v>46852</v>
      </c>
      <c r="AN5" s="27">
        <v>42358</v>
      </c>
      <c r="AO5" s="27">
        <v>50557</v>
      </c>
      <c r="AP5" s="28">
        <v>75872</v>
      </c>
      <c r="AQ5" s="27">
        <v>51501</v>
      </c>
      <c r="AR5" s="27">
        <v>49605</v>
      </c>
      <c r="AS5" s="27">
        <v>58010</v>
      </c>
      <c r="AT5" s="28">
        <v>74599</v>
      </c>
      <c r="AU5" s="27">
        <v>42123</v>
      </c>
      <c r="AV5" s="27">
        <v>37432</v>
      </c>
      <c r="AW5" s="27">
        <v>45646</v>
      </c>
      <c r="AX5" s="28">
        <v>57594</v>
      </c>
      <c r="AY5" s="27">
        <v>37472</v>
      </c>
      <c r="AZ5" s="27">
        <v>35323</v>
      </c>
      <c r="BA5" s="27">
        <v>43603</v>
      </c>
      <c r="BB5" s="28">
        <v>54512</v>
      </c>
      <c r="BC5" s="27">
        <v>35966</v>
      </c>
      <c r="BD5" s="27">
        <v>35023</v>
      </c>
      <c r="BE5" s="27">
        <v>39186</v>
      </c>
      <c r="BF5" s="28">
        <v>46333</v>
      </c>
      <c r="BG5" s="27">
        <v>28270</v>
      </c>
      <c r="BH5" s="27">
        <v>28571</v>
      </c>
      <c r="BI5" s="27">
        <v>24667</v>
      </c>
    </row>
    <row r="6" spans="1:61" x14ac:dyDescent="0.2">
      <c r="A6" t="e" vm="2">
        <v>#VALUE!</v>
      </c>
      <c r="B6" t="str" cm="1">
        <f t="array" ref="B6">_FV(A6,"Ticker symbol",TRUE)</f>
        <v>ABNB</v>
      </c>
      <c r="C6" s="18" cm="1">
        <f t="array" ref="C6">_FV(A6,"Price")</f>
        <v>112.55</v>
      </c>
      <c r="D6" s="19" cm="1">
        <f t="array" ref="D6">_FV(A6,"market cap",TRUE)/1000000</f>
        <v>71633.929999999993</v>
      </c>
      <c r="E6" s="21" t="str">
        <f t="shared" si="0"/>
        <v>n/a</v>
      </c>
      <c r="F6" s="20">
        <f>IF(COUNT(Q6:T6)=4,IFERROR(IF($D6/IF($Q6=0,SUM($R6:U6),SUM($Q6:T6))&lt;0,"n/a",$D6/IF($Q6=0,SUM($R6:U6),SUM($Q6:T6))),"n/a"),"n/a")</f>
        <v>10.83228942991078</v>
      </c>
      <c r="G6" s="20">
        <f>IF(COUNT(Q6:X6)=8,IFERROR(IF(($D6/IF($Q6=0,SUM($R6:Z6),SUM($Q6:Y6))*2)&lt;0,"n/a",($D6/IF($Q6=0,SUM($R6:Z6),SUM($Q6:Y6))*2)),"n/a"),"n/a")</f>
        <v>13.170422871851441</v>
      </c>
      <c r="H6" s="20" t="str">
        <f>IF(COUNT(Q6:AB6)=12,IFERROR(IF(($D6/IF($Q6=0,SUM($R6:AD6),SUM($Q6:AC6))*3)&lt;0,"n/a",($D6/IF($Q6=0,SUM($R6:AD6),SUM($Q6:AC6))*3)),"n/a"),"n/a")</f>
        <v>n/a</v>
      </c>
      <c r="I6" s="20" t="str">
        <f>IF(COUNT(Q6:AF6)=16,IFERROR(IF(($D6/IF($Q6=0,SUM($R6:AH6),SUM($Q6:AG6))*4)&lt;0,"n/a",($D6/IF($Q6=0,SUM($R6:AH6),SUM($Q6:AG6))*4)),"n/a"),"n/a")</f>
        <v>n/a</v>
      </c>
      <c r="J6" s="20" t="str">
        <f>IF(COUNT(Q6:AJ6)=20,IFERROR(IF(($D6/IF($Q6=0,SUM($R6:AL6),SUM($Q6:AK6))*5)&lt;0,"n/a",($D6/IF($Q6=0,SUM($R6:AL6),SUM($Q6:AK6))*5)),"n/a"),"n/a")</f>
        <v>n/a</v>
      </c>
      <c r="K6" s="20" t="str">
        <f>IF(COUNT(Q6:AN6)=24,IFERROR(IF(($D6/IF($Q6=0,SUM($R6:AP6),SUM($Q6:AO6))*6)&lt;0,"n/a",($D6/IF($Q6=0,SUM($R6:AP6),SUM($Q6:AO6))*6)),"n/a"),"n/a")</f>
        <v>n/a</v>
      </c>
      <c r="L6" s="20" t="str">
        <f>IF(COUNT(Q6:AR6)=28,IFERROR(IF(($D6/IF($Q6=0,SUM($R6:AT6),SUM($Q6:AS6))*7)&lt;0,"n/a",($D6/IF($Q6=0,SUM($R6:AT6),SUM($Q6:AS6))*7)),"n/a"),"n/a")</f>
        <v>n/a</v>
      </c>
      <c r="M6" s="20" t="str">
        <f>IF(COUNT(Q6:AV6)=32,IFERROR(IF(($D6/IF($Q6=0,SUM($R6:AX6),SUM($Q6:AW6))*8)&lt;0,"n/a",($D6/IF($Q6=0,SUM($R6:AX6),SUM($Q6:AW6))*8)),"n/a"),"n/a")</f>
        <v>n/a</v>
      </c>
      <c r="N6" s="20" t="str">
        <f>IF(COUNT(Q6:AZ6)=36,IFERROR(IF(($D6/IF($Q6=0,SUM($R6:BB6),SUM($Q6:BA6))*9)&lt;0,"n/a",($D6/IF($Q6=0,SUM($R6:BB6),SUM($Q6:BA6))*9)),"n/a"),"n/a")</f>
        <v>n/a</v>
      </c>
      <c r="O6" s="20" t="str">
        <f>IF(COUNT(Q6:BD6)=40,IFERROR(IF(($D6/IF($Q6=0,SUM($R6:BF6),SUM($Q6:BE6))*10)&lt;0,"n/a",($D6/IF($Q6=0,SUM($R6:BF6),SUM($Q6:BE6))*10)),"n/a"),"n/a")</f>
        <v>n/a</v>
      </c>
      <c r="P6" s="22">
        <f t="shared" si="1"/>
        <v>6613</v>
      </c>
      <c r="Q6" s="24">
        <v>1509</v>
      </c>
      <c r="R6" s="36">
        <v>1532</v>
      </c>
      <c r="S6" s="26">
        <v>2237</v>
      </c>
      <c r="T6" s="37">
        <v>1335</v>
      </c>
      <c r="U6" s="37">
        <v>887</v>
      </c>
      <c r="V6" s="28">
        <v>859</v>
      </c>
      <c r="W6" s="27">
        <v>1342</v>
      </c>
      <c r="X6" s="27">
        <v>335</v>
      </c>
      <c r="Y6" s="27">
        <v>842</v>
      </c>
      <c r="Z6" s="29"/>
      <c r="AA6" s="30"/>
      <c r="AB6" s="30"/>
      <c r="AC6" s="30"/>
      <c r="AD6" s="29"/>
      <c r="AE6" s="30"/>
      <c r="AF6" s="30"/>
      <c r="AG6" s="30"/>
      <c r="AH6" s="29"/>
      <c r="AI6" s="30"/>
      <c r="AJ6" s="30"/>
      <c r="AK6" s="30"/>
      <c r="AL6" s="29"/>
      <c r="AM6" s="30"/>
      <c r="AN6" s="30"/>
      <c r="AO6" s="30"/>
      <c r="AP6" s="29"/>
      <c r="AQ6" s="30"/>
      <c r="AR6" s="30"/>
      <c r="AS6" s="30"/>
      <c r="AT6" s="29"/>
      <c r="AU6" s="30"/>
      <c r="AV6" s="30"/>
      <c r="AW6" s="30"/>
      <c r="AX6" s="29"/>
      <c r="AY6" s="30"/>
      <c r="AZ6" s="30"/>
      <c r="BA6" s="30"/>
      <c r="BB6" s="29"/>
      <c r="BC6" s="30"/>
      <c r="BD6" s="30"/>
      <c r="BE6" s="30"/>
      <c r="BF6" s="29"/>
      <c r="BG6" s="30"/>
      <c r="BH6" s="30"/>
      <c r="BI6" s="30"/>
    </row>
    <row r="7" spans="1:61" x14ac:dyDescent="0.2">
      <c r="A7" t="e" vm="3">
        <v>#VALUE!</v>
      </c>
      <c r="B7" t="str" cm="1">
        <f t="array" ref="B7">_FV(A7,"Ticker symbol",TRUE)</f>
        <v>ADBE</v>
      </c>
      <c r="C7" s="18" cm="1">
        <f t="array" ref="C7">_FV(A7,"Price")</f>
        <v>399.09</v>
      </c>
      <c r="D7" s="19" cm="1">
        <f t="array" ref="D7">_FV(A7,"market cap",TRUE)/1000000</f>
        <v>188570</v>
      </c>
      <c r="E7" s="21">
        <f t="shared" si="0"/>
        <v>2.2745283763517246</v>
      </c>
      <c r="F7" s="20">
        <f>IF(COUNT(Q7:T7)=4,IFERROR(IF($D7/IF($Q7=0,SUM($R7:U7),SUM($Q7:T7))&lt;0,"n/a",$D7/IF($Q7=0,SUM($R7:U7),SUM($Q7:T7))),"n/a"),"n/a")</f>
        <v>11.681947714037914</v>
      </c>
      <c r="G7" s="20">
        <f>IF(COUNT(Q7:X7)=8,IFERROR(IF(($D7/IF($Q7=0,SUM($R7:Z7),SUM($Q7:Y7))*2)&lt;0,"n/a",($D7/IF($Q7=0,SUM($R7:Z7),SUM($Q7:Y7))*2)),"n/a"),"n/a")</f>
        <v>11.457997873310042</v>
      </c>
      <c r="H7" s="20">
        <f>IF(COUNT(Q7:AB7)=12,IFERROR(IF(($D7/IF($Q7=0,SUM($R7:AD7),SUM($Q7:AC7))*3)&lt;0,"n/a",($D7/IF($Q7=0,SUM($R7:AD7),SUM($Q7:AC7))*3)),"n/a"),"n/a")</f>
        <v>12.831964796080388</v>
      </c>
      <c r="I7" s="20">
        <f>IF(COUNT(Q7:AF7)=16,IFERROR(IF(($D7/IF($Q7=0,SUM($R7:AH7),SUM($Q7:AG7))*4)&lt;0,"n/a",($D7/IF($Q7=0,SUM($R7:AH7),SUM($Q7:AG7))*4)),"n/a"),"n/a")</f>
        <v>14.200617516379246</v>
      </c>
      <c r="J7" s="20">
        <f>IF(COUNT(Q7:AJ7)=20,IFERROR(IF(($D7/IF($Q7=0,SUM($R7:AL7),SUM($Q7:AK7))*5)&lt;0,"n/a",($D7/IF($Q7=0,SUM($R7:AL7),SUM($Q7:AK7))*5)),"n/a"),"n/a")</f>
        <v>15.605448707338871</v>
      </c>
      <c r="K7" s="20">
        <f>IF(COUNT(Q7:AN7)=24,IFERROR(IF(($D7/IF($Q7=0,SUM($R7:AP7),SUM($Q7:AO7))*6)&lt;0,"n/a",($D7/IF($Q7=0,SUM($R7:AP7),SUM($Q7:AO7))*6)),"n/a"),"n/a")</f>
        <v>17.07236842105263</v>
      </c>
      <c r="L7" s="20">
        <f>IF(COUNT(Q7:AR7)=28,IFERROR(IF(($D7/IF($Q7=0,SUM($R7:AT7),SUM($Q7:AS7))*7)&lt;0,"n/a",($D7/IF($Q7=0,SUM($R7:AT7),SUM($Q7:AS7))*7)),"n/a"),"n/a")</f>
        <v>18.57388098554885</v>
      </c>
      <c r="M7" s="20">
        <f>IF(COUNT(Q7:AV7)=32,IFERROR(IF(($D7/IF($Q7=0,SUM($R7:AX7),SUM($Q7:AW7))*8)&lt;0,"n/a",($D7/IF($Q7=0,SUM($R7:AX7),SUM($Q7:AW7))*8)),"n/a"),"n/a")</f>
        <v>20.057170967784824</v>
      </c>
      <c r="N7" s="20">
        <f>IF(COUNT(Q7:AZ7)=36,IFERROR(IF(($D7/IF($Q7=0,SUM($R7:BB7),SUM($Q7:BA7))*9)&lt;0,"n/a",($D7/IF($Q7=0,SUM($R7:BB7),SUM($Q7:BA7))*9)),"n/a"),"n/a")</f>
        <v>21.409756651402191</v>
      </c>
      <c r="O7" s="20">
        <f>IF(COUNT(Q7:BD7)=40,IFERROR(IF(($D7/IF($Q7=0,SUM($R7:BF7),SUM($Q7:BE7))*10)&lt;0,"n/a",($D7/IF($Q7=0,SUM($R7:BF7),SUM($Q7:BE7))*10)),"n/a"),"n/a")</f>
        <v>22.536810402524139</v>
      </c>
      <c r="P7" s="22">
        <f t="shared" si="1"/>
        <v>16142</v>
      </c>
      <c r="Q7" s="24">
        <v>4262</v>
      </c>
      <c r="R7" s="36">
        <v>4110</v>
      </c>
      <c r="S7" s="26">
        <v>3935</v>
      </c>
      <c r="T7" s="37">
        <v>3835</v>
      </c>
      <c r="U7" s="37">
        <v>3905</v>
      </c>
      <c r="V7" s="28">
        <v>3424</v>
      </c>
      <c r="W7" s="27">
        <v>3225</v>
      </c>
      <c r="X7" s="27">
        <v>3128</v>
      </c>
      <c r="Y7" s="27">
        <v>3091</v>
      </c>
      <c r="Z7" s="28">
        <v>2992</v>
      </c>
      <c r="AA7" s="27">
        <v>2834</v>
      </c>
      <c r="AB7" s="27">
        <v>2744</v>
      </c>
      <c r="AC7" s="27">
        <v>2601</v>
      </c>
      <c r="AD7" s="28">
        <v>2465</v>
      </c>
      <c r="AE7" s="27">
        <v>2291</v>
      </c>
      <c r="AF7" s="27">
        <v>2195</v>
      </c>
      <c r="AG7" s="27">
        <v>2079</v>
      </c>
      <c r="AH7" s="28">
        <v>2007</v>
      </c>
      <c r="AI7" s="27">
        <v>1841</v>
      </c>
      <c r="AJ7" s="27">
        <v>1772</v>
      </c>
      <c r="AK7" s="27">
        <v>1682</v>
      </c>
      <c r="AL7" s="28">
        <v>1608</v>
      </c>
      <c r="AM7" s="27">
        <v>1464</v>
      </c>
      <c r="AN7" s="27">
        <v>1399</v>
      </c>
      <c r="AO7" s="27">
        <v>1383</v>
      </c>
      <c r="AP7" s="28">
        <v>1306</v>
      </c>
      <c r="AQ7" s="27">
        <v>1218</v>
      </c>
      <c r="AR7" s="27">
        <v>1162</v>
      </c>
      <c r="AS7" s="27">
        <v>1109</v>
      </c>
      <c r="AT7" s="28">
        <v>1073</v>
      </c>
      <c r="AU7" s="27">
        <v>1005</v>
      </c>
      <c r="AV7" s="27">
        <v>1068</v>
      </c>
      <c r="AW7" s="27">
        <v>1000</v>
      </c>
      <c r="AX7" s="28">
        <v>1042</v>
      </c>
      <c r="AY7" s="27">
        <v>995</v>
      </c>
      <c r="AZ7" s="27">
        <v>1011</v>
      </c>
      <c r="BA7" s="27">
        <v>1008</v>
      </c>
      <c r="BB7" s="28">
        <v>1153</v>
      </c>
      <c r="BC7" s="27">
        <v>1081</v>
      </c>
      <c r="BD7" s="27">
        <v>1124</v>
      </c>
      <c r="BE7" s="27">
        <v>1045</v>
      </c>
      <c r="BF7" s="28">
        <v>1152</v>
      </c>
      <c r="BG7" s="27">
        <v>1013</v>
      </c>
      <c r="BH7" s="27">
        <v>1023</v>
      </c>
      <c r="BI7" s="27">
        <v>1028</v>
      </c>
    </row>
    <row r="8" spans="1:61" x14ac:dyDescent="0.2">
      <c r="A8" t="e" vm="4">
        <v>#VALUE!</v>
      </c>
      <c r="B8" t="str" cm="1">
        <f t="array" ref="B8">_FV(A8,"Ticker symbol",TRUE)</f>
        <v>ADI</v>
      </c>
      <c r="C8" s="18" cm="1">
        <f t="array" ref="C8">_FV(A8,"Price")</f>
        <v>162.44</v>
      </c>
      <c r="D8" s="19" cm="1">
        <f t="array" ref="D8">_FV(A8,"market cap",TRUE)/1000000</f>
        <v>84437.29</v>
      </c>
      <c r="E8" s="21">
        <f t="shared" si="0"/>
        <v>1.4095878889823381</v>
      </c>
      <c r="F8" s="20">
        <f>IF(COUNT(Q8:T8)=4,IFERROR(IF($D8/IF($Q8=0,SUM($R8:U8),SUM($Q8:T8))&lt;0,"n/a",$D8/IF($Q8=0,SUM($R8:U8),SUM($Q8:T8))),"n/a"),"n/a")</f>
        <v>9.9996790620558968</v>
      </c>
      <c r="G8" s="20">
        <f>IF(COUNT(Q8:X8)=8,IFERROR(IF(($D8/IF($Q8=0,SUM($R8:Z8),SUM($Q8:Y8))*2)&lt;0,"n/a",($D8/IF($Q8=0,SUM($R8:Z8),SUM($Q8:Y8))*2)),"n/a"),"n/a")</f>
        <v>10.821825056071772</v>
      </c>
      <c r="H8" s="20">
        <f>IF(COUNT(Q8:AB8)=12,IFERROR(IF(($D8/IF($Q8=0,SUM($R8:AD8),SUM($Q8:AC8))*3)&lt;0,"n/a",($D8/IF($Q8=0,SUM($R8:AD8),SUM($Q8:AC8))*3)),"n/a"),"n/a")</f>
        <v>11.72957353213558</v>
      </c>
      <c r="I8" s="20">
        <f>IF(COUNT(Q8:AF8)=16,IFERROR(IF(($D8/IF($Q8=0,SUM($R8:AH8),SUM($Q8:AG8))*4)&lt;0,"n/a",($D8/IF($Q8=0,SUM($R8:AH8),SUM($Q8:AG8))*4)),"n/a"),"n/a")</f>
        <v>12.140079795837675</v>
      </c>
      <c r="J8" s="20">
        <f>IF(COUNT(Q8:AJ8)=20,IFERROR(IF(($D8/IF($Q8=0,SUM($R8:AL8),SUM($Q8:AK8))*5)&lt;0,"n/a",($D8/IF($Q8=0,SUM($R8:AL8),SUM($Q8:AK8))*5)),"n/a"),"n/a")</f>
        <v>12.767606677352042</v>
      </c>
      <c r="K8" s="20">
        <f>IF(COUNT(Q8:AN8)=24,IFERROR(IF(($D8/IF($Q8=0,SUM($R8:AP8),SUM($Q8:AO8))*6)&lt;0,"n/a",($D8/IF($Q8=0,SUM($R8:AP8),SUM($Q8:AO8))*6)),"n/a"),"n/a")</f>
        <v>13.88428677135575</v>
      </c>
      <c r="L8" s="20">
        <f>IF(COUNT(Q8:AR8)=28,IFERROR(IF(($D8/IF($Q8=0,SUM($R8:AT8),SUM($Q8:AS8))*7)&lt;0,"n/a",($D8/IF($Q8=0,SUM($R8:AT8),SUM($Q8:AS8))*7)),"n/a"),"n/a")</f>
        <v>14.804654593728081</v>
      </c>
      <c r="M8" s="20">
        <f>IF(COUNT(Q8:AV8)=32,IFERROR(IF(($D8/IF($Q8=0,SUM($R8:AX8),SUM($Q8:AW8))*8)&lt;0,"n/a",($D8/IF($Q8=0,SUM($R8:AX8),SUM($Q8:AW8))*8)),"n/a"),"n/a")</f>
        <v>15.786728364766644</v>
      </c>
      <c r="N8" s="20">
        <f>IF(COUNT(Q8:AZ8)=36,IFERROR(IF(($D8/IF($Q8=0,SUM($R8:BB8),SUM($Q8:BA8))*9)&lt;0,"n/a",($D8/IF($Q8=0,SUM($R8:BB8),SUM($Q8:BA8))*9)),"n/a"),"n/a")</f>
        <v>16.730562502751969</v>
      </c>
      <c r="O8" s="20">
        <f>IF(COUNT(Q8:BD8)=40,IFERROR(IF(($D8/IF($Q8=0,SUM($R8:BF8),SUM($Q8:BE8))*10)&lt;0,"n/a",($D8/IF($Q8=0,SUM($R8:BF8),SUM($Q8:BE8))*10)),"n/a"),"n/a")</f>
        <v>17.546140099328802</v>
      </c>
      <c r="P8" s="22">
        <f t="shared" si="1"/>
        <v>8444</v>
      </c>
      <c r="Q8" s="24">
        <v>2684</v>
      </c>
      <c r="R8" s="36">
        <v>2340</v>
      </c>
      <c r="S8" s="26">
        <v>1759</v>
      </c>
      <c r="T8" s="37">
        <v>1661</v>
      </c>
      <c r="U8" s="37">
        <v>1558</v>
      </c>
      <c r="V8" s="28">
        <v>1526</v>
      </c>
      <c r="W8" s="27">
        <v>1456</v>
      </c>
      <c r="X8" s="27">
        <v>1317</v>
      </c>
      <c r="Y8" s="27">
        <v>1304</v>
      </c>
      <c r="Z8" s="28">
        <v>1443</v>
      </c>
      <c r="AA8" s="27">
        <v>1480</v>
      </c>
      <c r="AB8" s="27">
        <v>1527</v>
      </c>
      <c r="AC8" s="27">
        <v>1541</v>
      </c>
      <c r="AD8" s="28">
        <v>1536</v>
      </c>
      <c r="AE8" s="27">
        <v>1558</v>
      </c>
      <c r="AF8" s="27">
        <v>1564</v>
      </c>
      <c r="AG8" s="27">
        <v>1567</v>
      </c>
      <c r="AH8" s="28">
        <v>1680</v>
      </c>
      <c r="AI8" s="27">
        <v>1434</v>
      </c>
      <c r="AJ8" s="27">
        <v>1148</v>
      </c>
      <c r="AK8" s="27">
        <v>984</v>
      </c>
      <c r="AL8" s="28">
        <v>1004</v>
      </c>
      <c r="AM8" s="27">
        <v>870</v>
      </c>
      <c r="AN8" s="27">
        <v>779</v>
      </c>
      <c r="AO8" s="27">
        <v>769</v>
      </c>
      <c r="AP8" s="28">
        <v>979</v>
      </c>
      <c r="AQ8" s="27">
        <v>863</v>
      </c>
      <c r="AR8" s="27">
        <v>821</v>
      </c>
      <c r="AS8" s="27">
        <v>772</v>
      </c>
      <c r="AT8" s="28">
        <v>814</v>
      </c>
      <c r="AU8" s="27">
        <v>728</v>
      </c>
      <c r="AV8" s="27">
        <v>695</v>
      </c>
      <c r="AW8" s="27">
        <v>628</v>
      </c>
      <c r="AX8" s="28">
        <v>678</v>
      </c>
      <c r="AY8" s="27">
        <v>674</v>
      </c>
      <c r="AZ8" s="27">
        <v>659</v>
      </c>
      <c r="BA8" s="27">
        <v>622</v>
      </c>
      <c r="BB8" s="28">
        <v>695</v>
      </c>
      <c r="BC8" s="27">
        <v>683</v>
      </c>
      <c r="BD8" s="27">
        <v>675</v>
      </c>
      <c r="BE8" s="27">
        <v>648</v>
      </c>
      <c r="BF8" s="28">
        <v>716</v>
      </c>
      <c r="BG8" s="27">
        <v>758</v>
      </c>
      <c r="BH8" s="27">
        <v>791</v>
      </c>
      <c r="BI8" s="27">
        <v>729</v>
      </c>
    </row>
    <row r="9" spans="1:61" x14ac:dyDescent="0.2">
      <c r="A9" t="e" vm="5">
        <v>#VALUE!</v>
      </c>
      <c r="B9" t="str" cm="1">
        <f t="array" ref="B9">_FV(A9,"Ticker symbol",TRUE)</f>
        <v>ADP</v>
      </c>
      <c r="C9" s="18" cm="1">
        <f t="array" ref="C9">_FV(A9,"Price")</f>
        <v>208.64</v>
      </c>
      <c r="D9" s="19" cm="1">
        <f t="array" ref="D9">_FV(A9,"market cap",TRUE)/1000000</f>
        <v>87158.77</v>
      </c>
      <c r="E9" s="21">
        <f t="shared" si="0"/>
        <v>0.48925154017564554</v>
      </c>
      <c r="F9" s="20">
        <f>IF(COUNT(Q9:T9)=4,IFERROR(IF($D9/IF($Q9=0,SUM($R9:U9),SUM($Q9:T9))&lt;0,"n/a",$D9/IF($Q9=0,SUM($R9:U9),SUM($Q9:T9))),"n/a"),"n/a")</f>
        <v>5.4112354876761657</v>
      </c>
      <c r="G9" s="20">
        <f>IF(COUNT(Q9:X9)=8,IFERROR(IF(($D9/IF($Q9=0,SUM($R9:Z9),SUM($Q9:Y9))*2)&lt;0,"n/a",($D9/IF($Q9=0,SUM($R9:Z9),SUM($Q9:Y9))*2)),"n/a"),"n/a")</f>
        <v>5.0089807764144707</v>
      </c>
      <c r="H9" s="20">
        <f>IF(COUNT(Q9:AB9)=12,IFERROR(IF(($D9/IF($Q9=0,SUM($R9:AD9),SUM($Q9:AC9))*3)&lt;0,"n/a",($D9/IF($Q9=0,SUM($R9:AD9),SUM($Q9:AC9))*3)),"n/a"),"n/a")</f>
        <v>5.3065777083248769</v>
      </c>
      <c r="I9" s="20">
        <f>IF(COUNT(Q9:AF9)=16,IFERROR(IF(($D9/IF($Q9=0,SUM($R9:AH9),SUM($Q9:AG9))*4)&lt;0,"n/a",($D9/IF($Q9=0,SUM($R9:AH9),SUM($Q9:AG9))*4)),"n/a"),"n/a")</f>
        <v>5.5308174823510754</v>
      </c>
      <c r="J9" s="20">
        <f>IF(COUNT(Q9:AJ9)=20,IFERROR(IF(($D9/IF($Q9=0,SUM($R9:AL9),SUM($Q9:AK9))*5)&lt;0,"n/a",($D9/IF($Q9=0,SUM($R9:AL9),SUM($Q9:AK9))*5)),"n/a"),"n/a")</f>
        <v>5.7478942995067142</v>
      </c>
      <c r="K9" s="20">
        <f>IF(COUNT(Q9:AN9)=24,IFERROR(IF(($D9/IF($Q9=0,SUM($R9:AP9),SUM($Q9:AO9))*6)&lt;0,"n/a",($D9/IF($Q9=0,SUM($R9:AP9),SUM($Q9:AO9))*6)),"n/a"),"n/a")</f>
        <v>5.9515030329240117</v>
      </c>
      <c r="L9" s="20">
        <f>IF(COUNT(Q9:AR9)=28,IFERROR(IF(($D9/IF($Q9=0,SUM($R9:AT9),SUM($Q9:AS9))*7)&lt;0,"n/a",($D9/IF($Q9=0,SUM($R9:AT9),SUM($Q9:AS9))*7)),"n/a"),"n/a")</f>
        <v>6.1559635350977207</v>
      </c>
      <c r="M9" s="20">
        <f>IF(COUNT(Q9:AV9)=32,IFERROR(IF(($D9/IF($Q9=0,SUM($R9:AX9),SUM($Q9:AW9))*8)&lt;0,"n/a",($D9/IF($Q9=0,SUM($R9:AX9),SUM($Q9:AW9))*8)),"n/a"),"n/a")</f>
        <v>6.3561546034639926</v>
      </c>
      <c r="N9" s="20">
        <f>IF(COUNT(Q9:AZ9)=36,IFERROR(IF(($D9/IF($Q9=0,SUM($R9:BB9),SUM($Q9:BA9))*9)&lt;0,"n/a",($D9/IF($Q9=0,SUM($R9:BB9),SUM($Q9:BA9))*9)),"n/a"),"n/a")</f>
        <v>6.6134027754358753</v>
      </c>
      <c r="O9" s="20">
        <f>IF(COUNT(Q9:BD9)=40,IFERROR(IF(($D9/IF($Q9=0,SUM($R9:BF9),SUM($Q9:BE9))*10)&lt;0,"n/a",($D9/IF($Q9=0,SUM($R9:BF9),SUM($Q9:BE9))*10)),"n/a"),"n/a")</f>
        <v>6.729783340539873</v>
      </c>
      <c r="P9" s="22">
        <f t="shared" si="1"/>
        <v>16107</v>
      </c>
      <c r="Q9" s="24">
        <v>4513</v>
      </c>
      <c r="R9" s="36">
        <v>4025</v>
      </c>
      <c r="S9" s="26">
        <v>3832</v>
      </c>
      <c r="T9" s="37">
        <v>3737</v>
      </c>
      <c r="U9" s="37">
        <v>4102</v>
      </c>
      <c r="V9" s="28">
        <v>3696</v>
      </c>
      <c r="W9" s="27">
        <v>3471</v>
      </c>
      <c r="X9" s="27">
        <v>3377</v>
      </c>
      <c r="Y9" s="27">
        <v>4048</v>
      </c>
      <c r="Z9" s="28">
        <v>3670</v>
      </c>
      <c r="AA9" s="27">
        <v>3496</v>
      </c>
      <c r="AB9" s="27">
        <v>3479</v>
      </c>
      <c r="AC9" s="27">
        <v>3828</v>
      </c>
      <c r="AD9" s="28">
        <v>3492</v>
      </c>
      <c r="AE9" s="27">
        <v>3310</v>
      </c>
      <c r="AF9" s="27">
        <v>3263</v>
      </c>
      <c r="AG9" s="27">
        <v>3696</v>
      </c>
      <c r="AH9" s="28">
        <v>3238</v>
      </c>
      <c r="AI9" s="27">
        <v>3077</v>
      </c>
      <c r="AJ9" s="27">
        <v>3057</v>
      </c>
      <c r="AK9" s="27">
        <v>3411</v>
      </c>
      <c r="AL9" s="28">
        <v>2987</v>
      </c>
      <c r="AM9" s="27">
        <v>2917</v>
      </c>
      <c r="AN9" s="27">
        <v>2898</v>
      </c>
      <c r="AO9" s="27">
        <v>3249</v>
      </c>
      <c r="AP9" s="28">
        <v>2807</v>
      </c>
      <c r="AQ9" s="27">
        <v>2714</v>
      </c>
      <c r="AR9" s="27">
        <v>2695</v>
      </c>
      <c r="AS9" s="27">
        <v>3024</v>
      </c>
      <c r="AT9" s="28">
        <v>2654</v>
      </c>
      <c r="AU9" s="27">
        <v>2566</v>
      </c>
      <c r="AV9" s="27">
        <v>2546</v>
      </c>
      <c r="AW9" s="27">
        <v>2825</v>
      </c>
      <c r="AX9" s="28">
        <v>2494</v>
      </c>
      <c r="AY9" s="27">
        <v>2362</v>
      </c>
      <c r="AZ9" s="27">
        <v>947</v>
      </c>
      <c r="BA9" s="27">
        <v>3109</v>
      </c>
      <c r="BB9" s="28">
        <v>2748</v>
      </c>
      <c r="BC9" s="27">
        <v>2638</v>
      </c>
      <c r="BD9" s="27">
        <v>2603</v>
      </c>
      <c r="BE9" s="27">
        <v>2911</v>
      </c>
      <c r="BF9" s="28">
        <v>2571</v>
      </c>
      <c r="BG9" s="27">
        <v>2511</v>
      </c>
      <c r="BH9" s="27">
        <v>2461</v>
      </c>
      <c r="BI9" s="27">
        <v>2737</v>
      </c>
    </row>
    <row r="10" spans="1:61" x14ac:dyDescent="0.2">
      <c r="A10" t="e" vm="6">
        <v>#VALUE!</v>
      </c>
      <c r="B10" t="str" cm="1">
        <f t="array" ref="B10">_FV(A10,"Ticker symbol",TRUE)</f>
        <v>ADSK</v>
      </c>
      <c r="C10" s="18" cm="1">
        <f t="array" ref="C10">_FV(A10,"Price")</f>
        <v>191.41</v>
      </c>
      <c r="D10" s="19" cm="1">
        <f t="array" ref="D10">_FV(A10,"market cap",TRUE)/1000000</f>
        <v>41636.870000000003</v>
      </c>
      <c r="E10" s="21">
        <f t="shared" si="0"/>
        <v>0.61295774647887324</v>
      </c>
      <c r="F10" s="20">
        <f>IF(COUNT(Q10:T10)=4,IFERROR(IF($D10/IF($Q10=0,SUM($R10:U10),SUM($Q10:T10))&lt;0,"n/a",$D10/IF($Q10=0,SUM($R10:U10),SUM($Q10:T10))),"n/a"),"n/a")</f>
        <v>9.4909664919079102</v>
      </c>
      <c r="G10" s="20">
        <f>IF(COUNT(Q10:X10)=8,IFERROR(IF(($D10/IF($Q10=0,SUM($R10:Z10),SUM($Q10:Y10))*2)&lt;0,"n/a",($D10/IF($Q10=0,SUM($R10:Z10),SUM($Q10:Y10))*2)),"n/a"),"n/a")</f>
        <v>9.1751586602027331</v>
      </c>
      <c r="H10" s="20">
        <f>IF(COUNT(Q10:AB10)=12,IFERROR(IF(($D10/IF($Q10=0,SUM($R10:AD10),SUM($Q10:AC10))*3)&lt;0,"n/a",($D10/IF($Q10=0,SUM($R10:AD10),SUM($Q10:AC10))*3)),"n/a"),"n/a")</f>
        <v>10.247814422840266</v>
      </c>
      <c r="I10" s="20">
        <f>IF(COUNT(Q10:AF10)=16,IFERROR(IF(($D10/IF($Q10=0,SUM($R10:AH10),SUM($Q10:AG10))*4)&lt;0,"n/a",($D10/IF($Q10=0,SUM($R10:AH10),SUM($Q10:AG10))*4)),"n/a"),"n/a")</f>
        <v>11.42614434687157</v>
      </c>
      <c r="J10" s="20">
        <f>IF(COUNT(Q10:AJ10)=20,IFERROR(IF(($D10/IF($Q10=0,SUM($R10:AL10),SUM($Q10:AK10))*5)&lt;0,"n/a",($D10/IF($Q10=0,SUM($R10:AL10),SUM($Q10:AK10))*5)),"n/a"),"n/a")</f>
        <v>12.573037202560698</v>
      </c>
      <c r="K10" s="20">
        <f>IF(COUNT(Q10:AN10)=24,IFERROR(IF(($D10/IF($Q10=0,SUM($R10:AP10),SUM($Q10:AO10))*6)&lt;0,"n/a",($D10/IF($Q10=0,SUM($R10:AP10),SUM($Q10:AO10))*6)),"n/a"),"n/a")</f>
        <v>13.317406045098352</v>
      </c>
      <c r="L10" s="20">
        <f>IF(COUNT(Q10:AR10)=28,IFERROR(IF(($D10/IF($Q10=0,SUM($R10:AT10),SUM($Q10:AS10))*7)&lt;0,"n/a",($D10/IF($Q10=0,SUM($R10:AT10),SUM($Q10:AS10))*7)),"n/a"),"n/a")</f>
        <v>13.695695221089235</v>
      </c>
      <c r="M10" s="20">
        <f>IF(COUNT(Q10:AV10)=32,IFERROR(IF(($D10/IF($Q10=0,SUM($R10:AX10),SUM($Q10:AW10))*8)&lt;0,"n/a",($D10/IF($Q10=0,SUM($R10:AX10),SUM($Q10:AW10))*8)),"n/a"),"n/a")</f>
        <v>14.045157699443415</v>
      </c>
      <c r="N10" s="20">
        <f>IF(COUNT(Q10:AZ10)=36,IFERROR(IF(($D10/IF($Q10=0,SUM($R10:BB10),SUM($Q10:BA10))*9)&lt;0,"n/a",($D10/IF($Q10=0,SUM($R10:BB10),SUM($Q10:BA10))*9)),"n/a"),"n/a")</f>
        <v>14.4072214532872</v>
      </c>
      <c r="O10" s="20">
        <f>IF(COUNT(Q10:BD10)=40,IFERROR(IF(($D10/IF($Q10=0,SUM($R10:BF10),SUM($Q10:BE10))*10)&lt;0,"n/a",($D10/IF($Q10=0,SUM($R10:BF10),SUM($Q10:BE10))*10)),"n/a"),"n/a")</f>
        <v>14.708517026988838</v>
      </c>
      <c r="P10" s="22">
        <f t="shared" si="1"/>
        <v>4387</v>
      </c>
      <c r="Q10" s="24">
        <v>1212</v>
      </c>
      <c r="R10" s="36">
        <v>1126</v>
      </c>
      <c r="S10" s="26">
        <v>1060</v>
      </c>
      <c r="T10" s="37">
        <v>989</v>
      </c>
      <c r="U10" s="37">
        <v>1039</v>
      </c>
      <c r="V10" s="28">
        <v>952</v>
      </c>
      <c r="W10" s="27">
        <v>913</v>
      </c>
      <c r="X10" s="27">
        <v>886</v>
      </c>
      <c r="Y10" s="27">
        <v>899</v>
      </c>
      <c r="Z10" s="28">
        <v>843</v>
      </c>
      <c r="AA10" s="27">
        <v>797</v>
      </c>
      <c r="AB10" s="27">
        <v>736</v>
      </c>
      <c r="AC10" s="27">
        <v>737</v>
      </c>
      <c r="AD10" s="28">
        <v>661</v>
      </c>
      <c r="AE10" s="27">
        <v>612</v>
      </c>
      <c r="AF10" s="27">
        <v>560</v>
      </c>
      <c r="AG10" s="27">
        <v>554</v>
      </c>
      <c r="AH10" s="28">
        <v>515</v>
      </c>
      <c r="AI10" s="27">
        <v>502</v>
      </c>
      <c r="AJ10" s="27">
        <v>486</v>
      </c>
      <c r="AK10" s="27">
        <v>479</v>
      </c>
      <c r="AL10" s="28">
        <v>490</v>
      </c>
      <c r="AM10" s="27">
        <v>551</v>
      </c>
      <c r="AN10" s="27">
        <v>512</v>
      </c>
      <c r="AO10" s="27">
        <v>648</v>
      </c>
      <c r="AP10" s="28">
        <v>600</v>
      </c>
      <c r="AQ10" s="27">
        <v>610</v>
      </c>
      <c r="AR10" s="27">
        <v>647</v>
      </c>
      <c r="AS10" s="27">
        <v>665</v>
      </c>
      <c r="AT10" s="28">
        <v>618</v>
      </c>
      <c r="AU10" s="27">
        <v>637</v>
      </c>
      <c r="AV10" s="27">
        <v>593</v>
      </c>
      <c r="AW10" s="27">
        <v>587</v>
      </c>
      <c r="AX10" s="28">
        <v>555</v>
      </c>
      <c r="AY10" s="27">
        <v>562</v>
      </c>
      <c r="AZ10" s="27">
        <v>570</v>
      </c>
      <c r="BA10" s="27">
        <v>607</v>
      </c>
      <c r="BB10" s="28">
        <v>548</v>
      </c>
      <c r="BC10" s="27">
        <v>569</v>
      </c>
      <c r="BD10" s="27">
        <v>589</v>
      </c>
      <c r="BE10" s="27">
        <v>592</v>
      </c>
      <c r="BF10" s="28">
        <v>549</v>
      </c>
      <c r="BG10" s="27">
        <v>546</v>
      </c>
      <c r="BH10" s="27">
        <v>528</v>
      </c>
      <c r="BI10" s="27">
        <v>528</v>
      </c>
    </row>
    <row r="11" spans="1:61" x14ac:dyDescent="0.2">
      <c r="A11" t="e" vm="7">
        <v>#VALUE!</v>
      </c>
      <c r="B11" t="str" cm="1">
        <f t="array" ref="B11">_FV(A11,"Ticker symbol",TRUE)</f>
        <v>AEP</v>
      </c>
      <c r="C11" s="18" cm="1">
        <f t="array" ref="C11">_FV(A11,"Price")</f>
        <v>99.7</v>
      </c>
      <c r="D11" s="19" cm="1">
        <f t="array" ref="D11">_FV(A11,"market cap",TRUE)/1000000</f>
        <v>51200.36</v>
      </c>
      <c r="E11" s="21">
        <f t="shared" si="0"/>
        <v>1.5203958125411419E-2</v>
      </c>
      <c r="F11" s="20">
        <f>IF(COUNT(Q11:T11)=4,IFERROR(IF($D11/IF($Q11=0,SUM($R11:U11),SUM($Q11:T11))&lt;0,"n/a",$D11/IF($Q11=0,SUM($R11:U11),SUM($Q11:T11))),"n/a"),"n/a")</f>
        <v>2.9934728718428438</v>
      </c>
      <c r="G11" s="20">
        <f>IF(COUNT(Q11:X11)=8,IFERROR(IF(($D11/IF($Q11=0,SUM($R11:Z11),SUM($Q11:Y11))*2)&lt;0,"n/a",($D11/IF($Q11=0,SUM($R11:Z11),SUM($Q11:Y11))*2)),"n/a"),"n/a")</f>
        <v>2.8206456588805642</v>
      </c>
      <c r="H11" s="20">
        <f>IF(COUNT(Q11:AB11)=12,IFERROR(IF(($D11/IF($Q11=0,SUM($R11:AD11),SUM($Q11:AC11))*3)&lt;0,"n/a",($D11/IF($Q11=0,SUM($R11:AD11),SUM($Q11:AC11))*3)),"n/a"),"n/a")</f>
        <v>2.9614984768441754</v>
      </c>
      <c r="I11" s="20">
        <f>IF(COUNT(Q11:AF11)=16,IFERROR(IF(($D11/IF($Q11=0,SUM($R11:AH11),SUM($Q11:AG11))*4)&lt;0,"n/a",($D11/IF($Q11=0,SUM($R11:AH11),SUM($Q11:AG11))*4)),"n/a"),"n/a")</f>
        <v>3.0090865547082766</v>
      </c>
      <c r="J11" s="20">
        <f>IF(COUNT(Q11:AJ11)=20,IFERROR(IF(($D11/IF($Q11=0,SUM($R11:AL11),SUM($Q11:AK11))*5)&lt;0,"n/a",($D11/IF($Q11=0,SUM($R11:AL11),SUM($Q11:AK11))*5)),"n/a"),"n/a")</f>
        <v>3.066403947967324</v>
      </c>
      <c r="K11" s="20">
        <f>IF(COUNT(Q11:AN11)=24,IFERROR(IF(($D11/IF($Q11=0,SUM($R11:AP11),SUM($Q11:AO11))*6)&lt;0,"n/a",($D11/IF($Q11=0,SUM($R11:AP11),SUM($Q11:AO11))*6)),"n/a"),"n/a")</f>
        <v>3.0761436324675069</v>
      </c>
      <c r="L11" s="20">
        <f>IF(COUNT(Q11:AR11)=28,IFERROR(IF(($D11/IF($Q11=0,SUM($R11:AT11),SUM($Q11:AS11))*7)&lt;0,"n/a",($D11/IF($Q11=0,SUM($R11:AT11),SUM($Q11:AS11))*7)),"n/a"),"n/a")</f>
        <v>3.0812035866883312</v>
      </c>
      <c r="M11" s="20">
        <f>IF(COUNT(Q11:AV11)=32,IFERROR(IF(($D11/IF($Q11=0,SUM($R11:AX11),SUM($Q11:AW11))*8)&lt;0,"n/a",($D11/IF($Q11=0,SUM($R11:AX11),SUM($Q11:AW11))*8)),"n/a"),"n/a")</f>
        <v>3.0867298678201629</v>
      </c>
      <c r="N11" s="20">
        <f>IF(COUNT(Q11:AZ11)=36,IFERROR(IF(($D11/IF($Q11=0,SUM($R11:BB11),SUM($Q11:BA11))*9)&lt;0,"n/a",($D11/IF($Q11=0,SUM($R11:BB11),SUM($Q11:BA11))*9)),"n/a"),"n/a")</f>
        <v>3.1238356201529367</v>
      </c>
      <c r="O11" s="20">
        <f>IF(COUNT(Q11:BD11)=40,IFERROR(IF(($D11/IF($Q11=0,SUM($R11:BF11),SUM($Q11:BE11))*10)&lt;0,"n/a",($D11/IF($Q11=0,SUM($R11:BF11),SUM($Q11:BE11))*10)),"n/a"),"n/a")</f>
        <v>3.1516253531703775</v>
      </c>
      <c r="P11" s="22">
        <f t="shared" si="1"/>
        <v>17104</v>
      </c>
      <c r="Q11" s="24">
        <v>4593</v>
      </c>
      <c r="R11" s="38">
        <v>4061</v>
      </c>
      <c r="S11" s="26">
        <v>4623</v>
      </c>
      <c r="T11" s="37">
        <v>3827</v>
      </c>
      <c r="U11" s="37">
        <v>4281</v>
      </c>
      <c r="V11" s="28">
        <v>3611</v>
      </c>
      <c r="W11" s="27">
        <v>4066</v>
      </c>
      <c r="X11" s="27">
        <v>3494</v>
      </c>
      <c r="Y11" s="27">
        <v>3748</v>
      </c>
      <c r="Z11" s="28">
        <v>3616</v>
      </c>
      <c r="AA11" s="27">
        <v>4315</v>
      </c>
      <c r="AB11" s="27">
        <v>3574</v>
      </c>
      <c r="AC11" s="27">
        <v>4057</v>
      </c>
      <c r="AD11" s="28">
        <v>3801</v>
      </c>
      <c r="AE11" s="27">
        <v>4333</v>
      </c>
      <c r="AF11" s="27">
        <v>4013</v>
      </c>
      <c r="AG11" s="27">
        <v>4048</v>
      </c>
      <c r="AH11" s="28">
        <v>3810</v>
      </c>
      <c r="AI11" s="27">
        <v>4105</v>
      </c>
      <c r="AJ11" s="27">
        <v>3577</v>
      </c>
      <c r="AK11" s="27">
        <v>3933</v>
      </c>
      <c r="AL11" s="28">
        <v>3790</v>
      </c>
      <c r="AM11" s="27">
        <v>4652</v>
      </c>
      <c r="AN11" s="27">
        <v>3893</v>
      </c>
      <c r="AO11" s="27">
        <v>4045</v>
      </c>
      <c r="AP11" s="28">
        <v>3615</v>
      </c>
      <c r="AQ11" s="27">
        <v>4431</v>
      </c>
      <c r="AR11" s="27">
        <v>3827</v>
      </c>
      <c r="AS11" s="27">
        <v>4580</v>
      </c>
      <c r="AT11" s="28">
        <v>3526</v>
      </c>
      <c r="AU11" s="27">
        <v>4161</v>
      </c>
      <c r="AV11" s="27">
        <v>4044</v>
      </c>
      <c r="AW11" s="27">
        <v>4648</v>
      </c>
      <c r="AX11" s="28">
        <v>3230</v>
      </c>
      <c r="AY11" s="27">
        <v>4176</v>
      </c>
      <c r="AZ11" s="27">
        <v>3582</v>
      </c>
      <c r="BA11" s="27">
        <v>3826</v>
      </c>
      <c r="BB11" s="28">
        <v>3613</v>
      </c>
      <c r="BC11" s="27">
        <v>4156</v>
      </c>
      <c r="BD11" s="27">
        <v>3551</v>
      </c>
      <c r="BE11" s="27">
        <v>3625</v>
      </c>
      <c r="BF11" s="28">
        <v>3444</v>
      </c>
      <c r="BG11" s="27">
        <v>4333</v>
      </c>
      <c r="BH11" s="27">
        <v>3609</v>
      </c>
      <c r="BI11" s="27">
        <v>3730</v>
      </c>
    </row>
    <row r="12" spans="1:61" x14ac:dyDescent="0.2">
      <c r="A12" t="e" vm="8">
        <v>#VALUE!</v>
      </c>
      <c r="B12" t="str" cm="1">
        <f t="array" ref="B12">_FV(A12,"Ticker symbol",TRUE)</f>
        <v>ALGN</v>
      </c>
      <c r="C12" s="18" cm="1">
        <f t="array" ref="C12">_FV(A12,"Price")</f>
        <v>275.04000000000002</v>
      </c>
      <c r="D12" s="19" cm="1">
        <f t="array" ref="D12">_FV(A12,"market cap",TRUE)/1000000</f>
        <v>21674.68</v>
      </c>
      <c r="E12" s="21">
        <f t="shared" si="0"/>
        <v>3.5217391304347827</v>
      </c>
      <c r="F12" s="20">
        <f>IF(COUNT(Q12:T12)=4,IFERROR(IF($D12/IF($Q12=0,SUM($R12:U12),SUM($Q12:T12))&lt;0,"n/a",$D12/IF($Q12=0,SUM($R12:U12),SUM($Q12:T12))),"n/a"),"n/a")</f>
        <v>5.3769982634581988</v>
      </c>
      <c r="G12" s="20">
        <f>IF(COUNT(Q12:X12)=8,IFERROR(IF(($D12/IF($Q12=0,SUM($R12:Z12),SUM($Q12:Y12))*2)&lt;0,"n/a",($D12/IF($Q12=0,SUM($R12:Z12),SUM($Q12:Y12))*2)),"n/a"),"n/a")</f>
        <v>5.8596052987293863</v>
      </c>
      <c r="H12" s="20">
        <f>IF(COUNT(Q12:AB12)=12,IFERROR(IF(($D12/IF($Q12=0,SUM($R12:AD12),SUM($Q12:AC12))*3)&lt;0,"n/a",($D12/IF($Q12=0,SUM($R12:AD12),SUM($Q12:AC12))*3)),"n/a"),"n/a")</f>
        <v>6.631722590515043</v>
      </c>
      <c r="I12" s="20">
        <f>IF(COUNT(Q12:AF12)=16,IFERROR(IF(($D12/IF($Q12=0,SUM($R12:AH12),SUM($Q12:AG12))*4)&lt;0,"n/a",($D12/IF($Q12=0,SUM($R12:AH12),SUM($Q12:AG12))*4)),"n/a"),"n/a")</f>
        <v>7.3654506838841218</v>
      </c>
      <c r="J12" s="20">
        <f>IF(COUNT(Q12:AJ12)=20,IFERROR(IF(($D12/IF($Q12=0,SUM($R12:AL12),SUM($Q12:AK12))*5)&lt;0,"n/a",($D12/IF($Q12=0,SUM($R12:AL12),SUM($Q12:AK12))*5)),"n/a"),"n/a")</f>
        <v>8.1834478592463942</v>
      </c>
      <c r="K12" s="20">
        <f>IF(COUNT(Q12:AN12)=24,IFERROR(IF(($D12/IF($Q12=0,SUM($R12:AP12),SUM($Q12:AO12))*6)&lt;0,"n/a",($D12/IF($Q12=0,SUM($R12:AP12),SUM($Q12:AO12))*6)),"n/a"),"n/a")</f>
        <v>9.0796676673881169</v>
      </c>
      <c r="L12" s="20">
        <f>IF(COUNT(Q12:AR12)=28,IFERROR(IF(($D12/IF($Q12=0,SUM($R12:AT12),SUM($Q12:AS12))*7)&lt;0,"n/a",($D12/IF($Q12=0,SUM($R12:AT12),SUM($Q12:AS12))*7)),"n/a"),"n/a")</f>
        <v>10.002819092827004</v>
      </c>
      <c r="M12" s="20">
        <f>IF(COUNT(Q12:AV12)=32,IFERROR(IF(($D12/IF($Q12=0,SUM($R12:AX12),SUM($Q12:AW12))*8)&lt;0,"n/a",($D12/IF($Q12=0,SUM($R12:AX12),SUM($Q12:AW12))*8)),"n/a"),"n/a")</f>
        <v>10.884278450819158</v>
      </c>
      <c r="N12" s="20">
        <f>IF(COUNT(Q12:AZ12)=36,IFERROR(IF(($D12/IF($Q12=0,SUM($R12:BB12),SUM($Q12:BA12))*9)&lt;0,"n/a",($D12/IF($Q12=0,SUM($R12:BB12),SUM($Q12:BA12))*9)),"n/a"),"n/a")</f>
        <v>11.756998553519768</v>
      </c>
      <c r="O12" s="20">
        <f>IF(COUNT(Q12:BD12)=40,IFERROR(IF(($D12/IF($Q12=0,SUM($R12:BF12),SUM($Q12:BE12))*10)&lt;0,"n/a",($D12/IF($Q12=0,SUM($R12:BF12),SUM($Q12:BE12))*10)),"n/a"),"n/a")</f>
        <v>12.63682369402985</v>
      </c>
      <c r="P12" s="22">
        <f t="shared" si="1"/>
        <v>4031</v>
      </c>
      <c r="Q12" s="24">
        <v>973</v>
      </c>
      <c r="R12" s="36">
        <v>1031</v>
      </c>
      <c r="S12" s="26">
        <v>1016</v>
      </c>
      <c r="T12" s="37">
        <v>1011</v>
      </c>
      <c r="U12" s="37">
        <v>895</v>
      </c>
      <c r="V12" s="28">
        <v>835</v>
      </c>
      <c r="W12" s="27">
        <v>734</v>
      </c>
      <c r="X12" s="27">
        <v>352</v>
      </c>
      <c r="Y12" s="27">
        <v>551</v>
      </c>
      <c r="Z12" s="28">
        <v>650</v>
      </c>
      <c r="AA12" s="27">
        <v>607</v>
      </c>
      <c r="AB12" s="27">
        <v>601</v>
      </c>
      <c r="AC12" s="27">
        <v>549</v>
      </c>
      <c r="AD12" s="28">
        <v>534</v>
      </c>
      <c r="AE12" s="27">
        <v>505</v>
      </c>
      <c r="AF12" s="27">
        <v>490</v>
      </c>
      <c r="AG12" s="27">
        <v>437</v>
      </c>
      <c r="AH12" s="28">
        <v>421</v>
      </c>
      <c r="AI12" s="27">
        <v>385</v>
      </c>
      <c r="AJ12" s="27">
        <v>356</v>
      </c>
      <c r="AK12" s="27">
        <v>310</v>
      </c>
      <c r="AL12" s="28">
        <v>293</v>
      </c>
      <c r="AM12" s="27">
        <v>279</v>
      </c>
      <c r="AN12" s="27">
        <v>269</v>
      </c>
      <c r="AO12" s="27">
        <v>239</v>
      </c>
      <c r="AP12" s="28">
        <v>230</v>
      </c>
      <c r="AQ12" s="27">
        <v>208</v>
      </c>
      <c r="AR12" s="27">
        <v>209</v>
      </c>
      <c r="AS12" s="27">
        <v>198</v>
      </c>
      <c r="AT12" s="28">
        <v>199</v>
      </c>
      <c r="AU12" s="27">
        <v>190</v>
      </c>
      <c r="AV12" s="27">
        <v>193</v>
      </c>
      <c r="AW12" s="27">
        <v>181</v>
      </c>
      <c r="AX12" s="28">
        <v>178</v>
      </c>
      <c r="AY12" s="27">
        <v>165</v>
      </c>
      <c r="AZ12" s="27">
        <v>164</v>
      </c>
      <c r="BA12" s="27">
        <v>154</v>
      </c>
      <c r="BB12" s="28">
        <v>143</v>
      </c>
      <c r="BC12" s="27">
        <v>136</v>
      </c>
      <c r="BD12" s="27">
        <v>146</v>
      </c>
      <c r="BE12" s="27">
        <v>135</v>
      </c>
      <c r="BF12" s="28">
        <v>129</v>
      </c>
      <c r="BG12" s="27">
        <v>126</v>
      </c>
      <c r="BH12" s="27">
        <v>120</v>
      </c>
      <c r="BI12" s="27">
        <v>105</v>
      </c>
    </row>
    <row r="13" spans="1:61" x14ac:dyDescent="0.2">
      <c r="A13" t="e" vm="9">
        <v>#VALUE!</v>
      </c>
      <c r="B13" t="str" cm="1">
        <f t="array" ref="B13">_FV(A13,"Ticker symbol",TRUE)</f>
        <v>AMAT</v>
      </c>
      <c r="C13" s="18" cm="1">
        <f t="array" ref="C13">_FV(A13,"Price")</f>
        <v>106.46</v>
      </c>
      <c r="D13" s="19" cm="1">
        <f t="array" ref="D13">_FV(A13,"market cap",TRUE)/1000000</f>
        <v>94046.2</v>
      </c>
      <c r="E13" s="21">
        <f t="shared" si="0"/>
        <v>1.2532783667059286</v>
      </c>
      <c r="F13" s="20">
        <f>IF(COUNT(Q13:T13)=4,IFERROR(IF($D13/IF($Q13=0,SUM($R13:U13),SUM($Q13:T13))&lt;0,"n/a",$D13/IF($Q13=0,SUM($R13:U13),SUM($Q13:T13))),"n/a"),"n/a")</f>
        <v>3.8907082574880025</v>
      </c>
      <c r="G13" s="20">
        <f>IF(COUNT(Q13:X13)=8,IFERROR(IF(($D13/IF($Q13=0,SUM($R13:Z13),SUM($Q13:Y13))*2)&lt;0,"n/a",($D13/IF($Q13=0,SUM($R13:Z13),SUM($Q13:Y13))*2)),"n/a"),"n/a")</f>
        <v>4.0418686608217289</v>
      </c>
      <c r="H13" s="20">
        <f>IF(COUNT(Q13:AB13)=12,IFERROR(IF(($D13/IF($Q13=0,SUM($R13:AD13),SUM($Q13:AC13))*3)&lt;0,"n/a",($D13/IF($Q13=0,SUM($R13:AD13),SUM($Q13:AC13))*3)),"n/a"),"n/a")</f>
        <v>4.6143301059793274</v>
      </c>
      <c r="I13" s="20">
        <f>IF(COUNT(Q13:AF13)=16,IFERROR(IF(($D13/IF($Q13=0,SUM($R13:AH13),SUM($Q13:AG13))*4)&lt;0,"n/a",($D13/IF($Q13=0,SUM($R13:AH13),SUM($Q13:AG13))*4)),"n/a"),"n/a")</f>
        <v>4.8322367660470906</v>
      </c>
      <c r="J13" s="20">
        <f>IF(COUNT(Q13:AJ13)=20,IFERROR(IF(($D13/IF($Q13=0,SUM($R13:AL13),SUM($Q13:AK13))*5)&lt;0,"n/a",($D13/IF($Q13=0,SUM($R13:AL13),SUM($Q13:AK13))*5)),"n/a"),"n/a")</f>
        <v>5.0809966827665942</v>
      </c>
      <c r="K13" s="20">
        <f>IF(COUNT(Q13:AN13)=24,IFERROR(IF(($D13/IF($Q13=0,SUM($R13:AP13),SUM($Q13:AO13))*6)&lt;0,"n/a",($D13/IF($Q13=0,SUM($R13:AP13),SUM($Q13:AO13))*6)),"n/a"),"n/a")</f>
        <v>5.4587044847734401</v>
      </c>
      <c r="L13" s="20">
        <f>IF(COUNT(Q13:AR13)=28,IFERROR(IF(($D13/IF($Q13=0,SUM($R13:AT13),SUM($Q13:AS13))*7)&lt;0,"n/a",($D13/IF($Q13=0,SUM($R13:AT13),SUM($Q13:AS13))*7)),"n/a"),"n/a")</f>
        <v>5.8242729870566485</v>
      </c>
      <c r="M13" s="20">
        <f>IF(COUNT(Q13:AV13)=32,IFERROR(IF(($D13/IF($Q13=0,SUM($R13:AX13),SUM($Q13:AW13))*8)&lt;0,"n/a",($D13/IF($Q13=0,SUM($R13:AX13),SUM($Q13:AW13))*8)),"n/a"),"n/a")</f>
        <v>6.1617617912745795</v>
      </c>
      <c r="N13" s="20">
        <f>IF(COUNT(Q13:AZ13)=36,IFERROR(IF(($D13/IF($Q13=0,SUM($R13:BB13),SUM($Q13:BA13))*9)&lt;0,"n/a",($D13/IF($Q13=0,SUM($R13:BB13),SUM($Q13:BA13))*9)),"n/a"),"n/a")</f>
        <v>6.5303814461623917</v>
      </c>
      <c r="O13" s="20">
        <f>IF(COUNT(Q13:BD13)=40,IFERROR(IF(($D13/IF($Q13=0,SUM($R13:BF13),SUM($Q13:BE13))*10)&lt;0,"n/a",($D13/IF($Q13=0,SUM($R13:BF13),SUM($Q13:BE13))*10)),"n/a"),"n/a")</f>
        <v>6.7986351577014545</v>
      </c>
      <c r="P13" s="22">
        <f t="shared" si="1"/>
        <v>24172</v>
      </c>
      <c r="Q13" s="24">
        <v>6271</v>
      </c>
      <c r="R13" s="36">
        <v>6123</v>
      </c>
      <c r="S13" s="26">
        <v>6196</v>
      </c>
      <c r="T13" s="37">
        <v>5582</v>
      </c>
      <c r="U13" s="37">
        <v>5162</v>
      </c>
      <c r="V13" s="28">
        <v>4688</v>
      </c>
      <c r="W13" s="27">
        <v>4395</v>
      </c>
      <c r="X13" s="27">
        <v>3957</v>
      </c>
      <c r="Y13" s="27">
        <v>4162</v>
      </c>
      <c r="Z13" s="28">
        <v>3754</v>
      </c>
      <c r="AA13" s="27">
        <v>3562</v>
      </c>
      <c r="AB13" s="27">
        <v>3539</v>
      </c>
      <c r="AC13" s="27">
        <v>3753</v>
      </c>
      <c r="AD13" s="28">
        <v>3759</v>
      </c>
      <c r="AE13" s="27">
        <v>4162</v>
      </c>
      <c r="AF13" s="27">
        <v>4579</v>
      </c>
      <c r="AG13" s="27">
        <v>4205</v>
      </c>
      <c r="AH13" s="28">
        <v>4130</v>
      </c>
      <c r="AI13" s="27">
        <v>3744</v>
      </c>
      <c r="AJ13" s="27">
        <v>3546</v>
      </c>
      <c r="AK13" s="27">
        <v>3278</v>
      </c>
      <c r="AL13" s="28">
        <v>3297</v>
      </c>
      <c r="AM13" s="27">
        <v>2821</v>
      </c>
      <c r="AN13" s="27">
        <v>2450</v>
      </c>
      <c r="AO13" s="27">
        <v>2257</v>
      </c>
      <c r="AP13" s="28">
        <v>2368</v>
      </c>
      <c r="AQ13" s="27">
        <v>2490</v>
      </c>
      <c r="AR13" s="27">
        <v>2442</v>
      </c>
      <c r="AS13" s="27">
        <v>2359</v>
      </c>
      <c r="AT13" s="28">
        <v>2264</v>
      </c>
      <c r="AU13" s="27">
        <v>2265</v>
      </c>
      <c r="AV13" s="27">
        <v>2353</v>
      </c>
      <c r="AW13" s="27">
        <v>2190</v>
      </c>
      <c r="AX13" s="28">
        <v>1988</v>
      </c>
      <c r="AY13" s="27">
        <v>1975</v>
      </c>
      <c r="AZ13" s="27">
        <v>1973</v>
      </c>
      <c r="BA13" s="27">
        <v>1573</v>
      </c>
      <c r="BB13" s="28">
        <v>1646</v>
      </c>
      <c r="BC13" s="27">
        <v>2343</v>
      </c>
      <c r="BD13" s="27">
        <v>2541</v>
      </c>
      <c r="BE13" s="27">
        <v>2189</v>
      </c>
      <c r="BF13" s="28">
        <v>2182</v>
      </c>
      <c r="BG13" s="27">
        <v>2787</v>
      </c>
      <c r="BH13" s="27">
        <v>2862</v>
      </c>
      <c r="BI13" s="27">
        <v>2686</v>
      </c>
    </row>
    <row r="14" spans="1:61" x14ac:dyDescent="0.2">
      <c r="A14" t="e" vm="10">
        <v>#VALUE!</v>
      </c>
      <c r="B14" t="str" cm="1">
        <f t="array" ref="B14">_FV(A14,"Ticker symbol",TRUE)</f>
        <v>AMD</v>
      </c>
      <c r="C14" s="18" cm="1">
        <f t="array" ref="C14">_FV(A14,"Price")</f>
        <v>93.5</v>
      </c>
      <c r="D14" s="19" cm="1">
        <f t="array" ref="D14">_FV(A14,"market cap",TRUE)/1000000</f>
        <v>151517.5</v>
      </c>
      <c r="E14" s="21">
        <f t="shared" si="0"/>
        <v>1.3955461970393057</v>
      </c>
      <c r="F14" s="20">
        <f>IF(COUNT(Q14:T14)=4,IFERROR(IF($D14/IF($Q14=0,SUM($R14:U14),SUM($Q14:T14))&lt;0,"n/a",$D14/IF($Q14=0,SUM($R14:U14),SUM($Q14:T14))),"n/a"),"n/a")</f>
        <v>8.0269919474464935</v>
      </c>
      <c r="G14" s="20">
        <f>IF(COUNT(Q14:X14)=8,IFERROR(IF(($D14/IF($Q14=0,SUM($R14:Z14),SUM($Q14:Y14))*2)&lt;0,"n/a",($D14/IF($Q14=0,SUM($R14:Z14),SUM($Q14:Y14))*2)),"n/a"),"n/a")</f>
        <v>9.4450504924573</v>
      </c>
      <c r="H14" s="20">
        <f>IF(COUNT(Q14:AB14)=12,IFERROR(IF(($D14/IF($Q14=0,SUM($R14:AD14),SUM($Q14:AC14))*3)&lt;0,"n/a",($D14/IF($Q14=0,SUM($R14:AD14),SUM($Q14:AC14))*3)),"n/a"),"n/a")</f>
        <v>11.71074326935463</v>
      </c>
      <c r="I14" s="20">
        <f>IF(COUNT(Q14:AF14)=16,IFERROR(IF(($D14/IF($Q14=0,SUM($R14:AH14),SUM($Q14:AG14))*4)&lt;0,"n/a",($D14/IF($Q14=0,SUM($R14:AH14),SUM($Q14:AG14))*4)),"n/a"),"n/a")</f>
        <v>13.381982777655111</v>
      </c>
      <c r="J14" s="20">
        <f>IF(COUNT(Q14:AJ14)=20,IFERROR(IF(($D14/IF($Q14=0,SUM($R14:AL14),SUM($Q14:AK14))*5)&lt;0,"n/a",($D14/IF($Q14=0,SUM($R14:AL14),SUM($Q14:AK14))*5)),"n/a"),"n/a")</f>
        <v>14.988969788101221</v>
      </c>
      <c r="K14" s="20">
        <f>IF(COUNT(Q14:AN14)=24,IFERROR(IF(($D14/IF($Q14=0,SUM($R14:AP14),SUM($Q14:AO14))*6)&lt;0,"n/a",($D14/IF($Q14=0,SUM($R14:AP14),SUM($Q14:AO14))*6)),"n/a"),"n/a")</f>
        <v>16.570759359848346</v>
      </c>
      <c r="L14" s="20">
        <f>IF(COUNT(Q14:AR14)=28,IFERROR(IF(($D14/IF($Q14=0,SUM($R14:AT14),SUM($Q14:AS14))*7)&lt;0,"n/a",($D14/IF($Q14=0,SUM($R14:AT14),SUM($Q14:AS14))*7)),"n/a"),"n/a")</f>
        <v>18.021553701595501</v>
      </c>
      <c r="M14" s="20">
        <f>IF(COUNT(Q14:AV14)=32,IFERROR(IF(($D14/IF($Q14=0,SUM($R14:AX14),SUM($Q14:AW14))*8)&lt;0,"n/a",($D14/IF($Q14=0,SUM($R14:AX14),SUM($Q14:AW14))*8)),"n/a"),"n/a")</f>
        <v>18.834040305163224</v>
      </c>
      <c r="N14" s="20">
        <f>IF(COUNT(Q14:AZ14)=36,IFERROR(IF(($D14/IF($Q14=0,SUM($R14:BB14),SUM($Q14:BA14))*9)&lt;0,"n/a",($D14/IF($Q14=0,SUM($R14:BB14),SUM($Q14:BA14))*9)),"n/a"),"n/a")</f>
        <v>19.576466450371818</v>
      </c>
      <c r="O14" s="20">
        <f>IF(COUNT(Q14:BD14)=40,IFERROR(IF(($D14/IF($Q14=0,SUM($R14:BF14),SUM($Q14:BE14))*10)&lt;0,"n/a",($D14/IF($Q14=0,SUM($R14:BF14),SUM($Q14:BE14))*10)),"n/a"),"n/a")</f>
        <v>20.180807139051677</v>
      </c>
      <c r="P14" s="22">
        <f t="shared" si="1"/>
        <v>18876</v>
      </c>
      <c r="Q14" s="24">
        <v>5887</v>
      </c>
      <c r="R14" s="36">
        <v>4826</v>
      </c>
      <c r="S14" s="26">
        <v>4313</v>
      </c>
      <c r="T14" s="37">
        <v>3850</v>
      </c>
      <c r="U14" s="37">
        <v>3445</v>
      </c>
      <c r="V14" s="28">
        <v>3244</v>
      </c>
      <c r="W14" s="27">
        <v>2801</v>
      </c>
      <c r="X14" s="27">
        <v>1932</v>
      </c>
      <c r="Y14" s="27">
        <v>1786</v>
      </c>
      <c r="Z14" s="28">
        <v>2127</v>
      </c>
      <c r="AA14" s="27">
        <v>1801</v>
      </c>
      <c r="AB14" s="27">
        <v>1531</v>
      </c>
      <c r="AC14" s="27">
        <v>1272</v>
      </c>
      <c r="AD14" s="28">
        <v>1419</v>
      </c>
      <c r="AE14" s="27">
        <v>1653</v>
      </c>
      <c r="AF14" s="27">
        <v>1756</v>
      </c>
      <c r="AG14" s="27">
        <v>1647</v>
      </c>
      <c r="AH14" s="28">
        <v>1340</v>
      </c>
      <c r="AI14" s="27">
        <v>1584</v>
      </c>
      <c r="AJ14" s="27">
        <v>1151</v>
      </c>
      <c r="AK14" s="27">
        <v>1178</v>
      </c>
      <c r="AL14" s="28">
        <v>1153</v>
      </c>
      <c r="AM14" s="27">
        <v>1307</v>
      </c>
      <c r="AN14" s="27">
        <v>1027</v>
      </c>
      <c r="AO14" s="27">
        <v>832</v>
      </c>
      <c r="AP14" s="28">
        <v>958</v>
      </c>
      <c r="AQ14" s="27">
        <v>1061</v>
      </c>
      <c r="AR14" s="27">
        <v>942</v>
      </c>
      <c r="AS14" s="27">
        <v>1030</v>
      </c>
      <c r="AT14" s="28">
        <v>1239</v>
      </c>
      <c r="AU14" s="27">
        <v>1429</v>
      </c>
      <c r="AV14" s="27">
        <v>1441</v>
      </c>
      <c r="AW14" s="27">
        <v>1397</v>
      </c>
      <c r="AX14" s="28">
        <v>1589</v>
      </c>
      <c r="AY14" s="27">
        <v>1461</v>
      </c>
      <c r="AZ14" s="27">
        <v>1161</v>
      </c>
      <c r="BA14" s="27">
        <v>1088</v>
      </c>
      <c r="BB14" s="28">
        <v>1155</v>
      </c>
      <c r="BC14" s="27">
        <v>1269</v>
      </c>
      <c r="BD14" s="27">
        <v>1413</v>
      </c>
      <c r="BE14" s="27">
        <v>1585</v>
      </c>
      <c r="BF14" s="28">
        <v>1691</v>
      </c>
      <c r="BG14" s="27">
        <v>1690</v>
      </c>
      <c r="BH14" s="27">
        <v>1574</v>
      </c>
      <c r="BI14" s="27">
        <v>1613</v>
      </c>
    </row>
    <row r="15" spans="1:61" x14ac:dyDescent="0.2">
      <c r="A15" t="e" vm="11">
        <v>#VALUE!</v>
      </c>
      <c r="B15" t="str" cm="1">
        <f t="array" ref="B15">_FV(A15,"Ticker symbol",TRUE)</f>
        <v>AMGN</v>
      </c>
      <c r="C15" s="18" cm="1">
        <f t="array" ref="C15">_FV(A15,"Price")</f>
        <v>247.5</v>
      </c>
      <c r="D15" s="19" cm="1">
        <f t="array" ref="D15">_FV(A15,"market cap",TRUE)/1000000</f>
        <v>132214.5</v>
      </c>
      <c r="E15" s="21">
        <f t="shared" si="0"/>
        <v>0.32386951867904334</v>
      </c>
      <c r="F15" s="20">
        <f>IF(COUNT(Q15:T15)=4,IFERROR(IF($D15/IF($Q15=0,SUM($R15:U15),SUM($Q15:T15))&lt;0,"n/a",$D15/IF($Q15=0,SUM($R15:U15),SUM($Q15:T15))),"n/a"),"n/a")</f>
        <v>5.0241108071135434</v>
      </c>
      <c r="G15" s="20">
        <f>IF(COUNT(Q15:X15)=8,IFERROR(IF(($D15/IF($Q15=0,SUM($R15:Z15),SUM($Q15:Y15))*2)&lt;0,"n/a",($D15/IF($Q15=0,SUM($R15:Z15),SUM($Q15:Y15))*2)),"n/a"),"n/a")</f>
        <v>4.5875158307454766</v>
      </c>
      <c r="H15" s="20">
        <f>IF(COUNT(Q15:AB15)=12,IFERROR(IF(($D15/IF($Q15=0,SUM($R15:AD15),SUM($Q15:AC15))*3)&lt;0,"n/a",($D15/IF($Q15=0,SUM($R15:AD15),SUM($Q15:AC15))*3)),"n/a"),"n/a")</f>
        <v>4.8966519758527465</v>
      </c>
      <c r="I15" s="20">
        <f>IF(COUNT(Q15:AF15)=16,IFERROR(IF(($D15/IF($Q15=0,SUM($R15:AH15),SUM($Q15:AG15))*4)&lt;0,"n/a",($D15/IF($Q15=0,SUM($R15:AH15),SUM($Q15:AG15))*4)),"n/a"),"n/a")</f>
        <v>5.0487637231503584</v>
      </c>
      <c r="J15" s="20">
        <f>IF(COUNT(Q15:AJ15)=20,IFERROR(IF(($D15/IF($Q15=0,SUM($R15:AL15),SUM($Q15:AK15))*5)&lt;0,"n/a",($D15/IF($Q15=0,SUM($R15:AL15),SUM($Q15:AK15))*5)),"n/a"),"n/a")</f>
        <v>5.1808595678649514</v>
      </c>
      <c r="K15" s="20">
        <f>IF(COUNT(Q15:AN15)=24,IFERROR(IF(($D15/IF($Q15=0,SUM($R15:AP15),SUM($Q15:AO15))*6)&lt;0,"n/a",($D15/IF($Q15=0,SUM($R15:AP15),SUM($Q15:AO15))*6)),"n/a"),"n/a")</f>
        <v>5.2678597516435355</v>
      </c>
      <c r="L15" s="20">
        <f>IF(COUNT(Q15:AR15)=28,IFERROR(IF(($D15/IF($Q15=0,SUM($R15:AT15),SUM($Q15:AS15))*7)&lt;0,"n/a",($D15/IF($Q15=0,SUM($R15:AT15),SUM($Q15:AS15))*7)),"n/a"),"n/a")</f>
        <v>5.3729506769152175</v>
      </c>
      <c r="M15" s="20">
        <f>IF(COUNT(Q15:AV15)=32,IFERROR(IF(($D15/IF($Q15=0,SUM($R15:AX15),SUM($Q15:AW15))*8)&lt;0,"n/a",($D15/IF($Q15=0,SUM($R15:AX15),SUM($Q15:AW15))*8)),"n/a"),"n/a")</f>
        <v>5.4999142032602757</v>
      </c>
      <c r="N15" s="20">
        <f>IF(COUNT(Q15:AZ15)=36,IFERROR(IF(($D15/IF($Q15=0,SUM($R15:BB15),SUM($Q15:BA15))*9)&lt;0,"n/a",($D15/IF($Q15=0,SUM($R15:BB15),SUM($Q15:BA15))*9)),"n/a"),"n/a")</f>
        <v>5.639721599499504</v>
      </c>
      <c r="O15" s="20">
        <f>IF(COUNT(Q15:BD15)=40,IFERROR(IF(($D15/IF($Q15=0,SUM($R15:BF15),SUM($Q15:BE15))*10)&lt;0,"n/a",($D15/IF($Q15=0,SUM($R15:BF15),SUM($Q15:BE15))*10)),"n/a"),"n/a")</f>
        <v>5.7923778564418891</v>
      </c>
      <c r="P15" s="22">
        <f t="shared" si="1"/>
        <v>26316</v>
      </c>
      <c r="Q15" s="24">
        <v>6238</v>
      </c>
      <c r="R15" s="36">
        <v>6846</v>
      </c>
      <c r="S15" s="26">
        <v>6706</v>
      </c>
      <c r="T15" s="37">
        <v>6526</v>
      </c>
      <c r="U15" s="37">
        <v>5901</v>
      </c>
      <c r="V15" s="28">
        <v>6634</v>
      </c>
      <c r="W15" s="27">
        <v>6423</v>
      </c>
      <c r="X15" s="27">
        <v>6206</v>
      </c>
      <c r="Y15" s="27">
        <v>6161</v>
      </c>
      <c r="Z15" s="28">
        <v>6197</v>
      </c>
      <c r="AA15" s="27">
        <v>5737</v>
      </c>
      <c r="AB15" s="27">
        <v>5871</v>
      </c>
      <c r="AC15" s="27">
        <v>5557</v>
      </c>
      <c r="AD15" s="28">
        <v>6230</v>
      </c>
      <c r="AE15" s="27">
        <v>5904</v>
      </c>
      <c r="AF15" s="27">
        <v>6059</v>
      </c>
      <c r="AG15" s="27">
        <v>5554</v>
      </c>
      <c r="AH15" s="28">
        <v>5802</v>
      </c>
      <c r="AI15" s="27">
        <v>5773</v>
      </c>
      <c r="AJ15" s="27">
        <v>5810</v>
      </c>
      <c r="AK15" s="27">
        <v>5464</v>
      </c>
      <c r="AL15" s="28">
        <v>5965</v>
      </c>
      <c r="AM15" s="27">
        <v>5811</v>
      </c>
      <c r="AN15" s="27">
        <v>5688</v>
      </c>
      <c r="AO15" s="27">
        <v>5527</v>
      </c>
      <c r="AP15" s="28">
        <v>5536</v>
      </c>
      <c r="AQ15" s="27">
        <v>5723</v>
      </c>
      <c r="AR15" s="27">
        <v>5370</v>
      </c>
      <c r="AS15" s="27">
        <v>5033</v>
      </c>
      <c r="AT15" s="28">
        <v>5331</v>
      </c>
      <c r="AU15" s="27">
        <v>5031</v>
      </c>
      <c r="AV15" s="27">
        <v>5180</v>
      </c>
      <c r="AW15" s="27">
        <v>4521</v>
      </c>
      <c r="AX15" s="28">
        <v>5011</v>
      </c>
      <c r="AY15" s="27">
        <v>4748</v>
      </c>
      <c r="AZ15" s="27">
        <v>4679</v>
      </c>
      <c r="BA15" s="27">
        <v>4238</v>
      </c>
      <c r="BB15" s="28">
        <v>4421</v>
      </c>
      <c r="BC15" s="27">
        <v>4319</v>
      </c>
      <c r="BD15" s="27">
        <v>4477</v>
      </c>
      <c r="BE15" s="27">
        <v>4048</v>
      </c>
      <c r="BF15" s="28">
        <v>3973</v>
      </c>
      <c r="BG15" s="27">
        <v>3944</v>
      </c>
      <c r="BH15" s="27">
        <v>3959</v>
      </c>
      <c r="BI15" s="27">
        <v>3706</v>
      </c>
    </row>
    <row r="16" spans="1:61" x14ac:dyDescent="0.2">
      <c r="A16" t="e" vm="12">
        <v>#VALUE!</v>
      </c>
      <c r="B16" t="str" cm="1">
        <f t="array" ref="B16">_FV(A16,"Ticker symbol",TRUE)</f>
        <v>AMZN</v>
      </c>
      <c r="C16" s="18" cm="1">
        <f t="array" ref="C16">_FV(A16,"Price")</f>
        <v>2151.8200000000002</v>
      </c>
      <c r="D16" s="19" cm="1">
        <f t="array" ref="D16">_FV(A16,"market cap",TRUE)/1000000</f>
        <v>1094675</v>
      </c>
      <c r="E16" s="21">
        <f t="shared" si="0"/>
        <v>4.097524191997949</v>
      </c>
      <c r="F16" s="20">
        <f>IF(COUNT(Q16:T16)=4,IFERROR(IF($D16/IF($Q16=0,SUM($R16:U16),SUM($Q16:T16))&lt;0,"n/a",$D16/IF($Q16=0,SUM($R16:U16),SUM($Q16:T16))),"n/a"),"n/a")</f>
        <v>2.2913230405988094</v>
      </c>
      <c r="G16" s="20">
        <f>IF(COUNT(Q16:X16)=8,IFERROR(IF(($D16/IF($Q16=0,SUM($R16:Z16),SUM($Q16:Y16))*2)&lt;0,"n/a",($D16/IF($Q16=0,SUM($R16:Z16),SUM($Q16:Y16))*2)),"n/a"),"n/a")</f>
        <v>2.2516532452973785</v>
      </c>
      <c r="H16" s="20">
        <f>IF(COUNT(Q16:AB16)=12,IFERROR(IF(($D16/IF($Q16=0,SUM($R16:AD16),SUM($Q16:AC16))*3)&lt;0,"n/a",($D16/IF($Q16=0,SUM($R16:AD16),SUM($Q16:AC16))*3)),"n/a"),"n/a")</f>
        <v>2.6212393802300671</v>
      </c>
      <c r="I16" s="20">
        <f>IF(COUNT(Q16:AF16)=16,IFERROR(IF(($D16/IF($Q16=0,SUM($R16:AH16),SUM($Q16:AG16))*4)&lt;0,"n/a",($D16/IF($Q16=0,SUM($R16:AH16),SUM($Q16:AG16))*4)),"n/a"),"n/a")</f>
        <v>2.9471528983219799</v>
      </c>
      <c r="J16" s="20">
        <f>IF(COUNT(Q16:AJ16)=20,IFERROR(IF(($D16/IF($Q16=0,SUM($R16:AL16),SUM($Q16:AK16))*5)&lt;0,"n/a",($D16/IF($Q16=0,SUM($R16:AL16),SUM($Q16:AK16))*5)),"n/a"),"n/a")</f>
        <v>3.2900688564893708</v>
      </c>
      <c r="K16" s="20">
        <f>IF(COUNT(Q16:AN16)=24,IFERROR(IF(($D16/IF($Q16=0,SUM($R16:AP16),SUM($Q16:AO16))*6)&lt;0,"n/a",($D16/IF($Q16=0,SUM($R16:AP16),SUM($Q16:AO16))*6)),"n/a"),"n/a")</f>
        <v>3.6497439419601774</v>
      </c>
      <c r="L16" s="20">
        <f>IF(COUNT(Q16:AR16)=28,IFERROR(IF(($D16/IF($Q16=0,SUM($R16:AT16),SUM($Q16:AS16))*7)&lt;0,"n/a",($D16/IF($Q16=0,SUM($R16:AT16),SUM($Q16:AS16))*7)),"n/a"),"n/a")</f>
        <v>4.0190564555296922</v>
      </c>
      <c r="M16" s="20">
        <f>IF(COUNT(Q16:AV16)=32,IFERROR(IF(($D16/IF($Q16=0,SUM($R16:AX16),SUM($Q16:AW16))*8)&lt;0,"n/a",($D16/IF($Q16=0,SUM($R16:AX16),SUM($Q16:AW16))*8)),"n/a"),"n/a")</f>
        <v>4.3883851660614974</v>
      </c>
      <c r="N16" s="20">
        <f>IF(COUNT(Q16:AZ16)=36,IFERROR(IF(($D16/IF($Q16=0,SUM($R16:BB16),SUM($Q16:BA16))*9)&lt;0,"n/a",($D16/IF($Q16=0,SUM($R16:BB16),SUM($Q16:BA16))*9)),"n/a"),"n/a")</f>
        <v>4.7593691516774079</v>
      </c>
      <c r="O16" s="20">
        <f>IF(COUNT(Q16:BD16)=40,IFERROR(IF(($D16/IF($Q16=0,SUM($R16:BF16),SUM($Q16:BE16))*10)&lt;0,"n/a",($D16/IF($Q16=0,SUM($R16:BF16),SUM($Q16:BE16))*10)),"n/a"),"n/a")</f>
        <v>5.1365917909316696</v>
      </c>
      <c r="P16" s="22">
        <f t="shared" si="1"/>
        <v>477748</v>
      </c>
      <c r="Q16" s="24">
        <v>116444</v>
      </c>
      <c r="R16" s="36">
        <v>137412</v>
      </c>
      <c r="S16" s="26">
        <v>110812</v>
      </c>
      <c r="T16" s="37">
        <v>113080</v>
      </c>
      <c r="U16" s="37">
        <v>108518</v>
      </c>
      <c r="V16" s="28">
        <v>125555</v>
      </c>
      <c r="W16" s="27">
        <v>96145</v>
      </c>
      <c r="X16" s="27">
        <v>88912</v>
      </c>
      <c r="Y16" s="27">
        <v>75452</v>
      </c>
      <c r="Z16" s="28">
        <v>87437</v>
      </c>
      <c r="AA16" s="27">
        <v>69981</v>
      </c>
      <c r="AB16" s="27">
        <v>63404</v>
      </c>
      <c r="AC16" s="27">
        <v>59700</v>
      </c>
      <c r="AD16" s="28">
        <v>72383</v>
      </c>
      <c r="AE16" s="27">
        <v>56576</v>
      </c>
      <c r="AF16" s="27">
        <v>52886</v>
      </c>
      <c r="AG16" s="27">
        <v>51042</v>
      </c>
      <c r="AH16" s="28">
        <v>60453</v>
      </c>
      <c r="AI16" s="27">
        <v>43744</v>
      </c>
      <c r="AJ16" s="27">
        <v>37955</v>
      </c>
      <c r="AK16" s="27">
        <v>35714</v>
      </c>
      <c r="AL16" s="28">
        <v>43741</v>
      </c>
      <c r="AM16" s="27">
        <v>32714</v>
      </c>
      <c r="AN16" s="27">
        <v>30404</v>
      </c>
      <c r="AO16" s="27">
        <v>29128</v>
      </c>
      <c r="AP16" s="28">
        <v>35746</v>
      </c>
      <c r="AQ16" s="27">
        <v>25358</v>
      </c>
      <c r="AR16" s="27">
        <v>23185</v>
      </c>
      <c r="AS16" s="27">
        <v>22717</v>
      </c>
      <c r="AT16" s="28">
        <v>29328</v>
      </c>
      <c r="AU16" s="27">
        <v>20579</v>
      </c>
      <c r="AV16" s="27">
        <v>19340</v>
      </c>
      <c r="AW16" s="27">
        <v>19741</v>
      </c>
      <c r="AX16" s="28">
        <v>25586</v>
      </c>
      <c r="AY16" s="27">
        <v>17092</v>
      </c>
      <c r="AZ16" s="27">
        <v>15704</v>
      </c>
      <c r="BA16" s="27">
        <v>16070</v>
      </c>
      <c r="BB16" s="28">
        <v>21268</v>
      </c>
      <c r="BC16" s="27">
        <v>13806</v>
      </c>
      <c r="BD16" s="27">
        <v>12834</v>
      </c>
      <c r="BE16" s="27">
        <v>13185</v>
      </c>
      <c r="BF16" s="28">
        <v>17431</v>
      </c>
      <c r="BG16" s="27">
        <v>10876</v>
      </c>
      <c r="BH16" s="27">
        <v>9913</v>
      </c>
      <c r="BI16" s="27">
        <v>9857</v>
      </c>
    </row>
    <row r="17" spans="1:61" x14ac:dyDescent="0.2">
      <c r="A17" t="e" vm="13">
        <v>#VALUE!</v>
      </c>
      <c r="B17" t="str" cm="1">
        <f t="array" ref="B17">_FV(A17,"Ticker symbol",TRUE)</f>
        <v>ANSS</v>
      </c>
      <c r="C17" s="18" cm="1">
        <f t="array" ref="C17">_FV(A17,"Price")</f>
        <v>252.15</v>
      </c>
      <c r="D17" s="19" cm="1">
        <f t="array" ref="D17">_FV(A17,"market cap",TRUE)/1000000</f>
        <v>21934.560000000001</v>
      </c>
      <c r="E17" s="21">
        <f t="shared" si="0"/>
        <v>0.98363774733637743</v>
      </c>
      <c r="F17" s="20">
        <f>IF(COUNT(Q17:T17)=4,IFERROR(IF($D17/IF($Q17=0,SUM($R17:U17),SUM($Q17:T17))&lt;0,"n/a",$D17/IF($Q17=0,SUM($R17:U17),SUM($Q17:T17))),"n/a"),"n/a")</f>
        <v>11.139949212798376</v>
      </c>
      <c r="G17" s="20">
        <f>IF(COUNT(Q17:X17)=8,IFERROR(IF(($D17/IF($Q17=0,SUM($R17:Z17),SUM($Q17:Y17))*2)&lt;0,"n/a",($D17/IF($Q17=0,SUM($R17:Z17),SUM($Q17:Y17))*2)),"n/a"),"n/a")</f>
        <v>10.929028400597907</v>
      </c>
      <c r="H17" s="20">
        <f>IF(COUNT(Q17:AB17)=12,IFERROR(IF(($D17/IF($Q17=0,SUM($R17:AD17),SUM($Q17:AC17))*3)&lt;0,"n/a",($D17/IF($Q17=0,SUM($R17:AD17),SUM($Q17:AC17))*3)),"n/a"),"n/a")</f>
        <v>11.899399638336348</v>
      </c>
      <c r="I17" s="20">
        <f>IF(COUNT(Q17:AF17)=16,IFERROR(IF(($D17/IF($Q17=0,SUM($R17:AH17),SUM($Q17:AG17))*4)&lt;0,"n/a",($D17/IF($Q17=0,SUM($R17:AH17),SUM($Q17:AG17))*4)),"n/a"),"n/a")</f>
        <v>12.859188040451414</v>
      </c>
      <c r="J17" s="20">
        <f>IF(COUNT(Q17:AJ17)=20,IFERROR(IF(($D17/IF($Q17=0,SUM($R17:AL17),SUM($Q17:AK17))*5)&lt;0,"n/a",($D17/IF($Q17=0,SUM($R17:AL17),SUM($Q17:AK17))*5)),"n/a"),"n/a")</f>
        <v>13.851073503409951</v>
      </c>
      <c r="K17" s="20">
        <f>IF(COUNT(Q17:AN17)=24,IFERROR(IF(($D17/IF($Q17=0,SUM($R17:AP17),SUM($Q17:AO17))*6)&lt;0,"n/a",($D17/IF($Q17=0,SUM($R17:AP17),SUM($Q17:AO17))*6)),"n/a"),"n/a")</f>
        <v>14.775722465476592</v>
      </c>
      <c r="L17" s="20">
        <f>IF(COUNT(Q17:AR17)=28,IFERROR(IF(($D17/IF($Q17=0,SUM($R17:AT17),SUM($Q17:AS17))*7)&lt;0,"n/a",($D17/IF($Q17=0,SUM($R17:AT17),SUM($Q17:AS17))*7)),"n/a"),"n/a")</f>
        <v>15.588012182741117</v>
      </c>
      <c r="M17" s="20">
        <f>IF(COUNT(Q17:AV17)=32,IFERROR(IF(($D17/IF($Q17=0,SUM($R17:AX17),SUM($Q17:AW17))*8)&lt;0,"n/a",($D17/IF($Q17=0,SUM($R17:AX17),SUM($Q17:AW17))*8)),"n/a"),"n/a")</f>
        <v>16.270420027816414</v>
      </c>
      <c r="N17" s="20">
        <f>IF(COUNT(Q17:AZ17)=36,IFERROR(IF(($D17/IF($Q17=0,SUM($R17:BB17),SUM($Q17:BA17))*9)&lt;0,"n/a",($D17/IF($Q17=0,SUM($R17:BB17),SUM($Q17:BA17))*9)),"n/a"),"n/a")</f>
        <v>16.949518330900663</v>
      </c>
      <c r="O17" s="20">
        <f>IF(COUNT(Q17:BD17)=40,IFERROR(IF(($D17/IF($Q17=0,SUM($R17:BF17),SUM($Q17:BE17))*10)&lt;0,"n/a",($D17/IF($Q17=0,SUM($R17:BF17),SUM($Q17:BE17))*10)),"n/a"),"n/a")</f>
        <v>17.625198875050224</v>
      </c>
      <c r="P17" s="22">
        <f t="shared" si="1"/>
        <v>1969</v>
      </c>
      <c r="Q17" s="24">
        <v>425</v>
      </c>
      <c r="R17" s="36">
        <v>656</v>
      </c>
      <c r="S17" s="26">
        <v>441</v>
      </c>
      <c r="T17" s="37">
        <v>447</v>
      </c>
      <c r="U17" s="37">
        <v>363</v>
      </c>
      <c r="V17" s="28">
        <v>624</v>
      </c>
      <c r="W17" s="27">
        <v>367</v>
      </c>
      <c r="X17" s="27">
        <v>386</v>
      </c>
      <c r="Y17" s="27">
        <v>305</v>
      </c>
      <c r="Z17" s="28">
        <v>486</v>
      </c>
      <c r="AA17" s="27">
        <v>344</v>
      </c>
      <c r="AB17" s="27">
        <v>369</v>
      </c>
      <c r="AC17" s="27">
        <v>317</v>
      </c>
      <c r="AD17" s="28">
        <v>415</v>
      </c>
      <c r="AE17" s="27">
        <v>289</v>
      </c>
      <c r="AF17" s="27">
        <v>306</v>
      </c>
      <c r="AG17" s="27">
        <v>283</v>
      </c>
      <c r="AH17" s="28">
        <v>302</v>
      </c>
      <c r="AI17" s="27">
        <v>276</v>
      </c>
      <c r="AJ17" s="27">
        <v>264</v>
      </c>
      <c r="AK17" s="27">
        <v>253</v>
      </c>
      <c r="AL17" s="28">
        <v>271</v>
      </c>
      <c r="AM17" s="27">
        <v>246</v>
      </c>
      <c r="AN17" s="27">
        <v>246</v>
      </c>
      <c r="AO17" s="27">
        <v>226</v>
      </c>
      <c r="AP17" s="28">
        <v>252</v>
      </c>
      <c r="AQ17" s="27">
        <v>238</v>
      </c>
      <c r="AR17" s="27">
        <v>235</v>
      </c>
      <c r="AS17" s="27">
        <v>218</v>
      </c>
      <c r="AT17" s="28">
        <v>254</v>
      </c>
      <c r="AU17" s="27">
        <v>234</v>
      </c>
      <c r="AV17" s="27">
        <v>232</v>
      </c>
      <c r="AW17" s="27">
        <v>215</v>
      </c>
      <c r="AX17" s="28">
        <v>236</v>
      </c>
      <c r="AY17" s="27">
        <v>213</v>
      </c>
      <c r="AZ17" s="27">
        <v>215</v>
      </c>
      <c r="BA17" s="27">
        <v>198</v>
      </c>
      <c r="BB17" s="28">
        <v>221</v>
      </c>
      <c r="BC17" s="27">
        <v>197</v>
      </c>
      <c r="BD17" s="27">
        <v>195</v>
      </c>
      <c r="BE17" s="27">
        <v>185</v>
      </c>
      <c r="BF17" s="28">
        <v>198</v>
      </c>
      <c r="BG17" s="27">
        <v>173</v>
      </c>
      <c r="BH17" s="27">
        <v>162</v>
      </c>
      <c r="BI17" s="27">
        <v>158</v>
      </c>
    </row>
    <row r="18" spans="1:61" x14ac:dyDescent="0.2">
      <c r="A18" t="e" vm="14">
        <v>#VALUE!</v>
      </c>
      <c r="B18" t="str" cm="1">
        <f t="array" ref="B18">_FV(A18,"Ticker symbol",TRUE)</f>
        <v>ASML</v>
      </c>
      <c r="C18" s="18" cm="1">
        <f t="array" ref="C18">_FV(A18,"Price")</f>
        <v>532.84</v>
      </c>
      <c r="D18" s="19" cm="1">
        <f t="array" ref="D18">_FV(A18,"market cap",TRUE)/1000000</f>
        <v>215449</v>
      </c>
      <c r="E18" s="21">
        <f t="shared" si="0"/>
        <v>1.5552212732919255</v>
      </c>
      <c r="F18" s="20">
        <f>IF(COUNT(Q18:T18)=4,IFERROR(IF($D18/IF($Q18=0,SUM($R18:U18),SUM($Q18:T18))&lt;0,"n/a",$D18/IF($Q18=0,SUM($R18:U18),SUM($Q18:T18))),"n/a"),"n/a")</f>
        <v>10.396110789422892</v>
      </c>
      <c r="G18" s="20">
        <f>IF(COUNT(Q18:X18)=8,IFERROR(IF(($D18/IF($Q18=0,SUM($R18:Z18),SUM($Q18:Y18))*2)&lt;0,"n/a",($D18/IF($Q18=0,SUM($R18:Z18),SUM($Q18:Y18))*2)),"n/a"),"n/a")</f>
        <v>10.271214721586576</v>
      </c>
      <c r="H18" s="20">
        <f>IF(COUNT(Q18:AB18)=12,IFERROR(IF(($D18/IF($Q18=0,SUM($R18:AD18),SUM($Q18:AC18))*3)&lt;0,"n/a",($D18/IF($Q18=0,SUM($R18:AD18),SUM($Q18:AC18))*3)),"n/a"),"n/a")</f>
        <v>11.711306396086247</v>
      </c>
      <c r="I18" s="20">
        <f>IF(COUNT(Q18:AF18)=16,IFERROR(IF(($D18/IF($Q18=0,SUM($R18:AH18),SUM($Q18:AG18))*4)&lt;0,"n/a",($D18/IF($Q18=0,SUM($R18:AH18),SUM($Q18:AG18))*4)),"n/a"),"n/a")</f>
        <v>12.652073698891581</v>
      </c>
      <c r="J18" s="20">
        <f>IF(COUNT(Q18:AJ18)=20,IFERROR(IF(($D18/IF($Q18=0,SUM($R18:AL18),SUM($Q18:AK18))*5)&lt;0,"n/a",($D18/IF($Q18=0,SUM($R18:AL18),SUM($Q18:AK18))*5)),"n/a"),"n/a")</f>
        <v>13.749664952072191</v>
      </c>
      <c r="K18" s="20">
        <f>IF(COUNT(Q18:AN18)=24,IFERROR(IF(($D18/IF($Q18=0,SUM($R18:AP18),SUM($Q18:AO18))*6)&lt;0,"n/a",($D18/IF($Q18=0,SUM($R18:AP18),SUM($Q18:AO18))*6)),"n/a"),"n/a")</f>
        <v>15.054783034029768</v>
      </c>
      <c r="L18" s="20">
        <f>IF(COUNT(Q18:AR18)=28,IFERROR(IF(($D18/IF($Q18=0,SUM($R18:AT18),SUM($Q18:AS18))*7)&lt;0,"n/a",($D18/IF($Q18=0,SUM($R18:AT18),SUM($Q18:AS18))*7)),"n/a"),"n/a")</f>
        <v>16.243139324487334</v>
      </c>
      <c r="M18" s="20">
        <f>IF(COUNT(Q18:AV18)=32,IFERROR(IF(($D18/IF($Q18=0,SUM($R18:AX18),SUM($Q18:AW18))*8)&lt;0,"n/a",($D18/IF($Q18=0,SUM($R18:AX18),SUM($Q18:AW18))*8)),"n/a"),"n/a")</f>
        <v>17.218701298701298</v>
      </c>
      <c r="N18" s="20">
        <f>IF(COUNT(Q18:AZ18)=36,IFERROR(IF(($D18/IF($Q18=0,SUM($R18:BB18),SUM($Q18:BA18))*9)&lt;0,"n/a",($D18/IF($Q18=0,SUM($R18:BB18),SUM($Q18:BA18))*9)),"n/a"),"n/a")</f>
        <v>18.101915644429507</v>
      </c>
      <c r="O18" s="20">
        <f>IF(COUNT(Q18:BD18)=40,IFERROR(IF(($D18/IF($Q18=0,SUM($R18:BF18),SUM($Q18:BE18))*10)&lt;0,"n/a",($D18/IF($Q18=0,SUM($R18:BF18),SUM($Q18:BE18))*10)),"n/a"),"n/a")</f>
        <v>19.02621028276727</v>
      </c>
      <c r="P18" s="22">
        <f t="shared" si="1"/>
        <v>20724</v>
      </c>
      <c r="Q18" s="24">
        <v>3966</v>
      </c>
      <c r="R18" s="36">
        <v>5733</v>
      </c>
      <c r="S18" s="26">
        <v>6181</v>
      </c>
      <c r="T18" s="37">
        <v>4844</v>
      </c>
      <c r="U18" s="37">
        <v>5261</v>
      </c>
      <c r="V18" s="39">
        <v>4986</v>
      </c>
      <c r="W18" s="40">
        <v>4627</v>
      </c>
      <c r="X18" s="40">
        <v>3662</v>
      </c>
      <c r="Y18" s="40">
        <v>2692</v>
      </c>
      <c r="Z18" s="39">
        <v>4499</v>
      </c>
      <c r="AA18" s="40">
        <v>3321</v>
      </c>
      <c r="AB18" s="40">
        <v>2886</v>
      </c>
      <c r="AC18" s="40">
        <v>2532</v>
      </c>
      <c r="AD18" s="39">
        <v>3620</v>
      </c>
      <c r="AE18" s="40">
        <v>3228</v>
      </c>
      <c r="AF18" s="40">
        <v>3268</v>
      </c>
      <c r="AG18" s="40">
        <v>2809</v>
      </c>
      <c r="AH18" s="39">
        <v>2973</v>
      </c>
      <c r="AI18" s="40">
        <v>2876</v>
      </c>
      <c r="AJ18" s="40">
        <v>2312</v>
      </c>
      <c r="AK18" s="40">
        <v>2071</v>
      </c>
      <c r="AL18" s="39">
        <v>2059</v>
      </c>
      <c r="AM18" s="40">
        <v>2024</v>
      </c>
      <c r="AN18" s="40">
        <v>1965</v>
      </c>
      <c r="AO18" s="40">
        <v>1471</v>
      </c>
      <c r="AP18" s="39">
        <v>1566</v>
      </c>
      <c r="AQ18" s="40">
        <v>1724</v>
      </c>
      <c r="AR18" s="40">
        <v>1830</v>
      </c>
      <c r="AS18" s="40">
        <v>1862</v>
      </c>
      <c r="AT18" s="39">
        <v>1730</v>
      </c>
      <c r="AU18" s="40">
        <v>1754</v>
      </c>
      <c r="AV18" s="40">
        <v>2235</v>
      </c>
      <c r="AW18" s="40">
        <v>1533</v>
      </c>
      <c r="AX18" s="39">
        <v>2503</v>
      </c>
      <c r="AY18" s="40">
        <v>1784</v>
      </c>
      <c r="AZ18" s="40">
        <v>1555</v>
      </c>
      <c r="BA18" s="40">
        <v>1176</v>
      </c>
      <c r="BB18" s="39">
        <v>1360</v>
      </c>
      <c r="BC18" s="40">
        <v>1608</v>
      </c>
      <c r="BD18" s="40">
        <v>1508</v>
      </c>
      <c r="BE18" s="40">
        <v>1644</v>
      </c>
      <c r="BF18" s="39">
        <v>1549</v>
      </c>
      <c r="BG18" s="40">
        <v>1985</v>
      </c>
      <c r="BH18" s="40">
        <v>2137</v>
      </c>
      <c r="BI18" s="40">
        <v>2098</v>
      </c>
    </row>
    <row r="19" spans="1:61" x14ac:dyDescent="0.2">
      <c r="A19" t="e" vm="15">
        <v>#VALUE!</v>
      </c>
      <c r="B19" t="str" cm="1">
        <f t="array" ref="B19">_FV(A19,"Ticker symbol",TRUE)</f>
        <v>ATVI</v>
      </c>
      <c r="C19" s="18" cm="1">
        <f t="array" ref="C19">_FV(A19,"Price")</f>
        <v>77.400000000000006</v>
      </c>
      <c r="D19" s="19" cm="1">
        <f t="array" ref="D19">_FV(A19,"market cap",TRUE)/1000000</f>
        <v>60517.63</v>
      </c>
      <c r="E19" s="21">
        <f t="shared" si="0"/>
        <v>0.67146850139754888</v>
      </c>
      <c r="F19" s="20">
        <f>IF(COUNT(Q19:T19)=4,IFERROR(IF($D19/IF($Q19=0,SUM($R19:U19),SUM($Q19:T19))&lt;0,"n/a",$D19/IF($Q19=0,SUM($R19:U19),SUM($Q19:T19))),"n/a"),"n/a")</f>
        <v>7.2939170784620941</v>
      </c>
      <c r="G19" s="20">
        <f>IF(COUNT(Q19:X19)=8,IFERROR(IF(($D19/IF($Q19=0,SUM($R19:Z19),SUM($Q19:Y19))*2)&lt;0,"n/a",($D19/IF($Q19=0,SUM($R19:Z19),SUM($Q19:Y19))*2)),"n/a"),"n/a")</f>
        <v>6.4870436273984344</v>
      </c>
      <c r="H19" s="20">
        <f>IF(COUNT(Q19:AB19)=12,IFERROR(IF(($D19/IF($Q19=0,SUM($R19:AD19),SUM($Q19:AC19))*3)&lt;0,"n/a",($D19/IF($Q19=0,SUM($R19:AD19),SUM($Q19:AC19))*3)),"n/a"),"n/a")</f>
        <v>7.219663975822165</v>
      </c>
      <c r="I19" s="20">
        <f>IF(COUNT(Q19:AF19)=16,IFERROR(IF(($D19/IF($Q19=0,SUM($R19:AH19),SUM($Q19:AG19))*4)&lt;0,"n/a",($D19/IF($Q19=0,SUM($R19:AH19),SUM($Q19:AG19))*4)),"n/a"),"n/a")</f>
        <v>7.4147860446595395</v>
      </c>
      <c r="J19" s="20">
        <f>IF(COUNT(Q19:AJ19)=20,IFERROR(IF(($D19/IF($Q19=0,SUM($R19:AL19),SUM($Q19:AK19))*5)&lt;0,"n/a",($D19/IF($Q19=0,SUM($R19:AL19),SUM($Q19:AK19))*5)),"n/a"),"n/a")</f>
        <v>7.6287855486083087</v>
      </c>
      <c r="K19" s="20">
        <f>IF(COUNT(Q19:AN19)=24,IFERROR(IF(($D19/IF($Q19=0,SUM($R19:AP19),SUM($Q19:AO19))*6)&lt;0,"n/a",($D19/IF($Q19=0,SUM($R19:AP19),SUM($Q19:AO19))*6)),"n/a"),"n/a")</f>
        <v>7.8472030601659739</v>
      </c>
      <c r="L19" s="20">
        <f>IF(COUNT(Q19:AR19)=28,IFERROR(IF(($D19/IF($Q19=0,SUM($R19:AT19),SUM($Q19:AS19))*7)&lt;0,"n/a",($D19/IF($Q19=0,SUM($R19:AT19),SUM($Q19:AS19))*7)),"n/a"),"n/a")</f>
        <v>8.3167781137113224</v>
      </c>
      <c r="M19" s="20">
        <f>IF(COUNT(Q19:AV19)=32,IFERROR(IF(($D19/IF($Q19=0,SUM($R19:AX19),SUM($Q19:AW19))*8)&lt;0,"n/a",($D19/IF($Q19=0,SUM($R19:AX19),SUM($Q19:AW19))*8)),"n/a"),"n/a")</f>
        <v>8.7478505348366582</v>
      </c>
      <c r="N19" s="20">
        <f>IF(COUNT(Q19:AZ19)=36,IFERROR(IF(($D19/IF($Q19=0,SUM($R19:BB19),SUM($Q19:BA19))*9)&lt;0,"n/a",($D19/IF($Q19=0,SUM($R19:BB19),SUM($Q19:BA19))*9)),"n/a"),"n/a")</f>
        <v>9.0887024212792227</v>
      </c>
      <c r="O19" s="20">
        <f>IF(COUNT(Q19:BD19)=40,IFERROR(IF(($D19/IF($Q19=0,SUM($R19:BF19),SUM($Q19:BE19))*10)&lt;0,"n/a",($D19/IF($Q19=0,SUM($R19:BF19),SUM($Q19:BE19))*10)),"n/a"),"n/a")</f>
        <v>9.3415911581742108</v>
      </c>
      <c r="P19" s="22">
        <f t="shared" si="1"/>
        <v>8297</v>
      </c>
      <c r="Q19" s="24">
        <v>1768</v>
      </c>
      <c r="R19" s="36">
        <v>2163</v>
      </c>
      <c r="S19" s="26">
        <v>2070</v>
      </c>
      <c r="T19" s="37">
        <v>2296</v>
      </c>
      <c r="U19" s="37">
        <v>2275</v>
      </c>
      <c r="V19" s="28">
        <v>2412</v>
      </c>
      <c r="W19" s="27">
        <v>1954</v>
      </c>
      <c r="X19" s="27">
        <v>1932</v>
      </c>
      <c r="Y19" s="27">
        <v>1788</v>
      </c>
      <c r="Z19" s="28">
        <v>1986</v>
      </c>
      <c r="AA19" s="27">
        <v>1282</v>
      </c>
      <c r="AB19" s="27">
        <v>1396</v>
      </c>
      <c r="AC19" s="27">
        <v>1825</v>
      </c>
      <c r="AD19" s="28">
        <v>2382</v>
      </c>
      <c r="AE19" s="27">
        <v>1512</v>
      </c>
      <c r="AF19" s="27">
        <v>1641</v>
      </c>
      <c r="AG19" s="27">
        <v>1965</v>
      </c>
      <c r="AH19" s="28">
        <v>2042</v>
      </c>
      <c r="AI19" s="27">
        <v>1618</v>
      </c>
      <c r="AJ19" s="27">
        <v>1631</v>
      </c>
      <c r="AK19" s="27">
        <v>1726</v>
      </c>
      <c r="AL19" s="28">
        <v>2015</v>
      </c>
      <c r="AM19" s="27">
        <v>1568</v>
      </c>
      <c r="AN19" s="27">
        <v>1570</v>
      </c>
      <c r="AO19" s="27">
        <v>1455</v>
      </c>
      <c r="AP19" s="28">
        <v>1352</v>
      </c>
      <c r="AQ19" s="27">
        <v>990</v>
      </c>
      <c r="AR19" s="27">
        <v>1044</v>
      </c>
      <c r="AS19" s="27">
        <v>1278</v>
      </c>
      <c r="AT19" s="28">
        <v>1574</v>
      </c>
      <c r="AU19" s="27">
        <v>753</v>
      </c>
      <c r="AV19" s="27">
        <v>970</v>
      </c>
      <c r="AW19" s="27">
        <v>1111</v>
      </c>
      <c r="AX19" s="28">
        <v>1518</v>
      </c>
      <c r="AY19" s="27">
        <v>691</v>
      </c>
      <c r="AZ19" s="27">
        <v>1050</v>
      </c>
      <c r="BA19" s="27">
        <v>1324</v>
      </c>
      <c r="BB19" s="28">
        <v>1768</v>
      </c>
      <c r="BC19" s="27">
        <v>841</v>
      </c>
      <c r="BD19" s="27">
        <v>1075</v>
      </c>
      <c r="BE19" s="27">
        <v>1172</v>
      </c>
      <c r="BF19" s="28">
        <v>1406</v>
      </c>
      <c r="BG19" s="27">
        <v>754</v>
      </c>
      <c r="BH19" s="27">
        <v>1146</v>
      </c>
      <c r="BI19" s="27">
        <v>1449</v>
      </c>
    </row>
    <row r="20" spans="1:61" x14ac:dyDescent="0.2">
      <c r="A20" t="e" vm="16">
        <v>#VALUE!</v>
      </c>
      <c r="B20" t="str" cm="1">
        <f t="array" ref="B20">_FV(A20,"Ticker symbol",TRUE)</f>
        <v>AVGO</v>
      </c>
      <c r="C20" s="18" cm="1">
        <f t="array" ref="C20">_FV(A20,"Price")</f>
        <v>543.19000000000005</v>
      </c>
      <c r="D20" s="19" cm="1">
        <f t="array" ref="D20">_FV(A20,"market cap",TRUE)/1000000</f>
        <v>221774.3</v>
      </c>
      <c r="E20" s="21">
        <f t="shared" si="0"/>
        <v>6.418288508557457</v>
      </c>
      <c r="F20" s="20">
        <f>IF(COUNT(Q20:T20)=4,IFERROR(IF($D20/IF($Q20=0,SUM($R20:U20),SUM($Q20:T20))&lt;0,"n/a",$D20/IF($Q20=0,SUM($R20:U20),SUM($Q20:T20))),"n/a"),"n/a")</f>
        <v>7.7812813585488225</v>
      </c>
      <c r="G20" s="20">
        <f>IF(COUNT(Q20:X20)=8,IFERROR(IF(($D20/IF($Q20=0,SUM($R20:Z20),SUM($Q20:Y20))*2)&lt;0,"n/a",($D20/IF($Q20=0,SUM($R20:Z20),SUM($Q20:Y20))*2)),"n/a"),"n/a")</f>
        <v>7.5121705846487359</v>
      </c>
      <c r="H20" s="20">
        <f>IF(COUNT(Q20:AB20)=12,IFERROR(IF(($D20/IF($Q20=0,SUM($R20:AD20),SUM($Q20:AC20))*3)&lt;0,"n/a",($D20/IF($Q20=0,SUM($R20:AD20),SUM($Q20:AC20))*3)),"n/a"),"n/a")</f>
        <v>8.1493722516872644</v>
      </c>
      <c r="I20" s="20">
        <f>IF(COUNT(Q20:AF20)=16,IFERROR(IF(($D20/IF($Q20=0,SUM($R20:AH20),SUM($Q20:AG20))*4)&lt;0,"n/a",($D20/IF($Q20=0,SUM($R20:AH20),SUM($Q20:AG20))*4)),"n/a"),"n/a")</f>
        <v>8.6555357160280604</v>
      </c>
      <c r="J20" s="20">
        <f>IF(COUNT(Q20:AJ20)=20,IFERROR(IF(($D20/IF($Q20=0,SUM($R20:AL20),SUM($Q20:AK20))*5)&lt;0,"n/a",($D20/IF($Q20=0,SUM($R20:AL20),SUM($Q20:AK20))*5)),"n/a"),"n/a")</f>
        <v>9.2309802289281997</v>
      </c>
      <c r="K20" s="20">
        <f>IF(COUNT(Q20:AN20)=24,IFERROR(IF(($D20/IF($Q20=0,SUM($R20:AP20),SUM($Q20:AO20))*6)&lt;0,"n/a",($D20/IF($Q20=0,SUM($R20:AP20),SUM($Q20:AO20))*6)),"n/a"),"n/a")</f>
        <v>9.9774738499606332</v>
      </c>
      <c r="L20" s="20">
        <f>IF(COUNT(Q20:AR20)=28,IFERROR(IF(($D20/IF($Q20=0,SUM($R20:AT20),SUM($Q20:AS20))*7)&lt;0,"n/a",($D20/IF($Q20=0,SUM($R20:AT20),SUM($Q20:AS20))*7)),"n/a"),"n/a")</f>
        <v>11.073765416687472</v>
      </c>
      <c r="M20" s="20">
        <f>IF(COUNT(Q20:AV20)=32,IFERROR(IF(($D20/IF($Q20=0,SUM($R20:AX20),SUM($Q20:AW20))*8)&lt;0,"n/a",($D20/IF($Q20=0,SUM($R20:AX20),SUM($Q20:AW20))*8)),"n/a"),"n/a")</f>
        <v>12.281731714408339</v>
      </c>
      <c r="N20" s="20">
        <f>IF(COUNT(Q20:AZ20)=36,IFERROR(IF(($D20/IF($Q20=0,SUM($R20:BB20),SUM($Q20:BA20))*9)&lt;0,"n/a",($D20/IF($Q20=0,SUM($R20:BB20),SUM($Q20:BA20))*9)),"n/a"),"n/a")</f>
        <v>13.580050755895439</v>
      </c>
      <c r="O20" s="20">
        <f>IF(COUNT(Q20:BD20)=40,IFERROR(IF(($D20/IF($Q20=0,SUM($R20:BF20),SUM($Q20:BE20))*10)&lt;0,"n/a",($D20/IF($Q20=0,SUM($R20:BF20),SUM($Q20:BE20))*10)),"n/a"),"n/a")</f>
        <v>14.850095753371455</v>
      </c>
      <c r="P20" s="22">
        <f t="shared" si="1"/>
        <v>28501</v>
      </c>
      <c r="Q20" s="24">
        <v>7706</v>
      </c>
      <c r="R20" s="36">
        <v>7407</v>
      </c>
      <c r="S20" s="26">
        <v>6778</v>
      </c>
      <c r="T20" s="37">
        <v>6610</v>
      </c>
      <c r="U20" s="37">
        <v>6655</v>
      </c>
      <c r="V20" s="28">
        <v>6467</v>
      </c>
      <c r="W20" s="27">
        <v>5821</v>
      </c>
      <c r="X20" s="27">
        <v>5742</v>
      </c>
      <c r="Y20" s="27">
        <v>5858</v>
      </c>
      <c r="Z20" s="28">
        <v>5776</v>
      </c>
      <c r="AA20" s="27">
        <v>5515</v>
      </c>
      <c r="AB20" s="27">
        <v>5517</v>
      </c>
      <c r="AC20" s="27">
        <v>5789</v>
      </c>
      <c r="AD20" s="28">
        <v>5444</v>
      </c>
      <c r="AE20" s="27">
        <v>5063</v>
      </c>
      <c r="AF20" s="27">
        <v>5014</v>
      </c>
      <c r="AG20" s="27">
        <v>5327</v>
      </c>
      <c r="AH20" s="28">
        <v>4844</v>
      </c>
      <c r="AI20" s="27">
        <v>4463</v>
      </c>
      <c r="AJ20" s="27">
        <v>4190</v>
      </c>
      <c r="AK20" s="27">
        <v>4139</v>
      </c>
      <c r="AL20" s="28">
        <v>4136</v>
      </c>
      <c r="AM20" s="27">
        <v>3792</v>
      </c>
      <c r="AN20" s="27">
        <v>3541</v>
      </c>
      <c r="AO20" s="27">
        <v>1771</v>
      </c>
      <c r="AP20" s="28">
        <v>1840</v>
      </c>
      <c r="AQ20" s="27">
        <v>1735</v>
      </c>
      <c r="AR20" s="27">
        <v>1614</v>
      </c>
      <c r="AS20" s="27">
        <v>1635</v>
      </c>
      <c r="AT20" s="28">
        <v>1590</v>
      </c>
      <c r="AU20" s="27">
        <v>1269</v>
      </c>
      <c r="AV20" s="27">
        <v>701</v>
      </c>
      <c r="AW20" s="27">
        <v>709</v>
      </c>
      <c r="AX20" s="28">
        <v>738</v>
      </c>
      <c r="AY20" s="27">
        <v>644</v>
      </c>
      <c r="AZ20" s="27">
        <v>562</v>
      </c>
      <c r="BA20" s="27">
        <v>576</v>
      </c>
      <c r="BB20" s="28">
        <v>618</v>
      </c>
      <c r="BC20" s="27">
        <v>606</v>
      </c>
      <c r="BD20" s="27">
        <v>577</v>
      </c>
      <c r="BE20" s="27">
        <v>563</v>
      </c>
      <c r="BF20" s="28">
        <v>623</v>
      </c>
      <c r="BG20" s="27">
        <v>603</v>
      </c>
      <c r="BH20" s="27">
        <v>560</v>
      </c>
      <c r="BI20" s="27">
        <v>550</v>
      </c>
    </row>
    <row r="21" spans="1:61" x14ac:dyDescent="0.2">
      <c r="A21" t="e" vm="17">
        <v>#VALUE!</v>
      </c>
      <c r="B21" t="str" cm="1">
        <f t="array" ref="B21">_FV(A21,"Ticker symbol",TRUE)</f>
        <v>AZN</v>
      </c>
      <c r="C21" s="18" cm="1">
        <f t="array" ref="C21">_FV(A21,"Price")</f>
        <v>66.209999999999994</v>
      </c>
      <c r="D21" s="19" cm="1">
        <f t="array" ref="D21">_FV(A21,"market cap",TRUE)/1000000</f>
        <v>202600.1</v>
      </c>
      <c r="E21" s="21">
        <f t="shared" si="0"/>
        <v>0.19337247260672621</v>
      </c>
      <c r="F21" s="20">
        <f>IF(COUNT(Q21:T21)=4,IFERROR(IF($D21/IF($Q21=0,SUM($R21:U21),SUM($Q21:T21))&lt;0,"n/a",$D21/IF($Q21=0,SUM($R21:U21),SUM($Q21:T21))),"n/a"),"n/a")</f>
        <v>4.8834598789982406</v>
      </c>
      <c r="G21" s="20">
        <f>IF(COUNT(Q21:X21)=8,IFERROR(IF(($D21/IF($Q21=0,SUM($R21:Z21),SUM($Q21:Y21))*2)&lt;0,"n/a",($D21/IF($Q21=0,SUM($R21:Z21),SUM($Q21:Y21))*2)),"n/a"),"n/a")</f>
        <v>5.3722979422995332</v>
      </c>
      <c r="H21" s="20">
        <f>IF(COUNT(Q21:AB21)=12,IFERROR(IF(($D21/IF($Q21=0,SUM($R21:AD21),SUM($Q21:AC21))*3)&lt;0,"n/a",($D21/IF($Q21=0,SUM($R21:AD21),SUM($Q21:AC21))*3)),"n/a"),"n/a")</f>
        <v>6.0896952148124406</v>
      </c>
      <c r="I21" s="20">
        <f>IF(COUNT(Q21:AF21)=16,IFERROR(IF(($D21/IF($Q21=0,SUM($R21:AH21),SUM($Q21:AG21))*4)&lt;0,"n/a",($D21/IF($Q21=0,SUM($R21:AH21),SUM($Q21:AG21))*4)),"n/a"),"n/a")</f>
        <v>6.6481845477366326</v>
      </c>
      <c r="J21" s="20">
        <f>IF(COUNT(Q21:AJ21)=20,IFERROR(IF(($D21/IF($Q21=0,SUM($R21:AL21),SUM($Q21:AK21))*5)&lt;0,"n/a",($D21/IF($Q21=0,SUM($R21:AL21),SUM($Q21:AK21))*5)),"n/a"),"n/a")</f>
        <v>7.0170369138906787</v>
      </c>
      <c r="K21" s="20">
        <f>IF(COUNT(Q21:AN21)=24,IFERROR(IF(($D21/IF($Q21=0,SUM($R21:AP21),SUM($Q21:AO21))*6)&lt;0,"n/a",($D21/IF($Q21=0,SUM($R21:AP21),SUM($Q21:AO21))*6)),"n/a"),"n/a")</f>
        <v>7.2631709138708809</v>
      </c>
      <c r="L21" s="20">
        <f>IF(COUNT(Q21:AR21)=28,IFERROR(IF(($D21/IF($Q21=0,SUM($R21:AT21),SUM($Q21:AS21))*7)&lt;0,"n/a",($D21/IF($Q21=0,SUM($R21:AT21),SUM($Q21:AS21))*7)),"n/a"),"n/a")</f>
        <v>7.3836546521374693</v>
      </c>
      <c r="M21" s="20">
        <f>IF(COUNT(Q21:AV21)=32,IFERROR(IF(($D21/IF($Q21=0,SUM($R21:AX21),SUM($Q21:AW21))*8)&lt;0,"n/a",($D21/IF($Q21=0,SUM($R21:AX21),SUM($Q21:AW21))*8)),"n/a"),"n/a")</f>
        <v>7.4137809898453941</v>
      </c>
      <c r="N21" s="20">
        <f>IF(COUNT(Q21:AZ21)=36,IFERROR(IF(($D21/IF($Q21=0,SUM($R21:BB21),SUM($Q21:BA21))*9)&lt;0,"n/a",($D21/IF($Q21=0,SUM($R21:BB21),SUM($Q21:BA21))*9)),"n/a"),"n/a")</f>
        <v>7.459930203824471</v>
      </c>
      <c r="O21" s="20">
        <f>IF(COUNT(Q21:BD21)=40,IFERROR(IF(($D21/IF($Q21=0,SUM($R21:BF21),SUM($Q21:BE21))*10)&lt;0,"n/a",($D21/IF($Q21=0,SUM($R21:BF21),SUM($Q21:BE21))*10)),"n/a"),"n/a")</f>
        <v>7.4376227519190596</v>
      </c>
      <c r="P21" s="22">
        <f t="shared" si="1"/>
        <v>41487</v>
      </c>
      <c r="Q21" s="24">
        <v>11390</v>
      </c>
      <c r="R21" s="36">
        <v>12011</v>
      </c>
      <c r="S21" s="26">
        <v>9866</v>
      </c>
      <c r="T21" s="37">
        <v>8220</v>
      </c>
      <c r="U21" s="37">
        <v>7320</v>
      </c>
      <c r="V21" s="28">
        <v>7410</v>
      </c>
      <c r="W21" s="27">
        <v>6578</v>
      </c>
      <c r="X21" s="27">
        <v>6275</v>
      </c>
      <c r="Y21" s="27">
        <v>6354</v>
      </c>
      <c r="Z21" s="28">
        <v>6664</v>
      </c>
      <c r="AA21" s="27">
        <v>6406</v>
      </c>
      <c r="AB21" s="27">
        <v>5823</v>
      </c>
      <c r="AC21" s="27">
        <v>5491</v>
      </c>
      <c r="AD21" s="28">
        <v>6417</v>
      </c>
      <c r="AE21" s="27">
        <v>5340</v>
      </c>
      <c r="AF21" s="27">
        <v>5155</v>
      </c>
      <c r="AG21" s="27">
        <v>5178</v>
      </c>
      <c r="AH21" s="28">
        <v>5777</v>
      </c>
      <c r="AI21" s="27">
        <v>6232</v>
      </c>
      <c r="AJ21" s="27">
        <v>5051</v>
      </c>
      <c r="AK21" s="27">
        <v>5405</v>
      </c>
      <c r="AL21" s="28">
        <v>5585</v>
      </c>
      <c r="AM21" s="27">
        <v>5699</v>
      </c>
      <c r="AN21" s="27">
        <v>5603</v>
      </c>
      <c r="AO21" s="27">
        <v>6115</v>
      </c>
      <c r="AP21" s="28">
        <v>6399</v>
      </c>
      <c r="AQ21" s="27">
        <v>5945</v>
      </c>
      <c r="AR21" s="27">
        <v>6307</v>
      </c>
      <c r="AS21" s="27">
        <v>6057</v>
      </c>
      <c r="AT21" s="28">
        <v>6716</v>
      </c>
      <c r="AU21" s="27">
        <v>6609</v>
      </c>
      <c r="AV21" s="27">
        <v>6762</v>
      </c>
      <c r="AW21" s="27">
        <v>6460</v>
      </c>
      <c r="AX21" s="28">
        <v>6939</v>
      </c>
      <c r="AY21" s="27">
        <v>6250</v>
      </c>
      <c r="AZ21" s="27">
        <v>6232</v>
      </c>
      <c r="BA21" s="27">
        <v>6385</v>
      </c>
      <c r="BB21" s="28">
        <v>7282</v>
      </c>
      <c r="BC21" s="27">
        <v>6682</v>
      </c>
      <c r="BD21" s="27">
        <v>6660</v>
      </c>
      <c r="BE21" s="27">
        <v>7349</v>
      </c>
      <c r="BF21" s="28">
        <v>8656</v>
      </c>
      <c r="BG21" s="27">
        <v>8213</v>
      </c>
      <c r="BH21" s="27">
        <v>8430</v>
      </c>
      <c r="BI21" s="27">
        <v>8292</v>
      </c>
    </row>
    <row r="22" spans="1:61" x14ac:dyDescent="0.2">
      <c r="A22" t="e" vm="18">
        <v>#VALUE!</v>
      </c>
      <c r="B22" t="str" cm="1">
        <f t="array" ref="B22">_FV(A22,"Ticker symbol",TRUE)</f>
        <v>BIDU</v>
      </c>
      <c r="C22" s="18" cm="1">
        <f t="array" ref="C22">_FV(A22,"Price")</f>
        <v>124.47</v>
      </c>
      <c r="D22" s="19" cm="1">
        <f t="array" ref="D22">_FV(A22,"market cap",TRUE)/1000000</f>
        <v>43322.86</v>
      </c>
      <c r="E22" s="21" t="str">
        <f t="shared" si="0"/>
        <v>n/a</v>
      </c>
      <c r="F22" s="20" t="str">
        <f>IF(COUNT(Q22:T22)=4,IFERROR(IF($D22/IF($Q22=0,SUM($R22:U22),SUM($Q22:T22))&lt;0,"n/a",$D22/IF($Q22=0,SUM($R22:U22),SUM($Q22:T22))),"n/a"),"n/a")</f>
        <v>n/a</v>
      </c>
      <c r="G22" s="20" t="str">
        <f>IF(COUNT(Q22:X22)=8,IFERROR(IF(($D22/IF($Q22=0,SUM($R22:Z22),SUM($Q22:Y22))*2)&lt;0,"n/a",($D22/IF($Q22=0,SUM($R22:Z22),SUM($Q22:Y22))*2)),"n/a"),"n/a")</f>
        <v>n/a</v>
      </c>
      <c r="H22" s="20" t="str">
        <f>IF(COUNT(Q22:AB22)=12,IFERROR(IF(($D22/IF($Q22=0,SUM($R22:AD22),SUM($Q22:AC22))*3)&lt;0,"n/a",($D22/IF($Q22=0,SUM($R22:AD22),SUM($Q22:AC22))*3)),"n/a"),"n/a")</f>
        <v>n/a</v>
      </c>
      <c r="I22" s="20" t="str">
        <f>IF(COUNT(Q22:AF22)=16,IFERROR(IF(($D22/IF($Q22=0,SUM($R22:AH22),SUM($Q22:AG22))*4)&lt;0,"n/a",($D22/IF($Q22=0,SUM($R22:AH22),SUM($Q22:AG22))*4)),"n/a"),"n/a")</f>
        <v>n/a</v>
      </c>
      <c r="J22" s="20" t="str">
        <f>IF(COUNT(Q22:AJ22)=20,IFERROR(IF(($D22/IF($Q22=0,SUM($R22:AL22),SUM($Q22:AK22))*5)&lt;0,"n/a",($D22/IF($Q22=0,SUM($R22:AL22),SUM($Q22:AK22))*5)),"n/a"),"n/a")</f>
        <v>n/a</v>
      </c>
      <c r="K22" s="20" t="str">
        <f>IF(COUNT(Q22:AN22)=24,IFERROR(IF(($D22/IF($Q22=0,SUM($R22:AP22),SUM($Q22:AO22))*6)&lt;0,"n/a",($D22/IF($Q22=0,SUM($R22:AP22),SUM($Q22:AO22))*6)),"n/a"),"n/a")</f>
        <v>n/a</v>
      </c>
      <c r="L22" s="20" t="str">
        <f>IF(COUNT(Q22:AR22)=28,IFERROR(IF(($D22/IF($Q22=0,SUM($R22:AT22),SUM($Q22:AS22))*7)&lt;0,"n/a",($D22/IF($Q22=0,SUM($R22:AT22),SUM($Q22:AS22))*7)),"n/a"),"n/a")</f>
        <v>n/a</v>
      </c>
      <c r="M22" s="20" t="str">
        <f>IF(COUNT(Q22:AV22)=32,IFERROR(IF(($D22/IF($Q22=0,SUM($R22:AX22),SUM($Q22:AW22))*8)&lt;0,"n/a",($D22/IF($Q22=0,SUM($R22:AX22),SUM($Q22:AW22))*8)),"n/a"),"n/a")</f>
        <v>n/a</v>
      </c>
      <c r="N22" s="20" t="str">
        <f>IF(COUNT(Q22:AZ22)=36,IFERROR(IF(($D22/IF($Q22=0,SUM($R22:BB22),SUM($Q22:BA22))*9)&lt;0,"n/a",($D22/IF($Q22=0,SUM($R22:BB22),SUM($Q22:BA22))*9)),"n/a"),"n/a")</f>
        <v>n/a</v>
      </c>
      <c r="O22" s="20" t="str">
        <f>IF(COUNT(Q22:BD22)=40,IFERROR(IF(($D22/IF($Q22=0,SUM($R22:BF22),SUM($Q22:BE22))*10)&lt;0,"n/a",($D22/IF($Q22=0,SUM($R22:BF22),SUM($Q22:BE22))*10)),"n/a"),"n/a")</f>
        <v>n/a</v>
      </c>
      <c r="P22" s="22">
        <f t="shared" si="1"/>
        <v>19536</v>
      </c>
      <c r="Q22" s="24"/>
      <c r="R22" s="36">
        <v>5433</v>
      </c>
      <c r="S22" s="26">
        <v>4954</v>
      </c>
      <c r="T22" s="37">
        <v>4855</v>
      </c>
      <c r="U22" s="37">
        <v>4294</v>
      </c>
      <c r="V22" s="28">
        <v>5383</v>
      </c>
      <c r="W22" s="27">
        <v>4158</v>
      </c>
      <c r="X22" s="27">
        <v>3685</v>
      </c>
      <c r="Y22" s="27">
        <v>3184</v>
      </c>
      <c r="Z22" s="28">
        <v>4071</v>
      </c>
      <c r="AA22" s="27">
        <v>3929</v>
      </c>
      <c r="AB22" s="27">
        <v>3835</v>
      </c>
      <c r="AC22" s="27">
        <v>3594</v>
      </c>
      <c r="AD22" s="28">
        <v>3366</v>
      </c>
      <c r="AE22" s="27">
        <v>4146</v>
      </c>
      <c r="AF22" s="27">
        <v>4075</v>
      </c>
      <c r="AG22" s="27">
        <v>3289</v>
      </c>
      <c r="AH22" s="28">
        <v>4019</v>
      </c>
      <c r="AI22" s="27">
        <v>3521</v>
      </c>
      <c r="AJ22" s="27">
        <v>3043</v>
      </c>
      <c r="AK22" s="27">
        <v>2451</v>
      </c>
      <c r="AL22" s="28">
        <v>2208</v>
      </c>
      <c r="AM22" s="27">
        <v>2738</v>
      </c>
      <c r="AN22" s="27">
        <v>2796</v>
      </c>
      <c r="AO22" s="27">
        <v>2419</v>
      </c>
      <c r="AP22" s="29"/>
      <c r="AQ22" s="30"/>
      <c r="AR22" s="30"/>
      <c r="AS22" s="30"/>
      <c r="AT22" s="29"/>
      <c r="AU22" s="30"/>
      <c r="AV22" s="30"/>
      <c r="AW22" s="30"/>
      <c r="AX22" s="29"/>
      <c r="AY22" s="30"/>
      <c r="AZ22" s="30"/>
      <c r="BA22" s="30"/>
      <c r="BB22" s="29"/>
      <c r="BC22" s="30"/>
      <c r="BD22" s="30"/>
      <c r="BE22" s="30"/>
      <c r="BF22" s="29"/>
      <c r="BG22" s="30"/>
      <c r="BH22" s="30"/>
      <c r="BI22" s="30"/>
    </row>
    <row r="23" spans="1:61" x14ac:dyDescent="0.2">
      <c r="A23" t="e" vm="19">
        <v>#VALUE!</v>
      </c>
      <c r="B23" t="str" cm="1">
        <f t="array" ref="B23">_FV(A23,"Ticker symbol",TRUE)</f>
        <v>BIIB</v>
      </c>
      <c r="C23" s="18" cm="1">
        <f t="array" ref="C23">_FV(A23,"Price")</f>
        <v>199.65</v>
      </c>
      <c r="D23" s="19" cm="1">
        <f t="array" ref="D23">_FV(A23,"market cap",TRUE)/1000000</f>
        <v>29239.14</v>
      </c>
      <c r="E23" s="21">
        <f t="shared" si="0"/>
        <v>0.61635703608797776</v>
      </c>
      <c r="F23" s="20">
        <f>IF(COUNT(Q23:T23)=4,IFERROR(IF($D23/IF($Q23=0,SUM($R23:U23),SUM($Q23:T23))&lt;0,"n/a",$D23/IF($Q23=0,SUM($R23:U23),SUM($Q23:T23))),"n/a"),"n/a")</f>
        <v>2.7023234750462106</v>
      </c>
      <c r="G23" s="20">
        <f>IF(COUNT(Q23:X23)=8,IFERROR(IF(($D23/IF($Q23=0,SUM($R23:Z23),SUM($Q23:Y23))*2)&lt;0,"n/a",($D23/IF($Q23=0,SUM($R23:Z23),SUM($Q23:Y23))*2)),"n/a"),"n/a")</f>
        <v>2.1691561259690642</v>
      </c>
      <c r="H23" s="20">
        <f>IF(COUNT(Q23:AB23)=12,IFERROR(IF(($D23/IF($Q23=0,SUM($R23:AD23),SUM($Q23:AC23))*3)&lt;0,"n/a",($D23/IF($Q23=0,SUM($R23:AD23),SUM($Q23:AC23))*3)),"n/a"),"n/a")</f>
        <v>2.1220074025691269</v>
      </c>
      <c r="I23" s="20">
        <f>IF(COUNT(Q23:AF23)=16,IFERROR(IF(($D23/IF($Q23=0,SUM($R23:AH23),SUM($Q23:AG23))*4)&lt;0,"n/a",($D23/IF($Q23=0,SUM($R23:AH23),SUM($Q23:AG23))*4)),"n/a"),"n/a")</f>
        <v>2.1346333272494982</v>
      </c>
      <c r="J23" s="20">
        <f>IF(COUNT(Q23:AJ23)=20,IFERROR(IF(($D23/IF($Q23=0,SUM($R23:AL23),SUM($Q23:AK23))*5)&lt;0,"n/a",($D23/IF($Q23=0,SUM($R23:AL23),SUM($Q23:AK23))*5)),"n/a"),"n/a")</f>
        <v>2.1799430394846713</v>
      </c>
      <c r="K23" s="20">
        <f>IF(COUNT(Q23:AN23)=24,IFERROR(IF(($D23/IF($Q23=0,SUM($R23:AP23),SUM($Q23:AO23))*6)&lt;0,"n/a",($D23/IF($Q23=0,SUM($R23:AP23),SUM($Q23:AO23))*6)),"n/a"),"n/a")</f>
        <v>2.234468686714302</v>
      </c>
      <c r="L23" s="20">
        <f>IF(COUNT(Q23:AR23)=28,IFERROR(IF(($D23/IF($Q23=0,SUM($R23:AT23),SUM($Q23:AS23))*7)&lt;0,"n/a",($D23/IF($Q23=0,SUM($R23:AT23),SUM($Q23:AS23))*7)),"n/a"),"n/a")</f>
        <v>2.2925723310595112</v>
      </c>
      <c r="M23" s="20">
        <f>IF(COUNT(Q23:AV23)=32,IFERROR(IF(($D23/IF($Q23=0,SUM($R23:AX23),SUM($Q23:AW23))*8)&lt;0,"n/a",($D23/IF($Q23=0,SUM($R23:AX23),SUM($Q23:AW23))*8)),"n/a"),"n/a")</f>
        <v>2.3632362093352191</v>
      </c>
      <c r="N23" s="20">
        <f>IF(COUNT(Q23:AZ23)=36,IFERROR(IF(($D23/IF($Q23=0,SUM($R23:BB23),SUM($Q23:BA23))*9)&lt;0,"n/a",($D23/IF($Q23=0,SUM($R23:BB23),SUM($Q23:BA23))*9)),"n/a"),"n/a")</f>
        <v>2.4846312032630866</v>
      </c>
      <c r="O23" s="20">
        <f>IF(COUNT(Q23:BD23)=40,IFERROR(IF(($D23/IF($Q23=0,SUM($R23:BF23),SUM($Q23:BE23))*10)&lt;0,"n/a",($D23/IF($Q23=0,SUM($R23:BF23),SUM($Q23:BE23))*10)),"n/a"),"n/a")</f>
        <v>2.6240152922488758</v>
      </c>
      <c r="P23" s="22">
        <f t="shared" si="1"/>
        <v>10820</v>
      </c>
      <c r="Q23" s="24">
        <v>2532</v>
      </c>
      <c r="R23" s="36">
        <v>2734</v>
      </c>
      <c r="S23" s="26">
        <v>2779</v>
      </c>
      <c r="T23" s="37">
        <v>2775</v>
      </c>
      <c r="U23" s="37">
        <v>2694</v>
      </c>
      <c r="V23" s="28">
        <v>2853</v>
      </c>
      <c r="W23" s="27">
        <v>3376</v>
      </c>
      <c r="X23" s="27">
        <v>3682</v>
      </c>
      <c r="Y23" s="27">
        <v>3534</v>
      </c>
      <c r="Z23" s="28">
        <v>3671</v>
      </c>
      <c r="AA23" s="27">
        <v>3600</v>
      </c>
      <c r="AB23" s="27">
        <v>3617</v>
      </c>
      <c r="AC23" s="27">
        <v>3490</v>
      </c>
      <c r="AD23" s="28">
        <v>3526</v>
      </c>
      <c r="AE23" s="27">
        <v>3439</v>
      </c>
      <c r="AF23" s="27">
        <v>3357</v>
      </c>
      <c r="AG23" s="27">
        <v>3131</v>
      </c>
      <c r="AH23" s="28">
        <v>3307</v>
      </c>
      <c r="AI23" s="27">
        <v>3078</v>
      </c>
      <c r="AJ23" s="27">
        <v>3078</v>
      </c>
      <c r="AK23" s="27">
        <v>2811</v>
      </c>
      <c r="AL23" s="28">
        <v>2872</v>
      </c>
      <c r="AM23" s="27">
        <v>2956</v>
      </c>
      <c r="AN23" s="27">
        <v>2894</v>
      </c>
      <c r="AO23" s="27">
        <v>2727</v>
      </c>
      <c r="AP23" s="28">
        <v>2839</v>
      </c>
      <c r="AQ23" s="27">
        <v>2778</v>
      </c>
      <c r="AR23" s="27">
        <v>2592</v>
      </c>
      <c r="AS23" s="27">
        <v>2555</v>
      </c>
      <c r="AT23" s="28">
        <v>2641</v>
      </c>
      <c r="AU23" s="27">
        <v>2511</v>
      </c>
      <c r="AV23" s="27">
        <v>2421</v>
      </c>
      <c r="AW23" s="27">
        <v>2130</v>
      </c>
      <c r="AX23" s="28">
        <v>1966</v>
      </c>
      <c r="AY23" s="27">
        <v>1828</v>
      </c>
      <c r="AZ23" s="27">
        <v>1723</v>
      </c>
      <c r="BA23" s="27">
        <v>1415</v>
      </c>
      <c r="BB23" s="28">
        <v>1418</v>
      </c>
      <c r="BC23" s="27">
        <v>1386</v>
      </c>
      <c r="BD23" s="27">
        <v>1421</v>
      </c>
      <c r="BE23" s="27">
        <v>1292</v>
      </c>
      <c r="BF23" s="28">
        <v>1327</v>
      </c>
      <c r="BG23" s="27">
        <v>1310</v>
      </c>
      <c r="BH23" s="27">
        <v>1209</v>
      </c>
      <c r="BI23" s="27">
        <v>1203</v>
      </c>
    </row>
    <row r="24" spans="1:61" x14ac:dyDescent="0.2">
      <c r="A24" t="e" vm="20">
        <v>#VALUE!</v>
      </c>
      <c r="B24" t="str" cm="1">
        <f t="array" ref="B24">_FV(A24,"Ticker symbol",TRUE)</f>
        <v>BKNG</v>
      </c>
      <c r="C24" s="18" cm="1">
        <f t="array" ref="C24">_FV(A24,"Price")</f>
        <v>2115.9</v>
      </c>
      <c r="D24" s="19" cm="1">
        <f t="array" ref="D24">_FV(A24,"market cap",TRUE)/1000000</f>
        <v>85954.75</v>
      </c>
      <c r="E24" s="21">
        <f t="shared" si="0"/>
        <v>0.53417840375586856</v>
      </c>
      <c r="F24" s="20">
        <f>IF(COUNT(Q24:T24)=4,IFERROR(IF($D24/IF($Q24=0,SUM($R24:U24),SUM($Q24:T24))&lt;0,"n/a",$D24/IF($Q24=0,SUM($R24:U24),SUM($Q24:T24))),"n/a"),"n/a")</f>
        <v>6.8697850063938617</v>
      </c>
      <c r="G24" s="20">
        <f>IF(COUNT(Q24:X24)=8,IFERROR(IF(($D24/IF($Q24=0,SUM($R24:Z24),SUM($Q24:Y24))*2)&lt;0,"n/a",($D24/IF($Q24=0,SUM($R24:Z24),SUM($Q24:Y24))*2)),"n/a"),"n/a")</f>
        <v>8.406743606044305</v>
      </c>
      <c r="H24" s="20">
        <f>IF(COUNT(Q24:AB24)=12,IFERROR(IF(($D24/IF($Q24=0,SUM($R24:AD24),SUM($Q24:AC24))*3)&lt;0,"n/a",($D24/IF($Q24=0,SUM($R24:AD24),SUM($Q24:AC24))*3)),"n/a"),"n/a")</f>
        <v>7.2607137829086312</v>
      </c>
      <c r="I24" s="20">
        <f>IF(COUNT(Q24:AF24)=16,IFERROR(IF(($D24/IF($Q24=0,SUM($R24:AH24),SUM($Q24:AG24))*4)&lt;0,"n/a",($D24/IF($Q24=0,SUM($R24:AH24),SUM($Q24:AG24))*4)),"n/a"),"n/a")</f>
        <v>6.8706086887014903</v>
      </c>
      <c r="J24" s="20">
        <f>IF(COUNT(Q24:AJ24)=20,IFERROR(IF(($D24/IF($Q24=0,SUM($R24:AL24),SUM($Q24:AK24))*5)&lt;0,"n/a",($D24/IF($Q24=0,SUM($R24:AL24),SUM($Q24:AK24))*5)),"n/a"),"n/a")</f>
        <v>6.8519323055338557</v>
      </c>
      <c r="K24" s="20">
        <f>IF(COUNT(Q24:AN24)=24,IFERROR(IF(($D24/IF($Q24=0,SUM($R24:AP24),SUM($Q24:AO24))*6)&lt;0,"n/a",($D24/IF($Q24=0,SUM($R24:AP24),SUM($Q24:AO24))*6)),"n/a"),"n/a")</f>
        <v>7.0199616148966868</v>
      </c>
      <c r="L24" s="20">
        <f>IF(COUNT(Q24:AR24)=28,IFERROR(IF(($D24/IF($Q24=0,SUM($R24:AT24),SUM($Q24:AS24))*7)&lt;0,"n/a",($D24/IF($Q24=0,SUM($R24:AT24),SUM($Q24:AS24))*7)),"n/a"),"n/a")</f>
        <v>7.2763725964445518</v>
      </c>
      <c r="M24" s="20">
        <f>IF(COUNT(Q24:AV24)=32,IFERROR(IF(($D24/IF($Q24=0,SUM($R24:AX24),SUM($Q24:AW24))*8)&lt;0,"n/a",($D24/IF($Q24=0,SUM($R24:AX24),SUM($Q24:AW24))*8)),"n/a"),"n/a")</f>
        <v>7.5455163938023961</v>
      </c>
      <c r="N24" s="20">
        <f>IF(COUNT(Q24:AZ24)=36,IFERROR(IF(($D24/IF($Q24=0,SUM($R24:BB24),SUM($Q24:BA24))*9)&lt;0,"n/a",($D24/IF($Q24=0,SUM($R24:BB24),SUM($Q24:BA24))*9)),"n/a"),"n/a")</f>
        <v>7.8998493745213167</v>
      </c>
      <c r="O24" s="20">
        <f>IF(COUNT(Q24:BD24)=40,IFERROR(IF(($D24/IF($Q24=0,SUM($R24:BF24),SUM($Q24:BE24))*10)&lt;0,"n/a",($D24/IF($Q24=0,SUM($R24:BF24),SUM($Q24:BE24))*10)),"n/a"),"n/a")</f>
        <v>8.3300786928459285</v>
      </c>
      <c r="P24" s="22">
        <f t="shared" si="1"/>
        <v>12512</v>
      </c>
      <c r="Q24" s="24">
        <v>2695</v>
      </c>
      <c r="R24" s="36">
        <v>2981</v>
      </c>
      <c r="S24" s="26">
        <v>4676</v>
      </c>
      <c r="T24" s="37">
        <v>2160</v>
      </c>
      <c r="U24" s="37">
        <v>1141</v>
      </c>
      <c r="V24" s="28">
        <v>1238</v>
      </c>
      <c r="W24" s="27">
        <v>2640</v>
      </c>
      <c r="X24" s="27">
        <v>630</v>
      </c>
      <c r="Y24" s="27">
        <v>2288</v>
      </c>
      <c r="Z24" s="28">
        <v>3339</v>
      </c>
      <c r="AA24" s="27">
        <v>5040</v>
      </c>
      <c r="AB24" s="27">
        <v>3850</v>
      </c>
      <c r="AC24" s="27">
        <v>2837</v>
      </c>
      <c r="AD24" s="28">
        <v>3213</v>
      </c>
      <c r="AE24" s="27">
        <v>4849</v>
      </c>
      <c r="AF24" s="27">
        <v>3537</v>
      </c>
      <c r="AG24" s="27">
        <v>2928</v>
      </c>
      <c r="AH24" s="28">
        <v>2803</v>
      </c>
      <c r="AI24" s="27">
        <v>4434</v>
      </c>
      <c r="AJ24" s="27">
        <v>3025</v>
      </c>
      <c r="AK24" s="27">
        <v>2419</v>
      </c>
      <c r="AL24" s="28">
        <v>2348</v>
      </c>
      <c r="AM24" s="27">
        <v>3691</v>
      </c>
      <c r="AN24" s="27">
        <v>2556</v>
      </c>
      <c r="AO24" s="27">
        <v>2148</v>
      </c>
      <c r="AP24" s="28">
        <v>2000</v>
      </c>
      <c r="AQ24" s="27">
        <v>3103</v>
      </c>
      <c r="AR24" s="27">
        <v>2280</v>
      </c>
      <c r="AS24" s="27">
        <v>1841</v>
      </c>
      <c r="AT24" s="28">
        <v>1840</v>
      </c>
      <c r="AU24" s="27">
        <v>2836</v>
      </c>
      <c r="AV24" s="27">
        <v>2124</v>
      </c>
      <c r="AW24" s="27">
        <v>1642</v>
      </c>
      <c r="AX24" s="28">
        <v>1541</v>
      </c>
      <c r="AY24" s="27">
        <v>2270</v>
      </c>
      <c r="AZ24" s="27">
        <v>1680</v>
      </c>
      <c r="BA24" s="27">
        <v>1302</v>
      </c>
      <c r="BB24" s="28">
        <v>1191</v>
      </c>
      <c r="BC24" s="27">
        <v>1706</v>
      </c>
      <c r="BD24" s="27">
        <v>1327</v>
      </c>
      <c r="BE24" s="27">
        <v>1037</v>
      </c>
      <c r="BF24" s="28">
        <v>991</v>
      </c>
      <c r="BG24" s="27">
        <v>1453</v>
      </c>
      <c r="BH24" s="27">
        <v>1103</v>
      </c>
      <c r="BI24" s="27">
        <v>809</v>
      </c>
    </row>
    <row r="25" spans="1:61" x14ac:dyDescent="0.2">
      <c r="A25" t="e" vm="21">
        <v>#VALUE!</v>
      </c>
      <c r="B25" t="str" cm="1">
        <f t="array" ref="B25">_FV(A25,"Ticker symbol",TRUE)</f>
        <v>CDNS</v>
      </c>
      <c r="C25" s="18" cm="1">
        <f t="array" ref="C25">_FV(A25,"Price")</f>
        <v>146.6</v>
      </c>
      <c r="D25" s="19" cm="1">
        <f t="array" ref="D25">_FV(A25,"market cap",TRUE)/1000000</f>
        <v>40426.269999999997</v>
      </c>
      <c r="E25" s="21">
        <f t="shared" si="0"/>
        <v>0.86712973336320864</v>
      </c>
      <c r="F25" s="20">
        <f>IF(COUNT(Q25:T25)=4,IFERROR(IF($D25/IF($Q25=0,SUM($R25:U25),SUM($Q25:T25))&lt;0,"n/a",$D25/IF($Q25=0,SUM($R25:U25),SUM($Q25:T25))),"n/a"),"n/a")</f>
        <v>12.817460367786936</v>
      </c>
      <c r="G25" s="20">
        <f>IF(COUNT(Q25:X25)=8,IFERROR(IF(($D25/IF($Q25=0,SUM($R25:Z25),SUM($Q25:Y25))*2)&lt;0,"n/a",($D25/IF($Q25=0,SUM($R25:Z25),SUM($Q25:Y25))*2)),"n/a"),"n/a")</f>
        <v>12.300705918150006</v>
      </c>
      <c r="H25" s="20">
        <f>IF(COUNT(Q25:AB25)=12,IFERROR(IF(($D25/IF($Q25=0,SUM($R25:AD25),SUM($Q25:AC25))*3)&lt;0,"n/a",($D25/IF($Q25=0,SUM($R25:AD25),SUM($Q25:AC25))*3)),"n/a"),"n/a")</f>
        <v>13.61153872053872</v>
      </c>
      <c r="I25" s="20">
        <f>IF(COUNT(Q25:AF25)=16,IFERROR(IF(($D25/IF($Q25=0,SUM($R25:AH25),SUM($Q25:AG25))*4)&lt;0,"n/a",($D25/IF($Q25=0,SUM($R25:AH25),SUM($Q25:AG25))*4)),"n/a"),"n/a")</f>
        <v>14.637917986783741</v>
      </c>
      <c r="J25" s="20">
        <f>IF(COUNT(Q25:AJ25)=20,IFERROR(IF(($D25/IF($Q25=0,SUM($R25:AL25),SUM($Q25:AK25))*5)&lt;0,"n/a",($D25/IF($Q25=0,SUM($R25:AL25),SUM($Q25:AK25))*5)),"n/a"),"n/a")</f>
        <v>15.560535026943803</v>
      </c>
      <c r="K25" s="20">
        <f>IF(COUNT(Q25:AN25)=24,IFERROR(IF(($D25/IF($Q25=0,SUM($R25:AP25),SUM($Q25:AO25))*6)&lt;0,"n/a",($D25/IF($Q25=0,SUM($R25:AP25),SUM($Q25:AO25))*6)),"n/a"),"n/a")</f>
        <v>16.382386870187759</v>
      </c>
      <c r="L25" s="20">
        <f>IF(COUNT(Q25:AR25)=28,IFERROR(IF(($D25/IF($Q25=0,SUM($R25:AT25),SUM($Q25:AS25))*7)&lt;0,"n/a",($D25/IF($Q25=0,SUM($R25:AT25),SUM($Q25:AS25))*7)),"n/a"),"n/a")</f>
        <v>17.142227404894594</v>
      </c>
      <c r="M25" s="20">
        <f>IF(COUNT(Q25:AV25)=32,IFERROR(IF(($D25/IF($Q25=0,SUM($R25:AX25),SUM($Q25:AW25))*8)&lt;0,"n/a",($D25/IF($Q25=0,SUM($R25:AX25),SUM($Q25:AW25))*8)),"n/a"),"n/a")</f>
        <v>17.87883022831555</v>
      </c>
      <c r="N25" s="20">
        <f>IF(COUNT(Q25:AZ25)=36,IFERROR(IF(($D25/IF($Q25=0,SUM($R25:BB25),SUM($Q25:BA25))*9)&lt;0,"n/a",($D25/IF($Q25=0,SUM($R25:BB25),SUM($Q25:BA25))*9)),"n/a"),"n/a")</f>
        <v>18.611511074735279</v>
      </c>
      <c r="O25" s="20">
        <f>IF(COUNT(Q25:BD25)=40,IFERROR(IF(($D25/IF($Q25=0,SUM($R25:BF25),SUM($Q25:BE25))*10)&lt;0,"n/a",($D25/IF($Q25=0,SUM($R25:BF25),SUM($Q25:BE25))*10)),"n/a"),"n/a")</f>
        <v>19.364950182027208</v>
      </c>
      <c r="P25" s="22">
        <f t="shared" si="1"/>
        <v>3154</v>
      </c>
      <c r="Q25" s="24">
        <v>902</v>
      </c>
      <c r="R25" s="36">
        <v>773</v>
      </c>
      <c r="S25" s="26">
        <v>751</v>
      </c>
      <c r="T25" s="37">
        <v>728</v>
      </c>
      <c r="U25" s="37">
        <v>736</v>
      </c>
      <c r="V25" s="28">
        <v>760</v>
      </c>
      <c r="W25" s="27">
        <v>667</v>
      </c>
      <c r="X25" s="27">
        <v>638</v>
      </c>
      <c r="Y25" s="27">
        <v>618</v>
      </c>
      <c r="Z25" s="28">
        <v>600</v>
      </c>
      <c r="AA25" s="27">
        <v>580</v>
      </c>
      <c r="AB25" s="27">
        <v>580</v>
      </c>
      <c r="AC25" s="27">
        <v>577</v>
      </c>
      <c r="AD25" s="28">
        <v>570</v>
      </c>
      <c r="AE25" s="27">
        <v>532</v>
      </c>
      <c r="AF25" s="27">
        <v>518</v>
      </c>
      <c r="AG25" s="27">
        <v>517</v>
      </c>
      <c r="AH25" s="28">
        <v>502</v>
      </c>
      <c r="AI25" s="27">
        <v>485</v>
      </c>
      <c r="AJ25" s="27">
        <v>479</v>
      </c>
      <c r="AK25" s="27">
        <v>477</v>
      </c>
      <c r="AL25" s="28">
        <v>469</v>
      </c>
      <c r="AM25" s="27">
        <v>446</v>
      </c>
      <c r="AN25" s="27">
        <v>453</v>
      </c>
      <c r="AO25" s="27">
        <v>448</v>
      </c>
      <c r="AP25" s="28">
        <v>441</v>
      </c>
      <c r="AQ25" s="27">
        <v>434</v>
      </c>
      <c r="AR25" s="27">
        <v>416</v>
      </c>
      <c r="AS25" s="27">
        <v>411</v>
      </c>
      <c r="AT25" s="28">
        <v>423</v>
      </c>
      <c r="AU25" s="27">
        <v>400</v>
      </c>
      <c r="AV25" s="27">
        <v>379</v>
      </c>
      <c r="AW25" s="27">
        <v>379</v>
      </c>
      <c r="AX25" s="28">
        <v>377</v>
      </c>
      <c r="AY25" s="27">
        <v>367</v>
      </c>
      <c r="AZ25" s="27">
        <v>362</v>
      </c>
      <c r="BA25" s="27">
        <v>354</v>
      </c>
      <c r="BB25" s="28">
        <v>346</v>
      </c>
      <c r="BC25" s="27">
        <v>339</v>
      </c>
      <c r="BD25" s="27">
        <v>326</v>
      </c>
      <c r="BE25" s="27">
        <v>316</v>
      </c>
      <c r="BF25" s="28">
        <v>308</v>
      </c>
      <c r="BG25" s="27">
        <v>292</v>
      </c>
      <c r="BH25" s="27">
        <v>283</v>
      </c>
      <c r="BI25" s="27">
        <v>266</v>
      </c>
    </row>
    <row r="26" spans="1:61" s="25" customFormat="1" x14ac:dyDescent="0.2">
      <c r="A26" s="25" t="e" vm="22">
        <v>#VALUE!</v>
      </c>
      <c r="B26" t="str" cm="1">
        <f t="array" ref="B26">_FV(A26,"Ticker symbol",TRUE)</f>
        <v>CEG</v>
      </c>
      <c r="C26" s="18" cm="1">
        <f t="array" ref="C26">_FV(A26,"Price")</f>
        <v>56.65</v>
      </c>
      <c r="D26" s="19" cm="1">
        <f t="array" ref="D26">_FV(A26,"market cap",TRUE)/1000000</f>
        <v>18507.490000000002</v>
      </c>
      <c r="E26" s="21" t="str">
        <f t="shared" si="0"/>
        <v>n/a</v>
      </c>
      <c r="F26" s="20" t="str">
        <f>IF(COUNT(Q26:T26)=4,IFERROR(IF($D26/IF($Q26=0,SUM($R26:U26),SUM($Q26:T26))&lt;0,"n/a",$D26/IF($Q26=0,SUM($R26:U26),SUM($Q26:T26))),"n/a"),"n/a")</f>
        <v>n/a</v>
      </c>
      <c r="G26" s="20" t="str">
        <f>IF(COUNT(Q26:X26)=8,IFERROR(IF(($D26/IF($Q26=0,SUM($R26:Z26),SUM($Q26:Y26))*2)&lt;0,"n/a",($D26/IF($Q26=0,SUM($R26:Z26),SUM($Q26:Y26))*2)),"n/a"),"n/a")</f>
        <v>n/a</v>
      </c>
      <c r="H26" s="20" t="str">
        <f>IF(COUNT(Q26:AB26)=12,IFERROR(IF(($D26/IF($Q26=0,SUM($R26:AD26),SUM($Q26:AC26))*3)&lt;0,"n/a",($D26/IF($Q26=0,SUM($R26:AD26),SUM($Q26:AC26))*3)),"n/a"),"n/a")</f>
        <v>n/a</v>
      </c>
      <c r="I26" s="20" t="str">
        <f>IF(COUNT(Q26:AF26)=16,IFERROR(IF(($D26/IF($Q26=0,SUM($R26:AH26),SUM($Q26:AG26))*4)&lt;0,"n/a",($D26/IF($Q26=0,SUM($R26:AH26),SUM($Q26:AG26))*4)),"n/a"),"n/a")</f>
        <v>n/a</v>
      </c>
      <c r="J26" s="20" t="str">
        <f>IF(COUNT(Q26:AJ26)=20,IFERROR(IF(($D26/IF($Q26=0,SUM($R26:AL26),SUM($Q26:AK26))*5)&lt;0,"n/a",($D26/IF($Q26=0,SUM($R26:AL26),SUM($Q26:AK26))*5)),"n/a"),"n/a")</f>
        <v>n/a</v>
      </c>
      <c r="K26" s="20" t="str">
        <f>IF(COUNT(Q26:AN26)=24,IFERROR(IF(($D26/IF($Q26=0,SUM($R26:AP26),SUM($Q26:AO26))*6)&lt;0,"n/a",($D26/IF($Q26=0,SUM($R26:AP26),SUM($Q26:AO26))*6)),"n/a"),"n/a")</f>
        <v>n/a</v>
      </c>
      <c r="L26" s="20" t="str">
        <f>IF(COUNT(Q26:AR26)=28,IFERROR(IF(($D26/IF($Q26=0,SUM($R26:AT26),SUM($Q26:AS26))*7)&lt;0,"n/a",($D26/IF($Q26=0,SUM($R26:AT26),SUM($Q26:AS26))*7)),"n/a"),"n/a")</f>
        <v>n/a</v>
      </c>
      <c r="M26" s="20" t="str">
        <f>IF(COUNT(Q26:AV26)=32,IFERROR(IF(($D26/IF($Q26=0,SUM($R26:AX26),SUM($Q26:AW26))*8)&lt;0,"n/a",($D26/IF($Q26=0,SUM($R26:AX26),SUM($Q26:AW26))*8)),"n/a"),"n/a")</f>
        <v>n/a</v>
      </c>
      <c r="N26" s="20" t="str">
        <f>IF(COUNT(Q26:AZ26)=36,IFERROR(IF(($D26/IF($Q26=0,SUM($R26:BB26),SUM($Q26:BA26))*9)&lt;0,"n/a",($D26/IF($Q26=0,SUM($R26:BB26),SUM($Q26:BA26))*9)),"n/a"),"n/a")</f>
        <v>n/a</v>
      </c>
      <c r="O26" s="20" t="str">
        <f>IF(COUNT(Q26:BD26)=40,IFERROR(IF(($D26/IF($Q26=0,SUM($R26:BF26),SUM($Q26:BE26))*10)&lt;0,"n/a",($D26/IF($Q26=0,SUM($R26:BF26),SUM($Q26:BE26))*10)),"n/a"),"n/a")</f>
        <v>n/a</v>
      </c>
      <c r="P26" s="22">
        <f t="shared" si="1"/>
        <v>5591</v>
      </c>
      <c r="Q26" s="31">
        <v>5591</v>
      </c>
      <c r="R26" s="41"/>
      <c r="S26" s="33"/>
      <c r="T26" s="33"/>
      <c r="U26" s="42"/>
      <c r="V26" s="29"/>
      <c r="W26" s="30"/>
      <c r="X26" s="30"/>
      <c r="Y26" s="30"/>
      <c r="Z26" s="35"/>
      <c r="AA26" s="34"/>
      <c r="AB26" s="34"/>
      <c r="AC26" s="34"/>
      <c r="AD26" s="35"/>
      <c r="AE26" s="34"/>
      <c r="AF26" s="34"/>
      <c r="AG26" s="34"/>
      <c r="AH26" s="35"/>
      <c r="AI26" s="34"/>
      <c r="AJ26" s="34"/>
      <c r="AK26" s="34"/>
      <c r="AL26" s="35"/>
      <c r="AM26" s="34"/>
      <c r="AN26" s="34"/>
      <c r="AO26" s="34"/>
      <c r="AP26" s="35"/>
      <c r="AQ26" s="34"/>
      <c r="AR26" s="34"/>
      <c r="AS26" s="34"/>
      <c r="AT26" s="35"/>
      <c r="AU26" s="34"/>
      <c r="AV26" s="34"/>
      <c r="AW26" s="34"/>
      <c r="AX26" s="35"/>
      <c r="AY26" s="34"/>
      <c r="AZ26" s="34"/>
      <c r="BA26" s="34"/>
      <c r="BB26" s="35"/>
      <c r="BC26" s="34"/>
      <c r="BD26" s="34"/>
      <c r="BE26" s="34"/>
      <c r="BF26" s="35"/>
      <c r="BG26" s="34"/>
      <c r="BH26" s="34"/>
      <c r="BI26" s="34"/>
    </row>
    <row r="27" spans="1:61" x14ac:dyDescent="0.2">
      <c r="A27" t="e" vm="23">
        <v>#VALUE!</v>
      </c>
      <c r="B27" t="str" cm="1">
        <f t="array" ref="B27">_FV(A27,"Ticker symbol",TRUE)</f>
        <v>CHTR</v>
      </c>
      <c r="C27" s="18" cm="1">
        <f t="array" ref="C27">_FV(A27,"Price")</f>
        <v>479.03</v>
      </c>
      <c r="D27" s="19" cm="1">
        <f t="array" ref="D27">_FV(A27,"market cap",TRUE)/1000000</f>
        <v>91730.74</v>
      </c>
      <c r="E27" s="21">
        <f t="shared" si="0"/>
        <v>4.8310410244249464</v>
      </c>
      <c r="F27" s="20">
        <f>IF(COUNT(Q27:T27)=4,IFERROR(IF($D27/IF($Q27=0,SUM($R27:U27),SUM($Q27:T27))&lt;0,"n/a",$D27/IF($Q27=0,SUM($R27:U27),SUM($Q27:T27))),"n/a"),"n/a")</f>
        <v>1.751923987776929</v>
      </c>
      <c r="G27" s="20">
        <f>IF(COUNT(Q27:X27)=8,IFERROR(IF(($D27/IF($Q27=0,SUM($R27:Z27),SUM($Q27:Y27))*2)&lt;0,"n/a",($D27/IF($Q27=0,SUM($R27:Z27),SUM($Q27:Y27))*2)),"n/a"),"n/a")</f>
        <v>1.6238546986608131</v>
      </c>
      <c r="H27" s="20">
        <f>IF(COUNT(Q27:AB27)=12,IFERROR(IF(($D27/IF($Q27=0,SUM($R27:AD27),SUM($Q27:AC27))*3)&lt;0,"n/a",($D27/IF($Q27=0,SUM($R27:AD27),SUM($Q27:AC27))*3)),"n/a"),"n/a")</f>
        <v>1.7335707401271239</v>
      </c>
      <c r="I27" s="20">
        <f>IF(COUNT(Q27:AF27)=16,IFERROR(IF(($D27/IF($Q27=0,SUM($R27:AH27),SUM($Q27:AG27))*4)&lt;0,"n/a",($D27/IF($Q27=0,SUM($R27:AH27),SUM($Q27:AG27))*4)),"n/a"),"n/a")</f>
        <v>1.8130665045929133</v>
      </c>
      <c r="J27" s="20">
        <f>IF(COUNT(Q27:AJ27)=20,IFERROR(IF(($D27/IF($Q27=0,SUM($R27:AL27),SUM($Q27:AK27))*5)&lt;0,"n/a",($D27/IF($Q27=0,SUM($R27:AL27),SUM($Q27:AK27))*5)),"n/a"),"n/a")</f>
        <v>1.8800518941785063</v>
      </c>
      <c r="K27" s="20">
        <f>IF(COUNT(Q27:AN27)=24,IFERROR(IF(($D27/IF($Q27=0,SUM($R27:AP27),SUM($Q27:AO27))*6)&lt;0,"n/a",($D27/IF($Q27=0,SUM($R27:AP27),SUM($Q27:AO27))*6)),"n/a"),"n/a")</f>
        <v>2.0163482695330104</v>
      </c>
      <c r="L27" s="20">
        <f>IF(COUNT(Q27:AR27)=28,IFERROR(IF(($D27/IF($Q27=0,SUM($R27:AT27),SUM($Q27:AS27))*7)&lt;0,"n/a",($D27/IF($Q27=0,SUM($R27:AT27),SUM($Q27:AS27))*7)),"n/a"),"n/a")</f>
        <v>2.2712455299506571</v>
      </c>
      <c r="M27" s="20">
        <f>IF(COUNT(Q27:AV27)=32,IFERROR(IF(($D27/IF($Q27=0,SUM($R27:AX27),SUM($Q27:AW27))*8)&lt;0,"n/a",($D27/IF($Q27=0,SUM($R27:AX27),SUM($Q27:AW27))*8)),"n/a"),"n/a")</f>
        <v>2.5146952776169118</v>
      </c>
      <c r="N27" s="20">
        <f>IF(COUNT(Q27:AZ27)=36,IFERROR(IF(($D27/IF($Q27=0,SUM($R27:BB27),SUM($Q27:BA27))*9)&lt;0,"n/a",($D27/IF($Q27=0,SUM($R27:BB27),SUM($Q27:BA27))*9)),"n/a"),"n/a")</f>
        <v>2.7521240224283114</v>
      </c>
      <c r="O27" s="20">
        <f>IF(COUNT(Q27:BD27)=40,IFERROR(IF(($D27/IF($Q27=0,SUM($R27:BF27),SUM($Q27:BE27))*10)&lt;0,"n/a",($D27/IF($Q27=0,SUM($R27:BF27),SUM($Q27:BE27))*10)),"n/a"),"n/a")</f>
        <v>2.983288127435102</v>
      </c>
      <c r="P27" s="22">
        <f t="shared" si="1"/>
        <v>52360</v>
      </c>
      <c r="Q27" s="24">
        <v>13200</v>
      </c>
      <c r="R27" s="36">
        <v>13212</v>
      </c>
      <c r="S27" s="26">
        <v>13146</v>
      </c>
      <c r="T27" s="37">
        <v>12802</v>
      </c>
      <c r="U27" s="37">
        <v>12522</v>
      </c>
      <c r="V27" s="28">
        <v>12624</v>
      </c>
      <c r="W27" s="27">
        <v>12039</v>
      </c>
      <c r="X27" s="27">
        <v>11696</v>
      </c>
      <c r="Y27" s="27">
        <v>11738</v>
      </c>
      <c r="Z27" s="28">
        <v>11761</v>
      </c>
      <c r="AA27" s="27">
        <v>11450</v>
      </c>
      <c r="AB27" s="27">
        <v>11347</v>
      </c>
      <c r="AC27" s="27">
        <v>11206</v>
      </c>
      <c r="AD27" s="28">
        <v>11231</v>
      </c>
      <c r="AE27" s="27">
        <v>10892</v>
      </c>
      <c r="AF27" s="27">
        <v>10854</v>
      </c>
      <c r="AG27" s="27">
        <v>10657</v>
      </c>
      <c r="AH27" s="28">
        <v>10602</v>
      </c>
      <c r="AI27" s="27">
        <v>10458</v>
      </c>
      <c r="AJ27" s="27">
        <v>10357</v>
      </c>
      <c r="AK27" s="27">
        <v>10164</v>
      </c>
      <c r="AL27" s="28">
        <v>10275</v>
      </c>
      <c r="AM27" s="27">
        <v>10037</v>
      </c>
      <c r="AN27" s="27">
        <v>6161</v>
      </c>
      <c r="AO27" s="27">
        <v>2530</v>
      </c>
      <c r="AP27" s="28">
        <v>2512</v>
      </c>
      <c r="AQ27" s="27">
        <v>2450</v>
      </c>
      <c r="AR27" s="27">
        <v>2430</v>
      </c>
      <c r="AS27" s="27">
        <v>2362</v>
      </c>
      <c r="AT27" s="28">
        <v>2360</v>
      </c>
      <c r="AU27" s="27">
        <v>2287</v>
      </c>
      <c r="AV27" s="27">
        <v>2259</v>
      </c>
      <c r="AW27" s="27">
        <v>2202</v>
      </c>
      <c r="AX27" s="28">
        <v>2148</v>
      </c>
      <c r="AY27" s="27">
        <v>2118</v>
      </c>
      <c r="AZ27" s="27">
        <v>1972</v>
      </c>
      <c r="BA27" s="27">
        <v>1917</v>
      </c>
      <c r="BB27" s="28">
        <v>1913</v>
      </c>
      <c r="BC27" s="27">
        <v>1880</v>
      </c>
      <c r="BD27" s="27">
        <v>1884</v>
      </c>
      <c r="BE27" s="27">
        <v>1827</v>
      </c>
      <c r="BF27" s="28">
        <v>1834</v>
      </c>
      <c r="BG27" s="27">
        <v>1809</v>
      </c>
      <c r="BH27" s="27">
        <v>1791</v>
      </c>
      <c r="BI27" s="27">
        <v>1770</v>
      </c>
    </row>
    <row r="28" spans="1:61" x14ac:dyDescent="0.2">
      <c r="A28" t="e" vm="24">
        <v>#VALUE!</v>
      </c>
      <c r="B28" t="str" cm="1">
        <f t="array" ref="B28">_FV(A28,"Ticker symbol",TRUE)</f>
        <v>CMCSA</v>
      </c>
      <c r="C28" s="18" cm="1">
        <f t="array" ref="C28">_FV(A28,"Price")</f>
        <v>42.01</v>
      </c>
      <c r="D28" s="19" cm="1">
        <f t="array" ref="D28">_FV(A28,"market cap",TRUE)/1000000</f>
        <v>188205.4</v>
      </c>
      <c r="E28" s="21">
        <f t="shared" si="0"/>
        <v>0.67377134040617759</v>
      </c>
      <c r="F28" s="20">
        <f>IF(COUNT(Q28:T28)=4,IFERROR(IF($D28/IF($Q28=0,SUM($R28:U28),SUM($Q28:T28))&lt;0,"n/a",$D28/IF($Q28=0,SUM($R28:U28),SUM($Q28:T28))),"n/a"),"n/a")</f>
        <v>1.5658989932606706</v>
      </c>
      <c r="G28" s="20">
        <f>IF(COUNT(Q28:X28)=8,IFERROR(IF(($D28/IF($Q28=0,SUM($R28:Z28),SUM($Q28:Y28))*2)&lt;0,"n/a",($D28/IF($Q28=0,SUM($R28:Z28),SUM($Q28:Y28))*2)),"n/a"),"n/a")</f>
        <v>1.4998896234046197</v>
      </c>
      <c r="H28" s="20">
        <f>IF(COUNT(Q28:AB28)=12,IFERROR(IF(($D28/IF($Q28=0,SUM($R28:AD28),SUM($Q28:AC28))*3)&lt;0,"n/a",($D28/IF($Q28=0,SUM($R28:AD28),SUM($Q28:AC28))*3)),"n/a"),"n/a")</f>
        <v>1.5688097560162375</v>
      </c>
      <c r="I28" s="20">
        <f>IF(COUNT(Q28:AF28)=16,IFERROR(IF(($D28/IF($Q28=0,SUM($R28:AH28),SUM($Q28:AG28))*4)&lt;0,"n/a",($D28/IF($Q28=0,SUM($R28:AH28),SUM($Q28:AG28))*4)),"n/a"),"n/a")</f>
        <v>1.6567085086530167</v>
      </c>
      <c r="J28" s="20">
        <f>IF(COUNT(Q28:AJ28)=20,IFERROR(IF(($D28/IF($Q28=0,SUM($R28:AL28),SUM($Q28:AK28))*5)&lt;0,"n/a",($D28/IF($Q28=0,SUM($R28:AL28),SUM($Q28:AK28))*5)),"n/a"),"n/a")</f>
        <v>1.7444613550794625</v>
      </c>
      <c r="K28" s="20">
        <f>IF(COUNT(Q28:AN28)=24,IFERROR(IF(($D28/IF($Q28=0,SUM($R28:AP28),SUM($Q28:AO28))*6)&lt;0,"n/a",($D28/IF($Q28=0,SUM($R28:AP28),SUM($Q28:AO28))*6)),"n/a"),"n/a")</f>
        <v>1.8208345090805307</v>
      </c>
      <c r="L28" s="20">
        <f>IF(COUNT(Q28:AR28)=28,IFERROR(IF(($D28/IF($Q28=0,SUM($R28:AT28),SUM($Q28:AS28))*7)&lt;0,"n/a",($D28/IF($Q28=0,SUM($R28:AT28),SUM($Q28:AS28))*7)),"n/a"),"n/a")</f>
        <v>1.8964589604179174</v>
      </c>
      <c r="M28" s="20">
        <f>IF(COUNT(Q28:AV28)=32,IFERROR(IF(($D28/IF($Q28=0,SUM($R28:AX28),SUM($Q28:AW28))*8)&lt;0,"n/a",($D28/IF($Q28=0,SUM($R28:AX28),SUM($Q28:AW28))*8)),"n/a"),"n/a")</f>
        <v>1.9721362537297402</v>
      </c>
      <c r="N28" s="20">
        <f>IF(COUNT(Q28:AZ28)=36,IFERROR(IF(($D28/IF($Q28=0,SUM($R28:BB28),SUM($Q28:BA28))*9)&lt;0,"n/a",($D28/IF($Q28=0,SUM($R28:BB28),SUM($Q28:BA28))*9)),"n/a"),"n/a")</f>
        <v>2.0454267825120906</v>
      </c>
      <c r="O28" s="20">
        <f>IF(COUNT(Q28:BD28)=40,IFERROR(IF(($D28/IF($Q28=0,SUM($R28:BF28),SUM($Q28:BE28))*10)&lt;0,"n/a",($D28/IF($Q28=0,SUM($R28:BF28),SUM($Q28:BE28))*10)),"n/a"),"n/a")</f>
        <v>2.1130410863548841</v>
      </c>
      <c r="P28" s="22">
        <f t="shared" si="1"/>
        <v>120190</v>
      </c>
      <c r="Q28" s="24">
        <v>31010</v>
      </c>
      <c r="R28" s="36">
        <v>30336</v>
      </c>
      <c r="S28" s="26">
        <v>30298</v>
      </c>
      <c r="T28" s="37">
        <v>28546</v>
      </c>
      <c r="U28" s="37">
        <v>27205</v>
      </c>
      <c r="V28" s="39">
        <v>27708</v>
      </c>
      <c r="W28" s="40">
        <v>25532</v>
      </c>
      <c r="X28" s="40">
        <v>23715</v>
      </c>
      <c r="Y28" s="40">
        <v>26609</v>
      </c>
      <c r="Z28" s="39">
        <v>28398</v>
      </c>
      <c r="AA28" s="40">
        <v>26827</v>
      </c>
      <c r="AB28" s="40">
        <v>26858</v>
      </c>
      <c r="AC28" s="40">
        <v>26859</v>
      </c>
      <c r="AD28" s="39">
        <v>27846</v>
      </c>
      <c r="AE28" s="40">
        <v>22135</v>
      </c>
      <c r="AF28" s="40">
        <v>21735</v>
      </c>
      <c r="AG28" s="40">
        <v>22791</v>
      </c>
      <c r="AH28" s="39">
        <v>22075</v>
      </c>
      <c r="AI28" s="40">
        <v>21081</v>
      </c>
      <c r="AJ28" s="40">
        <v>21286</v>
      </c>
      <c r="AK28" s="40">
        <v>20587</v>
      </c>
      <c r="AL28" s="39">
        <v>21358</v>
      </c>
      <c r="AM28" s="40">
        <v>21319</v>
      </c>
      <c r="AN28" s="40">
        <v>19269</v>
      </c>
      <c r="AO28" s="40">
        <v>18790</v>
      </c>
      <c r="AP28" s="39">
        <v>19245</v>
      </c>
      <c r="AQ28" s="40">
        <v>18669</v>
      </c>
      <c r="AR28" s="40">
        <v>18743</v>
      </c>
      <c r="AS28" s="40">
        <v>17853</v>
      </c>
      <c r="AT28" s="39">
        <v>17732</v>
      </c>
      <c r="AU28" s="40">
        <v>16791</v>
      </c>
      <c r="AV28" s="40">
        <v>16844</v>
      </c>
      <c r="AW28" s="40">
        <v>17408</v>
      </c>
      <c r="AX28" s="39">
        <v>16926</v>
      </c>
      <c r="AY28" s="40">
        <v>16151</v>
      </c>
      <c r="AZ28" s="40">
        <v>16270</v>
      </c>
      <c r="BA28" s="40">
        <v>15310</v>
      </c>
      <c r="BB28" s="39">
        <v>15937</v>
      </c>
      <c r="BC28" s="40">
        <v>16544</v>
      </c>
      <c r="BD28" s="40">
        <v>15211</v>
      </c>
      <c r="BE28" s="40">
        <v>14878</v>
      </c>
      <c r="BF28" s="39">
        <v>15042</v>
      </c>
      <c r="BG28" s="40">
        <v>14339</v>
      </c>
      <c r="BH28" s="40">
        <v>14333</v>
      </c>
      <c r="BI28" s="40">
        <v>12128</v>
      </c>
    </row>
    <row r="29" spans="1:61" x14ac:dyDescent="0.2">
      <c r="A29" t="e" vm="25">
        <v>#VALUE!</v>
      </c>
      <c r="B29" t="str" cm="1">
        <f t="array" ref="B29">_FV(A29,"Ticker symbol",TRUE)</f>
        <v>COST</v>
      </c>
      <c r="C29" s="18" cm="1">
        <f t="array" ref="C29">_FV(A29,"Price")</f>
        <v>416.43</v>
      </c>
      <c r="D29" s="19" cm="1">
        <f t="array" ref="D29">_FV(A29,"market cap",TRUE)/1000000</f>
        <v>184571.9</v>
      </c>
      <c r="E29" s="21">
        <f t="shared" si="0"/>
        <v>0.67513117694959257</v>
      </c>
      <c r="F29" s="20">
        <f>IF(COUNT(Q29:T29)=4,IFERROR(IF($D29/IF($Q29=0,SUM($R29:U29),SUM($Q29:T29))&lt;0,"n/a",$D29/IF($Q29=0,SUM($R29:U29),SUM($Q29:T29))),"n/a"),"n/a")</f>
        <v>0.87799818284741149</v>
      </c>
      <c r="G29" s="20">
        <f>IF(COUNT(Q29:X29)=8,IFERROR(IF(($D29/IF($Q29=0,SUM($R29:Z29),SUM($Q29:Y29))*2)&lt;0,"n/a",($D29/IF($Q29=0,SUM($R29:Z29),SUM($Q29:Y29))*2)),"n/a"),"n/a")</f>
        <v>0.86265280416529366</v>
      </c>
      <c r="H29" s="20">
        <f>IF(COUNT(Q29:AB29)=12,IFERROR(IF(($D29/IF($Q29=0,SUM($R29:AD29),SUM($Q29:AC29))*3)&lt;0,"n/a",($D29/IF($Q29=0,SUM($R29:AD29),SUM($Q29:AC29))*3)),"n/a"),"n/a")</f>
        <v>0.95043641250894706</v>
      </c>
      <c r="I29" s="20">
        <f>IF(COUNT(Q29:AF29)=16,IFERROR(IF(($D29/IF($Q29=0,SUM($R29:AH29),SUM($Q29:AG29))*4)&lt;0,"n/a",($D29/IF($Q29=0,SUM($R29:AH29),SUM($Q29:AG29))*4)),"n/a"),"n/a")</f>
        <v>1.014930157940247</v>
      </c>
      <c r="J29" s="20">
        <f>IF(COUNT(Q29:AJ29)=20,IFERROR(IF(($D29/IF($Q29=0,SUM($R29:AL29),SUM($Q29:AK29))*5)&lt;0,"n/a",($D29/IF($Q29=0,SUM($R29:AL29),SUM($Q29:AK29))*5)),"n/a"),"n/a")</f>
        <v>1.072890339261674</v>
      </c>
      <c r="K29" s="20">
        <f>IF(COUNT(Q29:AN29)=24,IFERROR(IF(($D29/IF($Q29=0,SUM($R29:AP29),SUM($Q29:AO29))*6)&lt;0,"n/a",($D29/IF($Q29=0,SUM($R29:AP29),SUM($Q29:AO29))*6)),"n/a"),"n/a")</f>
        <v>1.1303088511472197</v>
      </c>
      <c r="L29" s="20">
        <f>IF(COUNT(Q29:AR29)=28,IFERROR(IF(($D29/IF($Q29=0,SUM($R29:AT29),SUM($Q29:AS29))*7)&lt;0,"n/a",($D29/IF($Q29=0,SUM($R29:AT29),SUM($Q29:AS29))*7)),"n/a"),"n/a")</f>
        <v>1.178498567471151</v>
      </c>
      <c r="M29" s="20">
        <f>IF(COUNT(Q29:AV29)=32,IFERROR(IF(($D29/IF($Q29=0,SUM($R29:AX29),SUM($Q29:AW29))*8)&lt;0,"n/a",($D29/IF($Q29=0,SUM($R29:AX29),SUM($Q29:AW29))*8)),"n/a"),"n/a")</f>
        <v>1.2195017847674516</v>
      </c>
      <c r="N29" s="20">
        <f>IF(COUNT(Q29:AZ29)=36,IFERROR(IF(($D29/IF($Q29=0,SUM($R29:BB29),SUM($Q29:BA29))*9)&lt;0,"n/a",($D29/IF($Q29=0,SUM($R29:BB29),SUM($Q29:BA29))*9)),"n/a"),"n/a")</f>
        <v>1.2610624326252979</v>
      </c>
      <c r="O29" s="20">
        <f>IF(COUNT(Q29:BD29)=40,IFERROR(IF(($D29/IF($Q29=0,SUM($R29:BF29),SUM($Q29:BE29))*10)&lt;0,"n/a",($D29/IF($Q29=0,SUM($R29:BF29),SUM($Q29:BE29))*10)),"n/a"),"n/a")</f>
        <v>1.3011912718084941</v>
      </c>
      <c r="P29" s="22">
        <f t="shared" si="1"/>
        <v>210219</v>
      </c>
      <c r="Q29" s="24">
        <v>51904</v>
      </c>
      <c r="R29" s="36">
        <v>50363</v>
      </c>
      <c r="S29" s="26">
        <v>62675</v>
      </c>
      <c r="T29" s="37">
        <v>45277</v>
      </c>
      <c r="U29" s="37">
        <v>44769</v>
      </c>
      <c r="V29" s="28">
        <v>43208</v>
      </c>
      <c r="W29" s="27">
        <v>53383</v>
      </c>
      <c r="X29" s="27">
        <v>37266</v>
      </c>
      <c r="Y29" s="27">
        <v>39072</v>
      </c>
      <c r="Z29" s="28">
        <v>37040</v>
      </c>
      <c r="AA29" s="27">
        <v>47498</v>
      </c>
      <c r="AB29" s="27">
        <v>34740</v>
      </c>
      <c r="AC29" s="27">
        <v>35396</v>
      </c>
      <c r="AD29" s="28">
        <v>35069</v>
      </c>
      <c r="AE29" s="27">
        <v>44411</v>
      </c>
      <c r="AF29" s="27">
        <v>32361</v>
      </c>
      <c r="AG29" s="27">
        <v>32995</v>
      </c>
      <c r="AH29" s="28">
        <v>31809</v>
      </c>
      <c r="AI29" s="27">
        <v>42300</v>
      </c>
      <c r="AJ29" s="27">
        <v>28860</v>
      </c>
      <c r="AK29" s="27">
        <v>29766</v>
      </c>
      <c r="AL29" s="28">
        <v>28099</v>
      </c>
      <c r="AM29" s="27">
        <v>36560</v>
      </c>
      <c r="AN29" s="27">
        <v>26769</v>
      </c>
      <c r="AO29" s="27">
        <v>28170</v>
      </c>
      <c r="AP29" s="28">
        <v>27220</v>
      </c>
      <c r="AQ29" s="27">
        <v>35778</v>
      </c>
      <c r="AR29" s="27">
        <v>26101</v>
      </c>
      <c r="AS29" s="27">
        <v>27454</v>
      </c>
      <c r="AT29" s="28">
        <v>26866</v>
      </c>
      <c r="AU29" s="27">
        <v>35523</v>
      </c>
      <c r="AV29" s="27">
        <v>25794</v>
      </c>
      <c r="AW29" s="27">
        <v>26306</v>
      </c>
      <c r="AX29" s="28">
        <v>25017</v>
      </c>
      <c r="AY29" s="27">
        <v>32487</v>
      </c>
      <c r="AZ29" s="27">
        <v>24083</v>
      </c>
      <c r="BA29" s="27">
        <v>24871</v>
      </c>
      <c r="BB29" s="28">
        <v>23715</v>
      </c>
      <c r="BC29" s="27">
        <v>32218</v>
      </c>
      <c r="BD29" s="27">
        <v>22324</v>
      </c>
      <c r="BE29" s="27">
        <v>22967</v>
      </c>
      <c r="BF29" s="28">
        <v>21628</v>
      </c>
      <c r="BG29" s="27">
        <v>28178</v>
      </c>
      <c r="BH29" s="27">
        <v>20623</v>
      </c>
      <c r="BI29" s="27">
        <v>20875</v>
      </c>
    </row>
    <row r="30" spans="1:61" x14ac:dyDescent="0.2">
      <c r="A30" t="e" vm="26">
        <v>#VALUE!</v>
      </c>
      <c r="B30" t="str" cm="1">
        <f t="array" ref="B30">_FV(A30,"Ticker symbol",TRUE)</f>
        <v>CPRT</v>
      </c>
      <c r="C30" s="18" cm="1">
        <f t="array" ref="C30">_FV(A30,"Price")</f>
        <v>112.11</v>
      </c>
      <c r="D30" s="19" cm="1">
        <f t="array" ref="D30">_FV(A30,"market cap",TRUE)/1000000</f>
        <v>26625.82</v>
      </c>
      <c r="E30" s="21">
        <f t="shared" si="0"/>
        <v>1.3624884508777333</v>
      </c>
      <c r="F30" s="20">
        <f>IF(COUNT(Q30:T30)=4,IFERROR(IF($D30/IF($Q30=0,SUM($R30:U30),SUM($Q30:T30))&lt;0,"n/a",$D30/IF($Q30=0,SUM($R30:U30),SUM($Q30:T30))),"n/a"),"n/a")</f>
        <v>8.4258924050632906</v>
      </c>
      <c r="G30" s="20">
        <f>IF(COUNT(Q30:X30)=8,IFERROR(IF(($D30/IF($Q30=0,SUM($R30:Z30),SUM($Q30:Y30))*2)&lt;0,"n/a",($D30/IF($Q30=0,SUM($R30:Z30),SUM($Q30:Y30))*2)),"n/a"),"n/a")</f>
        <v>8.8443182195648564</v>
      </c>
      <c r="H30" s="20">
        <f>IF(COUNT(Q30:AB30)=12,IFERROR(IF(($D30/IF($Q30=0,SUM($R30:AD30),SUM($Q30:AC30))*3)&lt;0,"n/a",($D30/IF($Q30=0,SUM($R30:AD30),SUM($Q30:AC30))*3)),"n/a"),"n/a")</f>
        <v>9.7937052476704256</v>
      </c>
      <c r="I30" s="20">
        <f>IF(COUNT(Q30:AF30)=16,IFERROR(IF(($D30/IF($Q30=0,SUM($R30:AH30),SUM($Q30:AG30))*4)&lt;0,"n/a",($D30/IF($Q30=0,SUM($R30:AH30),SUM($Q30:AG30))*4)),"n/a"),"n/a")</f>
        <v>10.647133859842047</v>
      </c>
      <c r="J30" s="20">
        <f>IF(COUNT(Q30:AJ30)=20,IFERROR(IF(($D30/IF($Q30=0,SUM($R30:AL30),SUM($Q30:AK30))*5)&lt;0,"n/a",($D30/IF($Q30=0,SUM($R30:AL30),SUM($Q30:AK30))*5)),"n/a"),"n/a")</f>
        <v>11.551331887201734</v>
      </c>
      <c r="K30" s="20">
        <f>IF(COUNT(Q30:AN30)=24,IFERROR(IF(($D30/IF($Q30=0,SUM($R30:AP30),SUM($Q30:AO30))*6)&lt;0,"n/a",($D30/IF($Q30=0,SUM($R30:AP30),SUM($Q30:AO30))*6)),"n/a"),"n/a")</f>
        <v>12.431322076103026</v>
      </c>
      <c r="L30" s="20">
        <f>IF(COUNT(Q30:AR30)=28,IFERROR(IF(($D30/IF($Q30=0,SUM($R30:AT30),SUM($Q30:AS30))*7)&lt;0,"n/a",($D30/IF($Q30=0,SUM($R30:AT30),SUM($Q30:AS30))*7)),"n/a"),"n/a")</f>
        <v>13.317666309396213</v>
      </c>
      <c r="M30" s="20">
        <f>IF(COUNT(Q30:AV30)=32,IFERROR(IF(($D30/IF($Q30=0,SUM($R30:AX30),SUM($Q30:AW30))*8)&lt;0,"n/a",($D30/IF($Q30=0,SUM($R30:AX30),SUM($Q30:AW30))*8)),"n/a"),"n/a")</f>
        <v>14.043154008438819</v>
      </c>
      <c r="N30" s="20">
        <f>IF(COUNT(Q30:AZ30)=36,IFERROR(IF(($D30/IF($Q30=0,SUM($R30:BB30),SUM($Q30:BA30))*9)&lt;0,"n/a",($D30/IF($Q30=0,SUM($R30:BB30),SUM($Q30:BA30))*9)),"n/a"),"n/a")</f>
        <v>14.741165108267717</v>
      </c>
      <c r="O30" s="20">
        <f>IF(COUNT(Q30:BD30)=40,IFERROR(IF(($D30/IF($Q30=0,SUM($R30:BF30),SUM($Q30:BE30))*10)&lt;0,"n/a",($D30/IF($Q30=0,SUM($R30:BF30),SUM($Q30:BE30))*10)),"n/a"),"n/a")</f>
        <v>15.485529835989297</v>
      </c>
      <c r="P30" s="22">
        <f t="shared" si="1"/>
        <v>3160</v>
      </c>
      <c r="Q30" s="24">
        <v>867</v>
      </c>
      <c r="R30" s="36">
        <v>810</v>
      </c>
      <c r="S30" s="26">
        <v>749</v>
      </c>
      <c r="T30" s="37">
        <v>734</v>
      </c>
      <c r="U30" s="37">
        <v>617</v>
      </c>
      <c r="V30" s="28">
        <v>593</v>
      </c>
      <c r="W30" s="27">
        <v>526</v>
      </c>
      <c r="X30" s="27">
        <v>550</v>
      </c>
      <c r="Y30" s="27">
        <v>575</v>
      </c>
      <c r="Z30" s="28">
        <v>554</v>
      </c>
      <c r="AA30" s="27">
        <v>543</v>
      </c>
      <c r="AB30" s="27">
        <v>553</v>
      </c>
      <c r="AC30" s="27">
        <v>485</v>
      </c>
      <c r="AD30" s="28">
        <v>461</v>
      </c>
      <c r="AE30" s="27">
        <v>449</v>
      </c>
      <c r="AF30" s="27">
        <v>478</v>
      </c>
      <c r="AG30" s="27">
        <v>459</v>
      </c>
      <c r="AH30" s="28">
        <v>419</v>
      </c>
      <c r="AI30" s="27">
        <v>379</v>
      </c>
      <c r="AJ30" s="27">
        <v>374</v>
      </c>
      <c r="AK30" s="27">
        <v>350</v>
      </c>
      <c r="AL30" s="28">
        <v>346</v>
      </c>
      <c r="AM30" s="27">
        <v>333</v>
      </c>
      <c r="AN30" s="27">
        <v>347</v>
      </c>
      <c r="AO30" s="27">
        <v>300</v>
      </c>
      <c r="AP30" s="28">
        <v>289</v>
      </c>
      <c r="AQ30" s="27">
        <v>282</v>
      </c>
      <c r="AR30" s="27">
        <v>297</v>
      </c>
      <c r="AS30" s="27">
        <v>276</v>
      </c>
      <c r="AT30" s="28">
        <v>290</v>
      </c>
      <c r="AU30" s="27">
        <v>287</v>
      </c>
      <c r="AV30" s="27">
        <v>310</v>
      </c>
      <c r="AW30" s="27">
        <v>286</v>
      </c>
      <c r="AX30" s="28">
        <v>280</v>
      </c>
      <c r="AY30" s="27">
        <v>264</v>
      </c>
      <c r="AZ30" s="27">
        <v>278</v>
      </c>
      <c r="BA30" s="27">
        <v>266</v>
      </c>
      <c r="BB30" s="28">
        <v>239</v>
      </c>
      <c r="BC30" s="27">
        <v>227</v>
      </c>
      <c r="BD30" s="27">
        <v>244</v>
      </c>
      <c r="BE30" s="27">
        <v>228</v>
      </c>
      <c r="BF30" s="28">
        <v>226</v>
      </c>
      <c r="BG30" s="27">
        <v>215</v>
      </c>
      <c r="BH30" s="27">
        <v>237</v>
      </c>
      <c r="BI30" s="27">
        <v>207</v>
      </c>
    </row>
    <row r="31" spans="1:61" x14ac:dyDescent="0.2">
      <c r="A31" t="e" vm="27">
        <v>#VALUE!</v>
      </c>
      <c r="B31" t="str" cm="1">
        <f t="array" ref="B31">_FV(A31,"Ticker symbol",TRUE)</f>
        <v>CRWD</v>
      </c>
      <c r="C31" s="18" cm="1">
        <f t="array" ref="C31">_FV(A31,"Price")</f>
        <v>148.74</v>
      </c>
      <c r="D31" s="19" cm="1">
        <f t="array" ref="D31">_FV(A31,"market cap",TRUE)/1000000</f>
        <v>34510.449999999997</v>
      </c>
      <c r="E31" s="21" t="str">
        <f t="shared" si="0"/>
        <v>n/a</v>
      </c>
      <c r="F31" s="20">
        <f>IF(COUNT(Q31:T31)=4,IFERROR(IF($D31/IF($Q31=0,SUM($R31:U31),SUM($Q31:T31))&lt;0,"n/a",$D31/IF($Q31=0,SUM($R31:U31),SUM($Q31:T31))),"n/a"),"n/a")</f>
        <v>23.767527548209365</v>
      </c>
      <c r="G31" s="20">
        <f>IF(COUNT(Q31:X31)=8,IFERROR(IF(($D31/IF($Q31=0,SUM($R31:Z31),SUM($Q31:Y31))*2)&lt;0,"n/a",($D31/IF($Q31=0,SUM($R31:Z31),SUM($Q31:Y31))*2)),"n/a"),"n/a")</f>
        <v>27.853470540758675</v>
      </c>
      <c r="H31" s="20">
        <f>IF(COUNT(Q31:AB31)=12,IFERROR(IF(($D31/IF($Q31=0,SUM($R31:AD31),SUM($Q31:AC31))*3)&lt;0,"n/a",($D31/IF($Q31=0,SUM($R31:AD31),SUM($Q31:AC31))*3)),"n/a"),"n/a")</f>
        <v>35.861222722549357</v>
      </c>
      <c r="I31" s="20">
        <f>IF(COUNT(Q31:AF31)=16,IFERROR(IF(($D31/IF($Q31=0,SUM($R31:AH31),SUM($Q31:AG31))*4)&lt;0,"n/a",($D31/IF($Q31=0,SUM($R31:AH31),SUM($Q31:AG31))*4)),"n/a"),"n/a")</f>
        <v>45.170746073298425</v>
      </c>
      <c r="J31" s="20" t="str">
        <f>IF(COUNT(Q31:AJ31)=20,IFERROR(IF(($D31/IF($Q31=0,SUM($R31:AL31),SUM($Q31:AK31))*5)&lt;0,"n/a",($D31/IF($Q31=0,SUM($R31:AL31),SUM($Q31:AK31))*5)),"n/a"),"n/a")</f>
        <v>n/a</v>
      </c>
      <c r="K31" s="20" t="str">
        <f>IF(COUNT(Q31:AN31)=24,IFERROR(IF(($D31/IF($Q31=0,SUM($R31:AP31),SUM($Q31:AO31))*6)&lt;0,"n/a",($D31/IF($Q31=0,SUM($R31:AP31),SUM($Q31:AO31))*6)),"n/a"),"n/a")</f>
        <v>n/a</v>
      </c>
      <c r="L31" s="20" t="str">
        <f>IF(COUNT(Q31:AR31)=28,IFERROR(IF(($D31/IF($Q31=0,SUM($R31:AT31),SUM($Q31:AS31))*7)&lt;0,"n/a",($D31/IF($Q31=0,SUM($R31:AT31),SUM($Q31:AS31))*7)),"n/a"),"n/a")</f>
        <v>n/a</v>
      </c>
      <c r="M31" s="20" t="str">
        <f>IF(COUNT(Q31:AV31)=32,IFERROR(IF(($D31/IF($Q31=0,SUM($R31:AX31),SUM($Q31:AW31))*8)&lt;0,"n/a",($D31/IF($Q31=0,SUM($R31:AX31),SUM($Q31:AW31))*8)),"n/a"),"n/a")</f>
        <v>n/a</v>
      </c>
      <c r="N31" s="20" t="str">
        <f>IF(COUNT(Q31:AZ31)=36,IFERROR(IF(($D31/IF($Q31=0,SUM($R31:BB31),SUM($Q31:BA31))*9)&lt;0,"n/a",($D31/IF($Q31=0,SUM($R31:BB31),SUM($Q31:BA31))*9)),"n/a"),"n/a")</f>
        <v>n/a</v>
      </c>
      <c r="O31" s="20" t="str">
        <f>IF(COUNT(Q31:BD31)=40,IFERROR(IF(($D31/IF($Q31=0,SUM($R31:BF31),SUM($Q31:BE31))*10)&lt;0,"n/a",($D31/IF($Q31=0,SUM($R31:BF31),SUM($Q31:BE31))*10)),"n/a"),"n/a")</f>
        <v>n/a</v>
      </c>
      <c r="P31" s="22">
        <f t="shared" si="1"/>
        <v>1452</v>
      </c>
      <c r="Q31" s="24">
        <v>431</v>
      </c>
      <c r="R31" s="36">
        <v>380</v>
      </c>
      <c r="S31" s="26">
        <v>338</v>
      </c>
      <c r="T31" s="37">
        <v>303</v>
      </c>
      <c r="U31" s="37">
        <v>265</v>
      </c>
      <c r="V31" s="28">
        <v>232</v>
      </c>
      <c r="W31" s="27">
        <v>199</v>
      </c>
      <c r="X31" s="27">
        <v>178</v>
      </c>
      <c r="Y31" s="27">
        <v>152</v>
      </c>
      <c r="Z31" s="28">
        <v>125</v>
      </c>
      <c r="AA31" s="27">
        <v>108</v>
      </c>
      <c r="AB31" s="27">
        <v>96</v>
      </c>
      <c r="AC31" s="27">
        <v>80</v>
      </c>
      <c r="AD31" s="28">
        <v>66</v>
      </c>
      <c r="AE31" s="27">
        <v>56</v>
      </c>
      <c r="AF31" s="27">
        <v>47</v>
      </c>
      <c r="AG31" s="30"/>
      <c r="AH31" s="29"/>
      <c r="AI31" s="30"/>
      <c r="AJ31" s="30"/>
      <c r="AK31" s="30"/>
      <c r="AL31" s="29"/>
      <c r="AM31" s="30"/>
      <c r="AN31" s="30"/>
      <c r="AO31" s="30"/>
      <c r="AP31" s="29"/>
      <c r="AQ31" s="30"/>
      <c r="AR31" s="30"/>
      <c r="AS31" s="30"/>
      <c r="AT31" s="29"/>
      <c r="AU31" s="30"/>
      <c r="AV31" s="30"/>
      <c r="AW31" s="30"/>
      <c r="AX31" s="29"/>
      <c r="AY31" s="30"/>
      <c r="AZ31" s="30"/>
      <c r="BA31" s="30"/>
      <c r="BB31" s="29"/>
      <c r="BC31" s="30"/>
      <c r="BD31" s="30"/>
      <c r="BE31" s="30"/>
      <c r="BF31" s="29"/>
      <c r="BG31" s="30"/>
      <c r="BH31" s="30"/>
      <c r="BI31" s="30"/>
    </row>
    <row r="32" spans="1:61" x14ac:dyDescent="0.2">
      <c r="A32" t="e" vm="28">
        <v>#VALUE!</v>
      </c>
      <c r="B32" t="str" cm="1">
        <f t="array" ref="B32">_FV(A32,"Ticker symbol",TRUE)</f>
        <v>CSCO</v>
      </c>
      <c r="C32" s="18" cm="1">
        <f t="array" ref="C32">_FV(A32,"Price")</f>
        <v>42.94</v>
      </c>
      <c r="D32" s="19" cm="1">
        <f t="array" ref="D32">_FV(A32,"market cap",TRUE)/1000000</f>
        <v>178380</v>
      </c>
      <c r="E32" s="21">
        <f t="shared" si="0"/>
        <v>5.528322440087146E-2</v>
      </c>
      <c r="F32" s="20">
        <f>IF(COUNT(Q32:T32)=4,IFERROR(IF($D32/IF($Q32=0,SUM($R32:U32),SUM($Q32:T32))&lt;0,"n/a",$D32/IF($Q32=0,SUM($R32:U32),SUM($Q32:T32))),"n/a"),"n/a")</f>
        <v>3.4603969039166618</v>
      </c>
      <c r="G32" s="20">
        <f>IF(COUNT(Q32:X32)=8,IFERROR(IF(($D32/IF($Q32=0,SUM($R32:Z32),SUM($Q32:Y32))*2)&lt;0,"n/a",($D32/IF($Q32=0,SUM($R32:Z32),SUM($Q32:Y32))*2)),"n/a"),"n/a")</f>
        <v>3.1973471948377847</v>
      </c>
      <c r="H32" s="20">
        <f>IF(COUNT(Q32:AB32)=12,IFERROR(IF(($D32/IF($Q32=0,SUM($R32:AD32),SUM($Q32:AC32))*3)&lt;0,"n/a",($D32/IF($Q32=0,SUM($R32:AD32),SUM($Q32:AC32))*3)),"n/a"),"n/a")</f>
        <v>3.2716068251707204</v>
      </c>
      <c r="I32" s="20">
        <f>IF(COUNT(Q32:AF32)=16,IFERROR(IF(($D32/IF($Q32=0,SUM($R32:AH32),SUM($Q32:AG32))*4)&lt;0,"n/a",($D32/IF($Q32=0,SUM($R32:AH32),SUM($Q32:AG32))*4)),"n/a"),"n/a")</f>
        <v>3.3367471485290197</v>
      </c>
      <c r="J32" s="20">
        <f>IF(COUNT(Q32:AJ32)=20,IFERROR(IF(($D32/IF($Q32=0,SUM($R32:AL32),SUM($Q32:AK32))*5)&lt;0,"n/a",($D32/IF($Q32=0,SUM($R32:AL32),SUM($Q32:AK32))*5)),"n/a"),"n/a")</f>
        <v>3.4090648482948942</v>
      </c>
      <c r="K32" s="20">
        <f>IF(COUNT(Q32:AN32)=24,IFERROR(IF(($D32/IF($Q32=0,SUM($R32:AP32),SUM($Q32:AO32))*6)&lt;0,"n/a",($D32/IF($Q32=0,SUM($R32:AP32),SUM($Q32:AO32))*6)),"n/a"),"n/a")</f>
        <v>3.4464792315395933</v>
      </c>
      <c r="L32" s="20">
        <f>IF(COUNT(Q32:AR32)=28,IFERROR(IF(($D32/IF($Q32=0,SUM($R32:AT32),SUM($Q32:AS32))*7)&lt;0,"n/a",($D32/IF($Q32=0,SUM($R32:AT32),SUM($Q32:AS32))*7)),"n/a"),"n/a")</f>
        <v>3.4671420360358862</v>
      </c>
      <c r="M32" s="20">
        <f>IF(COUNT(Q32:AV32)=32,IFERROR(IF(($D32/IF($Q32=0,SUM($R32:AX32),SUM($Q32:AW32))*8)&lt;0,"n/a",($D32/IF($Q32=0,SUM($R32:AX32),SUM($Q32:AW32))*8)),"n/a"),"n/a")</f>
        <v>3.502428560559391</v>
      </c>
      <c r="N32" s="20">
        <f>IF(COUNT(Q32:AZ32)=36,IFERROR(IF(($D32/IF($Q32=0,SUM($R32:BB32),SUM($Q32:BA32))*9)&lt;0,"n/a",($D32/IF($Q32=0,SUM($R32:BB32),SUM($Q32:BA32))*9)),"n/a"),"n/a")</f>
        <v>3.5186593579523913</v>
      </c>
      <c r="O32" s="20">
        <f>IF(COUNT(Q32:BD32)=40,IFERROR(IF(($D32/IF($Q32=0,SUM($R32:BF32),SUM($Q32:BE32))*10)&lt;0,"n/a",($D32/IF($Q32=0,SUM($R32:BF32),SUM($Q32:BE32))*10)),"n/a"),"n/a")</f>
        <v>3.5467451385851194</v>
      </c>
      <c r="P32" s="22">
        <f t="shared" si="1"/>
        <v>51549</v>
      </c>
      <c r="Q32" s="24">
        <v>12720</v>
      </c>
      <c r="R32" s="36">
        <v>12900</v>
      </c>
      <c r="S32" s="26">
        <v>13126</v>
      </c>
      <c r="T32" s="37">
        <v>12803</v>
      </c>
      <c r="U32" s="37">
        <v>11960</v>
      </c>
      <c r="V32" s="28">
        <v>11929</v>
      </c>
      <c r="W32" s="27">
        <v>12154</v>
      </c>
      <c r="X32" s="27">
        <v>11983</v>
      </c>
      <c r="Y32" s="27">
        <v>12005</v>
      </c>
      <c r="Z32" s="28">
        <v>13159</v>
      </c>
      <c r="AA32" s="27">
        <v>13428</v>
      </c>
      <c r="AB32" s="27">
        <v>12958</v>
      </c>
      <c r="AC32" s="27">
        <v>12446</v>
      </c>
      <c r="AD32" s="28">
        <v>13072</v>
      </c>
      <c r="AE32" s="27">
        <v>12844</v>
      </c>
      <c r="AF32" s="27">
        <v>12463</v>
      </c>
      <c r="AG32" s="27">
        <v>11887</v>
      </c>
      <c r="AH32" s="28">
        <v>12136</v>
      </c>
      <c r="AI32" s="27">
        <v>12133</v>
      </c>
      <c r="AJ32" s="27">
        <v>11940</v>
      </c>
      <c r="AK32" s="27">
        <v>11580</v>
      </c>
      <c r="AL32" s="28">
        <v>12352</v>
      </c>
      <c r="AM32" s="27">
        <v>12638</v>
      </c>
      <c r="AN32" s="27">
        <v>12000</v>
      </c>
      <c r="AO32" s="27">
        <v>11927</v>
      </c>
      <c r="AP32" s="28">
        <v>12682</v>
      </c>
      <c r="AQ32" s="27">
        <v>12843</v>
      </c>
      <c r="AR32" s="27">
        <v>12137</v>
      </c>
      <c r="AS32" s="27">
        <v>11936</v>
      </c>
      <c r="AT32" s="28">
        <v>12245</v>
      </c>
      <c r="AU32" s="27">
        <v>12357</v>
      </c>
      <c r="AV32" s="27">
        <v>11545</v>
      </c>
      <c r="AW32" s="27">
        <v>11155</v>
      </c>
      <c r="AX32" s="28">
        <v>12085</v>
      </c>
      <c r="AY32" s="27">
        <v>12417</v>
      </c>
      <c r="AZ32" s="27">
        <v>12216</v>
      </c>
      <c r="BA32" s="27">
        <v>12098</v>
      </c>
      <c r="BB32" s="28">
        <v>11876</v>
      </c>
      <c r="BC32" s="27">
        <v>11690</v>
      </c>
      <c r="BD32" s="27">
        <v>11588</v>
      </c>
      <c r="BE32" s="27">
        <v>11527</v>
      </c>
      <c r="BF32" s="28">
        <v>11256</v>
      </c>
      <c r="BG32" s="27">
        <v>11195</v>
      </c>
      <c r="BH32" s="27">
        <v>10866</v>
      </c>
      <c r="BI32" s="27">
        <v>10407</v>
      </c>
    </row>
    <row r="33" spans="1:61" x14ac:dyDescent="0.2">
      <c r="A33" t="e" vm="29">
        <v>#VALUE!</v>
      </c>
      <c r="B33" t="str" cm="1">
        <f t="array" ref="B33">_FV(A33,"Ticker symbol",TRUE)</f>
        <v>CSX</v>
      </c>
      <c r="C33" s="18" cm="1">
        <f t="array" ref="C33">_FV(A33,"Price")</f>
        <v>30.94</v>
      </c>
      <c r="D33" s="19" cm="1">
        <f t="array" ref="D33">_FV(A33,"market cap",TRUE)/1000000</f>
        <v>67271.604399999997</v>
      </c>
      <c r="E33" s="21">
        <f t="shared" si="0"/>
        <v>-2.9491497576603961E-2</v>
      </c>
      <c r="F33" s="20">
        <f>IF(COUNT(Q33:T33)=4,IFERROR(IF($D33/IF($Q33=0,SUM($R33:U33),SUM($Q33:T33))&lt;0,"n/a",$D33/IF($Q33=0,SUM($R33:U33),SUM($Q33:T33))),"n/a"),"n/a")</f>
        <v>5.1266273738759329</v>
      </c>
      <c r="G33" s="20">
        <f>IF(COUNT(Q33:X33)=8,IFERROR(IF(($D33/IF($Q33=0,SUM($R33:Z33),SUM($Q33:Y33))*2)&lt;0,"n/a",($D33/IF($Q33=0,SUM($R33:Z33),SUM($Q33:Y33))*2)),"n/a"),"n/a")</f>
        <v>5.0736559619880834</v>
      </c>
      <c r="H33" s="20">
        <f>IF(COUNT(Q33:AB33)=12,IFERROR(IF(($D33/IF($Q33=0,SUM($R33:AD33),SUM($Q33:AC33))*3)&lt;0,"n/a",($D33/IF($Q33=0,SUM($R33:AD33),SUM($Q33:AC33))*3)),"n/a"),"n/a")</f>
        <v>5.2480773163437782</v>
      </c>
      <c r="I33" s="20">
        <f>IF(COUNT(Q33:AF33)=16,IFERROR(IF(($D33/IF($Q33=0,SUM($R33:AH33),SUM($Q33:AG33))*4)&lt;0,"n/a",($D33/IF($Q33=0,SUM($R33:AH33),SUM($Q33:AG33))*4)),"n/a"),"n/a")</f>
        <v>5.3069010472340006</v>
      </c>
      <c r="J33" s="20">
        <f>IF(COUNT(Q33:AJ33)=20,IFERROR(IF(($D33/IF($Q33=0,SUM($R33:AL33),SUM($Q33:AK33))*5)&lt;0,"n/a",($D33/IF($Q33=0,SUM($R33:AL33),SUM($Q33:AK33))*5)),"n/a"),"n/a")</f>
        <v>5.4152596396889541</v>
      </c>
      <c r="K33" s="20">
        <f>IF(COUNT(Q33:AN33)=24,IFERROR(IF(($D33/IF($Q33=0,SUM($R33:AP33),SUM($Q33:AO33))*6)&lt;0,"n/a",($D33/IF($Q33=0,SUM($R33:AP33),SUM($Q33:AO33))*6)),"n/a"),"n/a")</f>
        <v>5.5154221857833896</v>
      </c>
      <c r="L33" s="20">
        <f>IF(COUNT(Q33:AR33)=28,IFERROR(IF(($D33/IF($Q33=0,SUM($R33:AT33),SUM($Q33:AS33))*7)&lt;0,"n/a",($D33/IF($Q33=0,SUM($R33:AT33),SUM($Q33:AS33))*7)),"n/a"),"n/a")</f>
        <v>5.540470754062099</v>
      </c>
      <c r="M33" s="20">
        <f>IF(COUNT(Q33:AV33)=32,IFERROR(IF(($D33/IF($Q33=0,SUM($R33:AX33),SUM($Q33:AW33))*8)&lt;0,"n/a",($D33/IF($Q33=0,SUM($R33:AX33),SUM($Q33:AW33))*8)),"n/a"),"n/a")</f>
        <v>5.510565370358993</v>
      </c>
      <c r="N33" s="20">
        <f>IF(COUNT(Q33:AZ33)=36,IFERROR(IF(($D33/IF($Q33=0,SUM($R33:BB33),SUM($Q33:BA33))*9)&lt;0,"n/a",($D33/IF($Q33=0,SUM($R33:BB33),SUM($Q33:BA33))*9)),"n/a"),"n/a")</f>
        <v>5.5196962256582305</v>
      </c>
      <c r="O33" s="20">
        <f>IF(COUNT(Q33:BD33)=40,IFERROR(IF(($D33/IF($Q33=0,SUM($R33:BF33),SUM($Q33:BE33))*10)&lt;0,"n/a",($D33/IF($Q33=0,SUM($R33:BF33),SUM($Q33:BE33))*10)),"n/a"),"n/a")</f>
        <v>5.5389913957069101</v>
      </c>
      <c r="P33" s="22">
        <f t="shared" si="1"/>
        <v>13122</v>
      </c>
      <c r="Q33" s="24">
        <v>3413</v>
      </c>
      <c r="R33" s="36">
        <v>3427</v>
      </c>
      <c r="S33" s="26">
        <v>3292</v>
      </c>
      <c r="T33" s="37">
        <v>2990</v>
      </c>
      <c r="U33" s="37">
        <v>2813</v>
      </c>
      <c r="V33" s="28">
        <v>2825</v>
      </c>
      <c r="W33" s="27">
        <v>2648</v>
      </c>
      <c r="X33" s="27">
        <v>2255</v>
      </c>
      <c r="Y33" s="27">
        <v>2855</v>
      </c>
      <c r="Z33" s="28">
        <v>2885</v>
      </c>
      <c r="AA33" s="27">
        <v>2978</v>
      </c>
      <c r="AB33" s="27">
        <v>3061</v>
      </c>
      <c r="AC33" s="27">
        <v>3013</v>
      </c>
      <c r="AD33" s="28">
        <v>3143</v>
      </c>
      <c r="AE33" s="27">
        <v>3129</v>
      </c>
      <c r="AF33" s="27">
        <v>3102</v>
      </c>
      <c r="AG33" s="27">
        <v>2876</v>
      </c>
      <c r="AH33" s="28">
        <v>2863</v>
      </c>
      <c r="AI33" s="27">
        <v>2743</v>
      </c>
      <c r="AJ33" s="27">
        <v>2933</v>
      </c>
      <c r="AK33" s="27">
        <v>2869</v>
      </c>
      <c r="AL33" s="28">
        <v>3037</v>
      </c>
      <c r="AM33" s="27">
        <v>2710</v>
      </c>
      <c r="AN33" s="27">
        <v>2704</v>
      </c>
      <c r="AO33" s="27">
        <v>2618</v>
      </c>
      <c r="AP33" s="28">
        <v>2781</v>
      </c>
      <c r="AQ33" s="27">
        <v>2939</v>
      </c>
      <c r="AR33" s="27">
        <v>3064</v>
      </c>
      <c r="AS33" s="27">
        <v>3027</v>
      </c>
      <c r="AT33" s="28">
        <v>3192</v>
      </c>
      <c r="AU33" s="27">
        <v>3221</v>
      </c>
      <c r="AV33" s="27">
        <v>3244</v>
      </c>
      <c r="AW33" s="27">
        <v>3012</v>
      </c>
      <c r="AX33" s="28">
        <v>3032</v>
      </c>
      <c r="AY33" s="27">
        <v>2985</v>
      </c>
      <c r="AZ33" s="27">
        <v>3046</v>
      </c>
      <c r="BA33" s="27">
        <v>2963</v>
      </c>
      <c r="BB33" s="28">
        <v>2891</v>
      </c>
      <c r="BC33" s="27">
        <v>2894</v>
      </c>
      <c r="BD33" s="27">
        <v>3012</v>
      </c>
      <c r="BE33" s="27">
        <v>2966</v>
      </c>
      <c r="BF33" s="28">
        <v>3003</v>
      </c>
      <c r="BG33" s="27">
        <v>2963</v>
      </c>
      <c r="BH33" s="27">
        <v>3019</v>
      </c>
      <c r="BI33" s="27">
        <v>2810</v>
      </c>
    </row>
    <row r="34" spans="1:61" x14ac:dyDescent="0.2">
      <c r="A34" t="e" vm="30">
        <v>#VALUE!</v>
      </c>
      <c r="B34" t="str" cm="1">
        <f t="array" ref="B34">_FV(A34,"Ticker symbol",TRUE)</f>
        <v>CTAS</v>
      </c>
      <c r="C34" s="18" cm="1">
        <f t="array" ref="C34">_FV(A34,"Price")</f>
        <v>363.62</v>
      </c>
      <c r="D34" s="19" cm="1">
        <f t="array" ref="D34">_FV(A34,"market cap",TRUE)/1000000</f>
        <v>37207.379999999997</v>
      </c>
      <c r="E34" s="21">
        <f t="shared" si="0"/>
        <v>0.69761459307764262</v>
      </c>
      <c r="F34" s="20">
        <f>IF(COUNT(Q34:T34)=4,IFERROR(IF($D34/IF($Q34=0,SUM($R34:U34),SUM($Q34:T34))&lt;0,"n/a",$D34/IF($Q34=0,SUM($R34:U34),SUM($Q34:T34))),"n/a"),"n/a")</f>
        <v>4.8854227941176465</v>
      </c>
      <c r="G34" s="20">
        <f>IF(COUNT(Q34:X34)=8,IFERROR(IF(($D34/IF($Q34=0,SUM($R34:Z34),SUM($Q34:Y34))*2)&lt;0,"n/a",($D34/IF($Q34=0,SUM($R34:Z34),SUM($Q34:Y34))*2)),"n/a"),"n/a")</f>
        <v>4.5574938755512004</v>
      </c>
      <c r="H34" s="20">
        <f>IF(COUNT(Q34:AB34)=12,IFERROR(IF(($D34/IF($Q34=0,SUM($R34:AD34),SUM($Q34:AC34))*3)&lt;0,"n/a",($D34/IF($Q34=0,SUM($R34:AD34),SUM($Q34:AC34))*3)),"n/a"),"n/a")</f>
        <v>4.7581798030606581</v>
      </c>
      <c r="I34" s="20">
        <f>IF(COUNT(Q34:AF34)=16,IFERROR(IF(($D34/IF($Q34=0,SUM($R34:AH34),SUM($Q34:AG34))*4)&lt;0,"n/a",($D34/IF($Q34=0,SUM($R34:AH34),SUM($Q34:AG34))*4)),"n/a"),"n/a")</f>
        <v>4.9389234751443549</v>
      </c>
      <c r="J34" s="20">
        <f>IF(COUNT(Q34:AJ34)=20,IFERROR(IF(($D34/IF($Q34=0,SUM($R34:AL34),SUM($Q34:AK34))*5)&lt;0,"n/a",($D34/IF($Q34=0,SUM($R34:AL34),SUM($Q34:AK34))*5)),"n/a"),"n/a")</f>
        <v>5.1481002850264268</v>
      </c>
      <c r="K34" s="20">
        <f>IF(COUNT(Q34:AN34)=24,IFERROR(IF(($D34/IF($Q34=0,SUM($R34:AP34),SUM($Q34:AO34))*6)&lt;0,"n/a",($D34/IF($Q34=0,SUM($R34:AP34),SUM($Q34:AO34))*6)),"n/a"),"n/a")</f>
        <v>5.4379528901663701</v>
      </c>
      <c r="L34" s="20">
        <f>IF(COUNT(Q34:AR34)=28,IFERROR(IF(($D34/IF($Q34=0,SUM($R34:AT34),SUM($Q34:AS34))*7)&lt;0,"n/a",($D34/IF($Q34=0,SUM($R34:AT34),SUM($Q34:AS34))*7)),"n/a"),"n/a")</f>
        <v>5.7097809930943768</v>
      </c>
      <c r="M34" s="20">
        <f>IF(COUNT(Q34:AV34)=32,IFERROR(IF(($D34/IF($Q34=0,SUM($R34:AX34),SUM($Q34:AW34))*8)&lt;0,"n/a",($D34/IF($Q34=0,SUM($R34:AX34),SUM($Q34:AW34))*8)),"n/a"),"n/a")</f>
        <v>5.9758891788797426</v>
      </c>
      <c r="N34" s="20">
        <f>IF(COUNT(Q34:AZ34)=36,IFERROR(IF(($D34/IF($Q34=0,SUM($R34:BB34),SUM($Q34:BA34))*9)&lt;0,"n/a",($D34/IF($Q34=0,SUM($R34:BB34),SUM($Q34:BA34))*9)),"n/a"),"n/a")</f>
        <v>6.1818829958094108</v>
      </c>
      <c r="O34" s="20">
        <f>IF(COUNT(Q34:BD34)=40,IFERROR(IF(($D34/IF($Q34=0,SUM($R34:BF34),SUM($Q34:BE34))*10)&lt;0,"n/a",($D34/IF($Q34=0,SUM($R34:BF34),SUM($Q34:BE34))*10)),"n/a"),"n/a")</f>
        <v>6.3770232749460112</v>
      </c>
      <c r="P34" s="22">
        <f t="shared" si="1"/>
        <v>7616</v>
      </c>
      <c r="Q34" s="24">
        <v>1961</v>
      </c>
      <c r="R34" s="36">
        <v>1922</v>
      </c>
      <c r="S34" s="26">
        <v>1897</v>
      </c>
      <c r="T34" s="37">
        <v>1836</v>
      </c>
      <c r="U34" s="37">
        <v>1777</v>
      </c>
      <c r="V34" s="28">
        <v>1757</v>
      </c>
      <c r="W34" s="27">
        <v>1747</v>
      </c>
      <c r="X34" s="27">
        <v>1620</v>
      </c>
      <c r="Y34" s="27">
        <v>1811</v>
      </c>
      <c r="Z34" s="28">
        <v>1844</v>
      </c>
      <c r="AA34" s="27">
        <v>1811</v>
      </c>
      <c r="AB34" s="27">
        <v>1794</v>
      </c>
      <c r="AC34" s="27">
        <v>1682</v>
      </c>
      <c r="AD34" s="28">
        <v>1718</v>
      </c>
      <c r="AE34" s="27">
        <v>1698</v>
      </c>
      <c r="AF34" s="27">
        <v>1670</v>
      </c>
      <c r="AG34" s="27">
        <v>1589</v>
      </c>
      <c r="AH34" s="28">
        <v>1606</v>
      </c>
      <c r="AI34" s="27">
        <v>1612</v>
      </c>
      <c r="AJ34" s="27">
        <v>1530</v>
      </c>
      <c r="AK34" s="27">
        <v>1255</v>
      </c>
      <c r="AL34" s="28">
        <v>1271</v>
      </c>
      <c r="AM34" s="27">
        <v>1267</v>
      </c>
      <c r="AN34" s="27">
        <v>1162</v>
      </c>
      <c r="AO34" s="27">
        <v>1216</v>
      </c>
      <c r="AP34" s="28">
        <v>1219</v>
      </c>
      <c r="AQ34" s="27">
        <v>1199</v>
      </c>
      <c r="AR34" s="27">
        <v>1035</v>
      </c>
      <c r="AS34" s="27">
        <v>1109</v>
      </c>
      <c r="AT34" s="28">
        <v>1123</v>
      </c>
      <c r="AU34" s="27">
        <v>1102</v>
      </c>
      <c r="AV34" s="27">
        <v>859</v>
      </c>
      <c r="AW34" s="27">
        <v>1111</v>
      </c>
      <c r="AX34" s="28">
        <v>1124</v>
      </c>
      <c r="AY34" s="27">
        <v>1100</v>
      </c>
      <c r="AZ34" s="27">
        <v>1059</v>
      </c>
      <c r="BA34" s="27">
        <v>1076</v>
      </c>
      <c r="BB34" s="28">
        <v>1060</v>
      </c>
      <c r="BC34" s="27">
        <v>1051</v>
      </c>
      <c r="BD34" s="27">
        <v>1054</v>
      </c>
      <c r="BE34" s="27">
        <v>1012</v>
      </c>
      <c r="BF34" s="28">
        <v>1019</v>
      </c>
      <c r="BG34" s="27">
        <v>1017</v>
      </c>
      <c r="BH34" s="27">
        <v>1012</v>
      </c>
      <c r="BI34" s="27">
        <v>938</v>
      </c>
    </row>
    <row r="35" spans="1:61" x14ac:dyDescent="0.2">
      <c r="A35" t="e" vm="31">
        <v>#VALUE!</v>
      </c>
      <c r="B35" t="str" cm="1">
        <f t="array" ref="B35">_FV(A35,"Ticker symbol",TRUE)</f>
        <v>CTSH</v>
      </c>
      <c r="C35" s="18" cm="1">
        <f t="array" ref="C35">_FV(A35,"Price")</f>
        <v>70.83</v>
      </c>
      <c r="D35" s="19" cm="1">
        <f t="array" ref="D35">_FV(A35,"market cap",TRUE)/1000000</f>
        <v>36914.74</v>
      </c>
      <c r="E35" s="21">
        <f t="shared" si="0"/>
        <v>0.90431071893533921</v>
      </c>
      <c r="F35" s="20">
        <f>IF(COUNT(Q35:T35)=4,IFERROR(IF($D35/IF($Q35=0,SUM($R35:U35),SUM($Q35:T35))&lt;0,"n/a",$D35/IF($Q35=0,SUM($R35:U35),SUM($Q35:T35))),"n/a"),"n/a")</f>
        <v>1.9498594971476864</v>
      </c>
      <c r="G35" s="20">
        <f>IF(COUNT(Q35:X35)=8,IFERROR(IF(($D35/IF($Q35=0,SUM($R35:Z35),SUM($Q35:Y35))*2)&lt;0,"n/a",($D35/IF($Q35=0,SUM($R35:Z35),SUM($Q35:Y35))*2)),"n/a"),"n/a")</f>
        <v>1.8464294110291357</v>
      </c>
      <c r="H35" s="20">
        <f>IF(COUNT(Q35:AB35)=12,IFERROR(IF(($D35/IF($Q35=0,SUM($R35:AD35),SUM($Q35:AC35))*3)&lt;0,"n/a",($D35/IF($Q35=0,SUM($R35:AD35),SUM($Q35:AC35))*3)),"n/a"),"n/a")</f>
        <v>1.9508212373167981</v>
      </c>
      <c r="I35" s="20">
        <f>IF(COUNT(Q35:AF35)=16,IFERROR(IF(($D35/IF($Q35=0,SUM($R35:AH35),SUM($Q35:AG35))*4)&lt;0,"n/a",($D35/IF($Q35=0,SUM($R35:AH35),SUM($Q35:AG35))*4)),"n/a"),"n/a")</f>
        <v>2.0256946483201403</v>
      </c>
      <c r="J35" s="20">
        <f>IF(COUNT(Q35:AJ35)=20,IFERROR(IF(($D35/IF($Q35=0,SUM($R35:AL35),SUM($Q35:AK35))*5)&lt;0,"n/a",($D35/IF($Q35=0,SUM($R35:AL35),SUM($Q35:AK35))*5)),"n/a"),"n/a")</f>
        <v>2.1045312018973124</v>
      </c>
      <c r="K35" s="20">
        <f>IF(COUNT(Q35:AN35)=24,IFERROR(IF(($D35/IF($Q35=0,SUM($R35:AP35),SUM($Q35:AO35))*6)&lt;0,"n/a",($D35/IF($Q35=0,SUM($R35:AP35),SUM($Q35:AO35))*6)),"n/a"),"n/a")</f>
        <v>2.1888372368811146</v>
      </c>
      <c r="L35" s="20">
        <f>IF(COUNT(Q35:AR35)=28,IFERROR(IF(($D35/IF($Q35=0,SUM($R35:AT35),SUM($Q35:AS35))*7)&lt;0,"n/a",($D35/IF($Q35=0,SUM($R35:AT35),SUM($Q35:AS35))*7)),"n/a"),"n/a")</f>
        <v>2.2745557452951428</v>
      </c>
      <c r="M35" s="20">
        <f>IF(COUNT(Q35:AV35)=32,IFERROR(IF(($D35/IF($Q35=0,SUM($R35:AX35),SUM($Q35:AW35))*8)&lt;0,"n/a",($D35/IF($Q35=0,SUM($R35:AX35),SUM($Q35:AW35))*8)),"n/a"),"n/a")</f>
        <v>2.3841148309908045</v>
      </c>
      <c r="N35" s="20">
        <f>IF(COUNT(Q35:AZ35)=36,IFERROR(IF(($D35/IF($Q35=0,SUM($R35:BB35),SUM($Q35:BA35))*9)&lt;0,"n/a",($D35/IF($Q35=0,SUM($R35:BB35),SUM($Q35:BA35))*9)),"n/a"),"n/a")</f>
        <v>2.5034108445355354</v>
      </c>
      <c r="O35" s="20">
        <f>IF(COUNT(Q35:BD35)=40,IFERROR(IF(($D35/IF($Q35=0,SUM($R35:BF35),SUM($Q35:BE35))*10)&lt;0,"n/a",($D35/IF($Q35=0,SUM($R35:BF35),SUM($Q35:BE35))*10)),"n/a"),"n/a")</f>
        <v>2.6356752202658895</v>
      </c>
      <c r="P35" s="22">
        <f t="shared" si="1"/>
        <v>18932</v>
      </c>
      <c r="Q35" s="24">
        <v>4826</v>
      </c>
      <c r="R35" s="36">
        <v>4777</v>
      </c>
      <c r="S35" s="26">
        <v>4744</v>
      </c>
      <c r="T35" s="37">
        <v>4585</v>
      </c>
      <c r="U35" s="37">
        <v>4401</v>
      </c>
      <c r="V35" s="28">
        <v>4184</v>
      </c>
      <c r="W35" s="27">
        <v>4243</v>
      </c>
      <c r="X35" s="27">
        <v>4000</v>
      </c>
      <c r="Y35" s="27">
        <v>4225</v>
      </c>
      <c r="Z35" s="28">
        <v>4284</v>
      </c>
      <c r="AA35" s="27">
        <v>4248</v>
      </c>
      <c r="AB35" s="27">
        <v>4141</v>
      </c>
      <c r="AC35" s="27">
        <v>4110</v>
      </c>
      <c r="AD35" s="28">
        <v>4129</v>
      </c>
      <c r="AE35" s="27">
        <v>4078</v>
      </c>
      <c r="AF35" s="27">
        <v>4006</v>
      </c>
      <c r="AG35" s="27">
        <v>3912</v>
      </c>
      <c r="AH35" s="28">
        <v>3828</v>
      </c>
      <c r="AI35" s="27">
        <v>3766</v>
      </c>
      <c r="AJ35" s="27">
        <v>3670</v>
      </c>
      <c r="AK35" s="27">
        <v>3546</v>
      </c>
      <c r="AL35" s="28">
        <v>3462</v>
      </c>
      <c r="AM35" s="27">
        <v>3453</v>
      </c>
      <c r="AN35" s="27">
        <v>3370</v>
      </c>
      <c r="AO35" s="27">
        <v>3202</v>
      </c>
      <c r="AP35" s="28">
        <v>3233</v>
      </c>
      <c r="AQ35" s="27">
        <v>3187</v>
      </c>
      <c r="AR35" s="27">
        <v>3085</v>
      </c>
      <c r="AS35" s="27">
        <v>2911</v>
      </c>
      <c r="AT35" s="28">
        <v>2743</v>
      </c>
      <c r="AU35" s="27">
        <v>2581</v>
      </c>
      <c r="AV35" s="27">
        <v>2517</v>
      </c>
      <c r="AW35" s="27">
        <v>2422</v>
      </c>
      <c r="AX35" s="28">
        <v>2355</v>
      </c>
      <c r="AY35" s="27">
        <v>2306</v>
      </c>
      <c r="AZ35" s="27">
        <v>2161</v>
      </c>
      <c r="BA35" s="27">
        <v>2021</v>
      </c>
      <c r="BB35" s="28">
        <v>1948</v>
      </c>
      <c r="BC35" s="27">
        <v>1892</v>
      </c>
      <c r="BD35" s="27">
        <v>1795</v>
      </c>
      <c r="BE35" s="27">
        <v>1711</v>
      </c>
      <c r="BF35" s="28">
        <v>1664</v>
      </c>
      <c r="BG35" s="27">
        <v>1601</v>
      </c>
      <c r="BH35" s="27">
        <v>1485</v>
      </c>
      <c r="BI35" s="27">
        <v>1371</v>
      </c>
    </row>
    <row r="36" spans="1:61" x14ac:dyDescent="0.2">
      <c r="A36" t="e" vm="32">
        <v>#VALUE!</v>
      </c>
      <c r="B36" t="str" cm="1">
        <f t="array" ref="B36">_FV(A36,"Ticker symbol",TRUE)</f>
        <v>DDOG</v>
      </c>
      <c r="C36" s="18" cm="1">
        <f t="array" ref="C36">_FV(A36,"Price")</f>
        <v>94.79</v>
      </c>
      <c r="D36" s="19" cm="1">
        <f t="array" ref="D36">_FV(A36,"market cap",TRUE)/1000000</f>
        <v>29860.5</v>
      </c>
      <c r="E36" s="21" t="str">
        <f t="shared" si="0"/>
        <v>n/a</v>
      </c>
      <c r="F36" s="20">
        <f>IF(COUNT(Q36:T36)=4,IFERROR(IF($D36/IF($Q36=0,SUM($R36:U36),SUM($Q36:T36))&lt;0,"n/a",$D36/IF($Q36=0,SUM($R36:U36),SUM($Q36:T36))),"n/a"),"n/a")</f>
        <v>25.02975691533948</v>
      </c>
      <c r="G36" s="20">
        <f>IF(COUNT(Q36:X36)=8,IFERROR(IF(($D36/IF($Q36=0,SUM($R36:Z36),SUM($Q36:Y36))*2)&lt;0,"n/a",($D36/IF($Q36=0,SUM($R36:Z36),SUM($Q36:Y36))*2)),"n/a"),"n/a")</f>
        <v>29.920340681362724</v>
      </c>
      <c r="H36" s="20">
        <f>IF(COUNT(Q36:AB36)=12,IFERROR(IF(($D36/IF($Q36=0,SUM($R36:AD36),SUM($Q36:AC36))*3)&lt;0,"n/a",($D36/IF($Q36=0,SUM($R36:AD36),SUM($Q36:AC36))*3)),"n/a"),"n/a")</f>
        <v>37.974353539635437</v>
      </c>
      <c r="I36" s="20" t="str">
        <f>IF(COUNT(Q36:AF36)=16,IFERROR(IF(($D36/IF($Q36=0,SUM($R36:AH36),SUM($Q36:AG36))*4)&lt;0,"n/a",($D36/IF($Q36=0,SUM($R36:AH36),SUM($Q36:AG36))*4)),"n/a"),"n/a")</f>
        <v>n/a</v>
      </c>
      <c r="J36" s="20" t="str">
        <f>IF(COUNT(Q36:AJ36)=20,IFERROR(IF(($D36/IF($Q36=0,SUM($R36:AL36),SUM($Q36:AK36))*5)&lt;0,"n/a",($D36/IF($Q36=0,SUM($R36:AL36),SUM($Q36:AK36))*5)),"n/a"),"n/a")</f>
        <v>n/a</v>
      </c>
      <c r="K36" s="20" t="str">
        <f>IF(COUNT(Q36:AN36)=24,IFERROR(IF(($D36/IF($Q36=0,SUM($R36:AP36),SUM($Q36:AO36))*6)&lt;0,"n/a",($D36/IF($Q36=0,SUM($R36:AP36),SUM($Q36:AO36))*6)),"n/a"),"n/a")</f>
        <v>n/a</v>
      </c>
      <c r="L36" s="20" t="str">
        <f>IF(COUNT(Q36:AR36)=28,IFERROR(IF(($D36/IF($Q36=0,SUM($R36:AT36),SUM($Q36:AS36))*7)&lt;0,"n/a",($D36/IF($Q36=0,SUM($R36:AT36),SUM($Q36:AS36))*7)),"n/a"),"n/a")</f>
        <v>n/a</v>
      </c>
      <c r="M36" s="20" t="str">
        <f>IF(COUNT(Q36:AV36)=32,IFERROR(IF(($D36/IF($Q36=0,SUM($R36:AX36),SUM($Q36:AW36))*8)&lt;0,"n/a",($D36/IF($Q36=0,SUM($R36:AX36),SUM($Q36:AW36))*8)),"n/a"),"n/a")</f>
        <v>n/a</v>
      </c>
      <c r="N36" s="20" t="str">
        <f>IF(COUNT(Q36:AZ36)=36,IFERROR(IF(($D36/IF($Q36=0,SUM($R36:BB36),SUM($Q36:BA36))*9)&lt;0,"n/a",($D36/IF($Q36=0,SUM($R36:BB36),SUM($Q36:BA36))*9)),"n/a"),"n/a")</f>
        <v>n/a</v>
      </c>
      <c r="O36" s="20" t="str">
        <f>IF(COUNT(Q36:BD36)=40,IFERROR(IF(($D36/IF($Q36=0,SUM($R36:BF36),SUM($Q36:BE36))*10)&lt;0,"n/a",($D36/IF($Q36=0,SUM($R36:BF36),SUM($Q36:BE36))*10)),"n/a"),"n/a")</f>
        <v>n/a</v>
      </c>
      <c r="P36" s="22">
        <f t="shared" si="1"/>
        <v>1193</v>
      </c>
      <c r="Q36" s="24">
        <v>363</v>
      </c>
      <c r="R36" s="36">
        <v>326</v>
      </c>
      <c r="S36" s="26">
        <v>270</v>
      </c>
      <c r="T36" s="37">
        <v>234</v>
      </c>
      <c r="U36" s="37">
        <v>199</v>
      </c>
      <c r="V36" s="28">
        <v>178</v>
      </c>
      <c r="W36" s="27">
        <v>155</v>
      </c>
      <c r="X36" s="27">
        <v>140</v>
      </c>
      <c r="Y36" s="27">
        <v>131</v>
      </c>
      <c r="Z36" s="28">
        <v>114</v>
      </c>
      <c r="AA36" s="27">
        <v>96</v>
      </c>
      <c r="AB36" s="27">
        <v>83</v>
      </c>
      <c r="AC36" s="27">
        <v>70</v>
      </c>
      <c r="AD36" s="29"/>
      <c r="AE36" s="30"/>
      <c r="AF36" s="30"/>
      <c r="AG36" s="30"/>
      <c r="AH36" s="29"/>
      <c r="AI36" s="30"/>
      <c r="AJ36" s="30"/>
      <c r="AK36" s="30"/>
      <c r="AL36" s="29"/>
      <c r="AM36" s="30"/>
      <c r="AN36" s="30"/>
      <c r="AO36" s="30"/>
      <c r="AP36" s="29"/>
      <c r="AQ36" s="30"/>
      <c r="AR36" s="30"/>
      <c r="AS36" s="30"/>
      <c r="AT36" s="29"/>
      <c r="AU36" s="30"/>
      <c r="AV36" s="30"/>
      <c r="AW36" s="30"/>
      <c r="AX36" s="29"/>
      <c r="AY36" s="30"/>
      <c r="AZ36" s="30"/>
      <c r="BA36" s="30"/>
      <c r="BB36" s="29"/>
      <c r="BC36" s="30"/>
      <c r="BD36" s="30"/>
      <c r="BE36" s="30"/>
      <c r="BF36" s="29"/>
      <c r="BG36" s="30"/>
      <c r="BH36" s="30"/>
      <c r="BI36" s="30"/>
    </row>
    <row r="37" spans="1:61" x14ac:dyDescent="0.2">
      <c r="A37" t="e" vm="33">
        <v>#VALUE!</v>
      </c>
      <c r="B37" t="str" cm="1">
        <f t="array" ref="B37">_FV(A37,"Ticker symbol",TRUE)</f>
        <v>DLTR</v>
      </c>
      <c r="C37" s="18" cm="1">
        <f t="array" ref="C37">_FV(A37,"Price")</f>
        <v>127.88</v>
      </c>
      <c r="D37" s="19" cm="1">
        <f t="array" ref="D37">_FV(A37,"market cap",TRUE)/1000000</f>
        <v>28845.69</v>
      </c>
      <c r="E37" s="21">
        <f t="shared" si="0"/>
        <v>2.1646881161122531</v>
      </c>
      <c r="F37" s="20">
        <f>IF(COUNT(Q37:T37)=4,IFERROR(IF($D37/IF($Q37=0,SUM($R37:U37),SUM($Q37:T37))&lt;0,"n/a",$D37/IF($Q37=0,SUM($R37:U37),SUM($Q37:T37))),"n/a"),"n/a")</f>
        <v>1.0958775928880784</v>
      </c>
      <c r="G37" s="20">
        <f>IF(COUNT(Q37:X37)=8,IFERROR(IF(($D37/IF($Q37=0,SUM($R37:Z37),SUM($Q37:Y37))*2)&lt;0,"n/a",($D37/IF($Q37=0,SUM($R37:Z37),SUM($Q37:Y37))*2)),"n/a"),"n/a")</f>
        <v>0.99216434209847448</v>
      </c>
      <c r="H37" s="20">
        <f>IF(COUNT(Q37:AB37)=12,IFERROR(IF(($D37/IF($Q37=0,SUM($R37:AD37),SUM($Q37:AC37))*3)&lt;0,"n/a",($D37/IF($Q37=0,SUM($R37:AD37),SUM($Q37:AC37))*3)),"n/a"),"n/a")</f>
        <v>1.0598798500881834</v>
      </c>
      <c r="I37" s="20">
        <f>IF(COUNT(Q37:AF37)=16,IFERROR(IF(($D37/IF($Q37=0,SUM($R37:AH37),SUM($Q37:AG37))*4)&lt;0,"n/a",($D37/IF($Q37=0,SUM($R37:AH37),SUM($Q37:AG37))*4)),"n/a"),"n/a")</f>
        <v>1.1027904576212868</v>
      </c>
      <c r="J37" s="20">
        <f>IF(COUNT(Q37:AJ37)=20,IFERROR(IF(($D37/IF($Q37=0,SUM($R37:AL37),SUM($Q37:AK37))*5)&lt;0,"n/a",($D37/IF($Q37=0,SUM($R37:AL37),SUM($Q37:AK37))*5)),"n/a"),"n/a")</f>
        <v>1.1433182189315809</v>
      </c>
      <c r="K37" s="20">
        <f>IF(COUNT(Q37:AN37)=24,IFERROR(IF(($D37/IF($Q37=0,SUM($R37:AP37),SUM($Q37:AO37))*6)&lt;0,"n/a",($D37/IF($Q37=0,SUM($R37:AP37),SUM($Q37:AO37))*6)),"n/a"),"n/a")</f>
        <v>1.1806036917284</v>
      </c>
      <c r="L37" s="20">
        <f>IF(COUNT(Q37:AR37)=28,IFERROR(IF(($D37/IF($Q37=0,SUM($R37:AT37),SUM($Q37:AS37))*7)&lt;0,"n/a",($D37/IF($Q37=0,SUM($R37:AT37),SUM($Q37:AS37))*7)),"n/a"),"n/a")</f>
        <v>1.2682848744087885</v>
      </c>
      <c r="M37" s="20">
        <f>IF(COUNT(Q37:AV37)=32,IFERROR(IF(($D37/IF($Q37=0,SUM($R37:AX37),SUM($Q37:AW37))*8)&lt;0,"n/a",($D37/IF($Q37=0,SUM($R37:AX37),SUM($Q37:AW37))*8)),"n/a"),"n/a")</f>
        <v>1.3771455170438269</v>
      </c>
      <c r="N37" s="20">
        <f>IF(COUNT(Q37:AZ37)=36,IFERROR(IF(($D37/IF($Q37=0,SUM($R37:BB37),SUM($Q37:BA37))*9)&lt;0,"n/a",($D37/IF($Q37=0,SUM($R37:BB37),SUM($Q37:BA37))*9)),"n/a"),"n/a")</f>
        <v>1.4799407707216963</v>
      </c>
      <c r="O37" s="20">
        <f>IF(COUNT(Q37:BD37)=40,IFERROR(IF(($D37/IF($Q37=0,SUM($R37:BF37),SUM($Q37:BE37))*10)&lt;0,"n/a",($D37/IF($Q37=0,SUM($R37:BF37),SUM($Q37:BE37))*10)),"n/a"),"n/a")</f>
        <v>1.5804471936706919</v>
      </c>
      <c r="P37" s="22">
        <f t="shared" ref="P37:P68" si="2">IF(Q37=0,SUM(R37:U37),SUM(Q37:T37))</f>
        <v>26322</v>
      </c>
      <c r="Q37" s="24">
        <v>7081</v>
      </c>
      <c r="R37" s="36">
        <v>6418</v>
      </c>
      <c r="S37" s="26">
        <v>6343</v>
      </c>
      <c r="T37" s="37">
        <v>6480</v>
      </c>
      <c r="U37" s="37">
        <v>6768</v>
      </c>
      <c r="V37" s="28">
        <v>6177</v>
      </c>
      <c r="W37" s="27">
        <v>6278</v>
      </c>
      <c r="X37" s="27">
        <v>6287</v>
      </c>
      <c r="Y37" s="27">
        <v>6315</v>
      </c>
      <c r="Z37" s="28">
        <v>5746</v>
      </c>
      <c r="AA37" s="27">
        <v>5741</v>
      </c>
      <c r="AB37" s="27">
        <v>5809</v>
      </c>
      <c r="AC37" s="27">
        <v>6205</v>
      </c>
      <c r="AD37" s="28">
        <v>5539</v>
      </c>
      <c r="AE37" s="27">
        <v>5526</v>
      </c>
      <c r="AF37" s="27">
        <v>5554</v>
      </c>
      <c r="AG37" s="27">
        <v>6361</v>
      </c>
      <c r="AH37" s="28">
        <v>5317</v>
      </c>
      <c r="AI37" s="27">
        <v>5281</v>
      </c>
      <c r="AJ37" s="27">
        <v>5287</v>
      </c>
      <c r="AK37" s="27">
        <v>5636</v>
      </c>
      <c r="AL37" s="28">
        <v>5002</v>
      </c>
      <c r="AM37" s="27">
        <v>4996</v>
      </c>
      <c r="AN37" s="27">
        <v>5086</v>
      </c>
      <c r="AO37" s="27">
        <v>5365</v>
      </c>
      <c r="AP37" s="28">
        <v>4945</v>
      </c>
      <c r="AQ37" s="27">
        <v>3011</v>
      </c>
      <c r="AR37" s="27">
        <v>2177</v>
      </c>
      <c r="AS37" s="27">
        <v>2476</v>
      </c>
      <c r="AT37" s="28">
        <v>2095</v>
      </c>
      <c r="AU37" s="27">
        <v>2031</v>
      </c>
      <c r="AV37" s="27">
        <v>2000</v>
      </c>
      <c r="AW37" s="27">
        <v>2235</v>
      </c>
      <c r="AX37" s="28">
        <v>1885</v>
      </c>
      <c r="AY37" s="27">
        <v>1855</v>
      </c>
      <c r="AZ37" s="27">
        <v>1866</v>
      </c>
      <c r="BA37" s="27">
        <v>2246</v>
      </c>
      <c r="BB37" s="28">
        <v>1721</v>
      </c>
      <c r="BC37" s="27">
        <v>1705</v>
      </c>
      <c r="BD37" s="27">
        <v>1724</v>
      </c>
      <c r="BE37" s="27">
        <v>1946</v>
      </c>
      <c r="BF37" s="28">
        <v>1597</v>
      </c>
      <c r="BG37" s="27">
        <v>1542</v>
      </c>
      <c r="BH37" s="27">
        <v>1546</v>
      </c>
      <c r="BI37" s="27">
        <v>1725</v>
      </c>
    </row>
    <row r="38" spans="1:61" x14ac:dyDescent="0.2">
      <c r="A38" t="e" vm="34">
        <v>#VALUE!</v>
      </c>
      <c r="B38" t="str" cm="1">
        <f t="array" ref="B38">_FV(A38,"Ticker symbol",TRUE)</f>
        <v>DOCU</v>
      </c>
      <c r="C38" s="18" cm="1">
        <f t="array" ref="C38">_FV(A38,"Price")</f>
        <v>76.75</v>
      </c>
      <c r="D38" s="19" cm="1">
        <f t="array" ref="D38">_FV(A38,"market cap",TRUE)/1000000</f>
        <v>15342.58</v>
      </c>
      <c r="E38" s="21" t="str">
        <f t="shared" si="0"/>
        <v>n/a</v>
      </c>
      <c r="F38" s="20">
        <f>IF(COUNT(Q38:T38)=4,IFERROR(IF($D38/IF($Q38=0,SUM($R38:U38),SUM($Q38:T38))&lt;0,"n/a",$D38/IF($Q38=0,SUM($R38:U38),SUM($Q38:T38))),"n/a"),"n/a")</f>
        <v>7.2817180825818699</v>
      </c>
      <c r="G38" s="20">
        <f>IF(COUNT(Q38:X38)=8,IFERROR(IF(($D38/IF($Q38=0,SUM($R38:Z38),SUM($Q38:Y38))*2)&lt;0,"n/a",($D38/IF($Q38=0,SUM($R38:Z38),SUM($Q38:Y38))*2)),"n/a"),"n/a")</f>
        <v>8.0013455019556723</v>
      </c>
      <c r="H38" s="20">
        <f>IF(COUNT(Q38:AB38)=12,IFERROR(IF(($D38/IF($Q38=0,SUM($R38:AD38),SUM($Q38:AC38))*3)&lt;0,"n/a",($D38/IF($Q38=0,SUM($R38:AD38),SUM($Q38:AC38))*3)),"n/a"),"n/a")</f>
        <v>9.7207476240760293</v>
      </c>
      <c r="I38" s="20">
        <f>IF(COUNT(Q38:AF38)=16,IFERROR(IF(($D38/IF($Q38=0,SUM($R38:AH38),SUM($Q38:AG38))*4)&lt;0,"n/a",($D38/IF($Q38=0,SUM($R38:AH38),SUM($Q38:AG38))*4)),"n/a"),"n/a")</f>
        <v>11.396531104921078</v>
      </c>
      <c r="J38" s="20">
        <f>IF(COUNT(Q38:AJ38)=20,IFERROR(IF(($D38/IF($Q38=0,SUM($R38:AL38),SUM($Q38:AK38))*5)&lt;0,"n/a",($D38/IF($Q38=0,SUM($R38:AL38),SUM($Q38:AK38))*5)),"n/a"),"n/a")</f>
        <v>13.329782797567333</v>
      </c>
      <c r="K38" s="20" t="str">
        <f>IF(COUNT(Q38:AN38)=24,IFERROR(IF(($D38/IF($Q38=0,SUM($R38:AP38),SUM($Q38:AO38))*6)&lt;0,"n/a",($D38/IF($Q38=0,SUM($R38:AP38),SUM($Q38:AO38))*6)),"n/a"),"n/a")</f>
        <v>n/a</v>
      </c>
      <c r="L38" s="20" t="str">
        <f>IF(COUNT(Q38:AR38)=28,IFERROR(IF(($D38/IF($Q38=0,SUM($R38:AT38),SUM($Q38:AS38))*7)&lt;0,"n/a",($D38/IF($Q38=0,SUM($R38:AT38),SUM($Q38:AS38))*7)),"n/a"),"n/a")</f>
        <v>n/a</v>
      </c>
      <c r="M38" s="20" t="str">
        <f>IF(COUNT(Q38:AV38)=32,IFERROR(IF(($D38/IF($Q38=0,SUM($R38:AX38),SUM($Q38:AW38))*8)&lt;0,"n/a",($D38/IF($Q38=0,SUM($R38:AX38),SUM($Q38:AW38))*8)),"n/a"),"n/a")</f>
        <v>n/a</v>
      </c>
      <c r="N38" s="20" t="str">
        <f>IF(COUNT(Q38:AZ38)=36,IFERROR(IF(($D38/IF($Q38=0,SUM($R38:BB38),SUM($Q38:BA38))*9)&lt;0,"n/a",($D38/IF($Q38=0,SUM($R38:BB38),SUM($Q38:BA38))*9)),"n/a"),"n/a")</f>
        <v>n/a</v>
      </c>
      <c r="O38" s="20" t="str">
        <f>IF(COUNT(Q38:BD38)=40,IFERROR(IF(($D38/IF($Q38=0,SUM($R38:BF38),SUM($Q38:BE38))*10)&lt;0,"n/a",($D38/IF($Q38=0,SUM($R38:BF38),SUM($Q38:BE38))*10)),"n/a"),"n/a")</f>
        <v>n/a</v>
      </c>
      <c r="P38" s="22">
        <f t="shared" si="2"/>
        <v>2107</v>
      </c>
      <c r="Q38" s="24">
        <v>581</v>
      </c>
      <c r="R38" s="36">
        <v>545</v>
      </c>
      <c r="S38" s="26">
        <v>512</v>
      </c>
      <c r="T38" s="37">
        <v>469</v>
      </c>
      <c r="U38" s="37">
        <v>431</v>
      </c>
      <c r="V38" s="28">
        <v>383</v>
      </c>
      <c r="W38" s="27">
        <v>342</v>
      </c>
      <c r="X38" s="27">
        <v>297</v>
      </c>
      <c r="Y38" s="27">
        <v>275</v>
      </c>
      <c r="Z38" s="28">
        <v>250</v>
      </c>
      <c r="AA38" s="27">
        <v>236</v>
      </c>
      <c r="AB38" s="27">
        <v>214</v>
      </c>
      <c r="AC38" s="27">
        <v>200</v>
      </c>
      <c r="AD38" s="28">
        <v>178</v>
      </c>
      <c r="AE38" s="27">
        <v>167</v>
      </c>
      <c r="AF38" s="27">
        <v>156</v>
      </c>
      <c r="AG38" s="27">
        <v>149</v>
      </c>
      <c r="AH38" s="28">
        <v>131</v>
      </c>
      <c r="AI38" s="27">
        <v>126</v>
      </c>
      <c r="AJ38" s="27">
        <v>113</v>
      </c>
      <c r="AK38" s="30"/>
      <c r="AL38" s="29"/>
      <c r="AM38" s="30"/>
      <c r="AN38" s="30"/>
      <c r="AO38" s="30"/>
      <c r="AP38" s="29"/>
      <c r="AQ38" s="30"/>
      <c r="AR38" s="30"/>
      <c r="AS38" s="30"/>
      <c r="AT38" s="29"/>
      <c r="AU38" s="30"/>
      <c r="AV38" s="30"/>
      <c r="AW38" s="30"/>
      <c r="AX38" s="29"/>
      <c r="AY38" s="30"/>
      <c r="AZ38" s="30"/>
      <c r="BA38" s="30"/>
      <c r="BB38" s="29"/>
      <c r="BC38" s="30"/>
      <c r="BD38" s="30"/>
      <c r="BE38" s="30"/>
      <c r="BF38" s="29"/>
      <c r="BG38" s="30"/>
      <c r="BH38" s="30"/>
      <c r="BI38" s="30"/>
    </row>
    <row r="39" spans="1:61" x14ac:dyDescent="0.2">
      <c r="A39" t="e" vm="35">
        <v>#VALUE!</v>
      </c>
      <c r="B39" t="str" cm="1">
        <f t="array" ref="B39">_FV(A39,"Ticker symbol",TRUE)</f>
        <v>DXCM</v>
      </c>
      <c r="C39" s="18" cm="1">
        <f t="array" ref="C39">_FV(A39,"Price")</f>
        <v>321.23</v>
      </c>
      <c r="D39" s="19" cm="1">
        <f t="array" ref="D39">_FV(A39,"market cap",TRUE)/1000000</f>
        <v>31520.99</v>
      </c>
      <c r="E39" s="21">
        <f t="shared" si="0"/>
        <v>9.8374125874125866</v>
      </c>
      <c r="F39" s="20">
        <f>IF(COUNT(Q39:T39)=4,IFERROR(IF($D39/IF($Q39=0,SUM($R39:U39),SUM($Q39:T39))&lt;0,"n/a",$D39/IF($Q39=0,SUM($R39:U39),SUM($Q39:T39))),"n/a"),"n/a")</f>
        <v>12.255439346811821</v>
      </c>
      <c r="G39" s="20">
        <f>IF(COUNT(Q39:X39)=8,IFERROR(IF(($D39/IF($Q39=0,SUM($R39:Z39),SUM($Q39:Y39))*2)&lt;0,"n/a",($D39/IF($Q39=0,SUM($R39:Z39),SUM($Q39:Y39))*2)),"n/a"),"n/a")</f>
        <v>12.598317346123102</v>
      </c>
      <c r="H39" s="20">
        <f>IF(COUNT(Q39:AB39)=12,IFERROR(IF(($D39/IF($Q39=0,SUM($R39:AD39),SUM($Q39:AC39))*3)&lt;0,"n/a",($D39/IF($Q39=0,SUM($R39:AD39),SUM($Q39:AC39))*3)),"n/a"),"n/a")</f>
        <v>14.593050925925928</v>
      </c>
      <c r="I39" s="20">
        <f>IF(COUNT(Q39:AF39)=16,IFERROR(IF(($D39/IF($Q39=0,SUM($R39:AH39),SUM($Q39:AG39))*4)&lt;0,"n/a",($D39/IF($Q39=0,SUM($R39:AH39),SUM($Q39:AG39))*4)),"n/a"),"n/a")</f>
        <v>16.784339723109692</v>
      </c>
      <c r="J39" s="20">
        <f>IF(COUNT(Q39:AJ39)=20,IFERROR(IF(($D39/IF($Q39=0,SUM($R39:AL39),SUM($Q39:AK39))*5)&lt;0,"n/a",($D39/IF($Q39=0,SUM($R39:AL39),SUM($Q39:AK39))*5)),"n/a"),"n/a")</f>
        <v>19.147728101081277</v>
      </c>
      <c r="K39" s="20">
        <f>IF(COUNT(Q39:AN39)=24,IFERROR(IF(($D39/IF($Q39=0,SUM($R39:AP39),SUM($Q39:AO39))*6)&lt;0,"n/a",($D39/IF($Q39=0,SUM($R39:AP39),SUM($Q39:AO39))*6)),"n/a"),"n/a")</f>
        <v>21.481819627442071</v>
      </c>
      <c r="L39" s="20">
        <f>IF(COUNT(Q39:AR39)=28,IFERROR(IF(($D39/IF($Q39=0,SUM($R39:AT39),SUM($Q39:AS39))*7)&lt;0,"n/a",($D39/IF($Q39=0,SUM($R39:AT39),SUM($Q39:AS39))*7)),"n/a"),"n/a")</f>
        <v>23.967730827721052</v>
      </c>
      <c r="M39" s="20">
        <f>IF(COUNT(Q39:AV39)=32,IFERROR(IF(($D39/IF($Q39=0,SUM($R39:AX39),SUM($Q39:AW39))*8)&lt;0,"n/a",($D39/IF($Q39=0,SUM($R39:AX39),SUM($Q39:AW39))*8)),"n/a"),"n/a")</f>
        <v>26.642146856840995</v>
      </c>
      <c r="N39" s="20">
        <f>IF(COUNT(Q39:AZ39)=36,IFERROR(IF(($D39/IF($Q39=0,SUM($R39:BB39),SUM($Q39:BA39))*9)&lt;0,"n/a",($D39/IF($Q39=0,SUM($R39:BB39),SUM($Q39:BA39))*9)),"n/a"),"n/a")</f>
        <v>29.471110533970496</v>
      </c>
      <c r="O39" s="20">
        <f>IF(COUNT(Q39:BD39)=40,IFERROR(IF(($D39/IF($Q39=0,SUM($R39:BF39),SUM($Q39:BE39))*10)&lt;0,"n/a",($D39/IF($Q39=0,SUM($R39:BF39),SUM($Q39:BE39))*10)),"n/a"),"n/a")</f>
        <v>32.412329048843191</v>
      </c>
      <c r="P39" s="22">
        <f t="shared" si="2"/>
        <v>2572</v>
      </c>
      <c r="Q39" s="24">
        <v>629</v>
      </c>
      <c r="R39" s="36">
        <v>698</v>
      </c>
      <c r="S39" s="26">
        <v>650</v>
      </c>
      <c r="T39" s="37">
        <v>595</v>
      </c>
      <c r="U39" s="37">
        <v>505</v>
      </c>
      <c r="V39" s="28">
        <v>569</v>
      </c>
      <c r="W39" s="27">
        <v>501</v>
      </c>
      <c r="X39" s="27">
        <v>452</v>
      </c>
      <c r="Y39" s="27">
        <v>405</v>
      </c>
      <c r="Z39" s="28">
        <v>463</v>
      </c>
      <c r="AA39" s="27">
        <v>396</v>
      </c>
      <c r="AB39" s="27">
        <v>336</v>
      </c>
      <c r="AC39" s="27">
        <v>281</v>
      </c>
      <c r="AD39" s="28">
        <v>338</v>
      </c>
      <c r="AE39" s="27">
        <v>267</v>
      </c>
      <c r="AF39" s="27">
        <v>243</v>
      </c>
      <c r="AG39" s="27">
        <v>184</v>
      </c>
      <c r="AH39" s="28">
        <v>221</v>
      </c>
      <c r="AI39" s="27">
        <v>185</v>
      </c>
      <c r="AJ39" s="27">
        <v>171</v>
      </c>
      <c r="AK39" s="27">
        <v>142</v>
      </c>
      <c r="AL39" s="28">
        <v>171</v>
      </c>
      <c r="AM39" s="27">
        <v>149</v>
      </c>
      <c r="AN39" s="27">
        <v>137</v>
      </c>
      <c r="AO39" s="27">
        <v>116</v>
      </c>
      <c r="AP39" s="28">
        <v>131</v>
      </c>
      <c r="AQ39" s="27">
        <v>105</v>
      </c>
      <c r="AR39" s="27">
        <v>93</v>
      </c>
      <c r="AS39" s="27">
        <v>73</v>
      </c>
      <c r="AT39" s="28">
        <v>84</v>
      </c>
      <c r="AU39" s="27">
        <v>69</v>
      </c>
      <c r="AV39" s="27">
        <v>59</v>
      </c>
      <c r="AW39" s="27">
        <v>47</v>
      </c>
      <c r="AX39" s="28">
        <v>52</v>
      </c>
      <c r="AY39" s="27">
        <v>43</v>
      </c>
      <c r="AZ39" s="27">
        <v>36</v>
      </c>
      <c r="BA39" s="27">
        <v>30</v>
      </c>
      <c r="BB39" s="28">
        <v>33</v>
      </c>
      <c r="BC39" s="27">
        <v>23</v>
      </c>
      <c r="BD39" s="27">
        <v>23</v>
      </c>
      <c r="BE39" s="27">
        <v>20</v>
      </c>
      <c r="BF39" s="28">
        <v>22</v>
      </c>
      <c r="BG39" s="27">
        <v>18</v>
      </c>
      <c r="BH39" s="27">
        <v>21</v>
      </c>
      <c r="BI39" s="27">
        <v>14</v>
      </c>
    </row>
    <row r="40" spans="1:61" x14ac:dyDescent="0.2">
      <c r="A40" t="e" vm="36">
        <v>#VALUE!</v>
      </c>
      <c r="B40" t="str" cm="1">
        <f t="array" ref="B40">_FV(A40,"Ticker symbol",TRUE)</f>
        <v>EA</v>
      </c>
      <c r="C40" s="18" cm="1">
        <f t="array" ref="C40">_FV(A40,"Price")</f>
        <v>130.76</v>
      </c>
      <c r="D40" s="19" cm="1">
        <f t="array" ref="D40">_FV(A40,"market cap",TRUE)/1000000</f>
        <v>36772.629999999997</v>
      </c>
      <c r="E40" s="21">
        <f t="shared" si="0"/>
        <v>0.527466980735257</v>
      </c>
      <c r="F40" s="20">
        <f>IF(COUNT(Q40:T40)=4,IFERROR(IF($D40/IF($Q40=0,SUM($R40:U40),SUM($Q40:T40))&lt;0,"n/a",$D40/IF($Q40=0,SUM($R40:U40),SUM($Q40:T40))),"n/a"),"n/a")</f>
        <v>5.2599957087684164</v>
      </c>
      <c r="G40" s="20">
        <f>IF(COUNT(Q40:X40)=8,IFERROR(IF(($D40/IF($Q40=0,SUM($R40:Z40),SUM($Q40:Y40))*2)&lt;0,"n/a",($D40/IF($Q40=0,SUM($R40:Z40),SUM($Q40:Y40))*2)),"n/a"),"n/a")</f>
        <v>5.2506075533661738</v>
      </c>
      <c r="H40" s="20">
        <f>IF(COUNT(Q40:AB40)=12,IFERROR(IF(($D40/IF($Q40=0,SUM($R40:AD40),SUM($Q40:AC40))*3)&lt;0,"n/a",($D40/IF($Q40=0,SUM($R40:AD40),SUM($Q40:AC40))*3)),"n/a"),"n/a")</f>
        <v>5.6879551430781126</v>
      </c>
      <c r="I40" s="20">
        <f>IF(COUNT(Q40:AF40)=16,IFERROR(IF(($D40/IF($Q40=0,SUM($R40:AH40),SUM($Q40:AG40))*4)&lt;0,"n/a",($D40/IF($Q40=0,SUM($R40:AH40),SUM($Q40:AG40))*4)),"n/a"),"n/a")</f>
        <v>5.9577350236947622</v>
      </c>
      <c r="J40" s="20">
        <f>IF(COUNT(Q40:AJ40)=20,IFERROR(IF(($D40/IF($Q40=0,SUM($R40:AL40),SUM($Q40:AK40))*5)&lt;0,"n/a",($D40/IF($Q40=0,SUM($R40:AL40),SUM($Q40:AK40))*5)),"n/a"),"n/a")</f>
        <v>6.1732188423314529</v>
      </c>
      <c r="K40" s="20">
        <f>IF(COUNT(Q40:AN40)=24,IFERROR(IF(($D40/IF($Q40=0,SUM($R40:AP40),SUM($Q40:AO40))*6)&lt;0,"n/a",($D40/IF($Q40=0,SUM($R40:AP40),SUM($Q40:AO40))*6)),"n/a"),"n/a")</f>
        <v>6.4119668700959025</v>
      </c>
      <c r="L40" s="20">
        <f>IF(COUNT(Q40:AR40)=28,IFERROR(IF(($D40/IF($Q40=0,SUM($R40:AT40),SUM($Q40:AS40))*7)&lt;0,"n/a",($D40/IF($Q40=0,SUM($R40:AT40),SUM($Q40:AS40))*7)),"n/a"),"n/a")</f>
        <v>6.6543031822764522</v>
      </c>
      <c r="M40" s="20">
        <f>IF(COUNT(Q40:AV40)=32,IFERROR(IF(($D40/IF($Q40=0,SUM($R40:AX40),SUM($Q40:AW40))*8)&lt;0,"n/a",($D40/IF($Q40=0,SUM($R40:AX40),SUM($Q40:AW40))*8)),"n/a"),"n/a")</f>
        <v>6.8198497774480709</v>
      </c>
      <c r="N40" s="20">
        <f>IF(COUNT(Q40:AZ40)=36,IFERROR(IF(($D40/IF($Q40=0,SUM($R40:BB40),SUM($Q40:BA40))*9)&lt;0,"n/a",($D40/IF($Q40=0,SUM($R40:BB40),SUM($Q40:BA40))*9)),"n/a"),"n/a")</f>
        <v>7.0721129559587146</v>
      </c>
      <c r="O40" s="20">
        <f>IF(COUNT(Q40:BD40)=40,IFERROR(IF(($D40/IF($Q40=0,SUM($R40:BF40),SUM($Q40:BE40))*10)&lt;0,"n/a",($D40/IF($Q40=0,SUM($R40:BF40),SUM($Q40:BE40))*10)),"n/a"),"n/a")</f>
        <v>7.2454101235394948</v>
      </c>
      <c r="P40" s="22">
        <f t="shared" si="2"/>
        <v>6991</v>
      </c>
      <c r="Q40" s="24">
        <v>1825</v>
      </c>
      <c r="R40" s="36">
        <v>1789</v>
      </c>
      <c r="S40" s="26">
        <v>1826</v>
      </c>
      <c r="T40" s="37">
        <v>1551</v>
      </c>
      <c r="U40" s="37">
        <v>1346</v>
      </c>
      <c r="V40" s="28">
        <v>1673</v>
      </c>
      <c r="W40" s="27">
        <v>1151</v>
      </c>
      <c r="X40" s="27">
        <v>1459</v>
      </c>
      <c r="Y40" s="27">
        <v>1387</v>
      </c>
      <c r="Z40" s="28">
        <v>1593</v>
      </c>
      <c r="AA40" s="27">
        <v>1348</v>
      </c>
      <c r="AB40" s="27">
        <v>1209</v>
      </c>
      <c r="AC40" s="27">
        <v>1238</v>
      </c>
      <c r="AD40" s="28">
        <v>1289</v>
      </c>
      <c r="AE40" s="27">
        <v>1286</v>
      </c>
      <c r="AF40" s="27">
        <v>1137</v>
      </c>
      <c r="AG40" s="27">
        <v>1582</v>
      </c>
      <c r="AH40" s="28">
        <v>1160</v>
      </c>
      <c r="AI40" s="27">
        <v>959</v>
      </c>
      <c r="AJ40" s="27">
        <v>1449</v>
      </c>
      <c r="AK40" s="27">
        <v>1527</v>
      </c>
      <c r="AL40" s="28">
        <v>1149</v>
      </c>
      <c r="AM40" s="27">
        <v>898</v>
      </c>
      <c r="AN40" s="27">
        <v>1271</v>
      </c>
      <c r="AO40" s="27">
        <v>1308</v>
      </c>
      <c r="AP40" s="28">
        <v>1070</v>
      </c>
      <c r="AQ40" s="27">
        <v>815</v>
      </c>
      <c r="AR40" s="27">
        <v>1203</v>
      </c>
      <c r="AS40" s="27">
        <v>1185</v>
      </c>
      <c r="AT40" s="28">
        <v>1126</v>
      </c>
      <c r="AU40" s="27">
        <v>990</v>
      </c>
      <c r="AV40" s="27">
        <v>1214</v>
      </c>
      <c r="AW40" s="27">
        <v>1123</v>
      </c>
      <c r="AX40" s="28">
        <v>808</v>
      </c>
      <c r="AY40" s="27">
        <v>695</v>
      </c>
      <c r="AZ40" s="27">
        <v>949</v>
      </c>
      <c r="BA40" s="27">
        <v>1209</v>
      </c>
      <c r="BB40" s="28">
        <v>922</v>
      </c>
      <c r="BC40" s="27">
        <v>711</v>
      </c>
      <c r="BD40" s="27">
        <v>955</v>
      </c>
      <c r="BE40" s="27">
        <v>1368</v>
      </c>
      <c r="BF40" s="28">
        <v>1061</v>
      </c>
      <c r="BG40" s="27">
        <v>715</v>
      </c>
      <c r="BH40" s="27">
        <v>999</v>
      </c>
      <c r="BI40" s="27">
        <v>1090</v>
      </c>
    </row>
    <row r="41" spans="1:61" x14ac:dyDescent="0.2">
      <c r="A41" t="e" vm="37">
        <v>#VALUE!</v>
      </c>
      <c r="B41" t="str" cm="1">
        <f t="array" ref="B41">_FV(A41,"Ticker symbol",TRUE)</f>
        <v>EBAY</v>
      </c>
      <c r="C41" s="18" cm="1">
        <f t="array" ref="C41">_FV(A41,"Price")</f>
        <v>44.31</v>
      </c>
      <c r="D41" s="19" cm="1">
        <f t="array" ref="D41">_FV(A41,"market cap",TRUE)/1000000</f>
        <v>24806.61</v>
      </c>
      <c r="E41" s="21">
        <f t="shared" si="0"/>
        <v>-0.35761859127934836</v>
      </c>
      <c r="F41" s="20">
        <f>IF(COUNT(Q41:T41)=4,IFERROR(IF($D41/IF($Q41=0,SUM($R41:U41),SUM($Q41:T41))&lt;0,"n/a",$D41/IF($Q41=0,SUM($R41:U41),SUM($Q41:T41))),"n/a"),"n/a")</f>
        <v>2.4166205552849491</v>
      </c>
      <c r="G41" s="20">
        <f>IF(COUNT(Q41:X41)=8,IFERROR(IF(($D41/IF($Q41=0,SUM($R41:Z41),SUM($Q41:Y41))*2)&lt;0,"n/a",($D41/IF($Q41=0,SUM($R41:Z41),SUM($Q41:Y41))*2)),"n/a"),"n/a")</f>
        <v>2.2761490113318348</v>
      </c>
      <c r="H41" s="20">
        <f>IF(COUNT(Q41:AB41)=12,IFERROR(IF(($D41/IF($Q41=0,SUM($R41:AD41),SUM($Q41:AC41))*3)&lt;0,"n/a",($D41/IF($Q41=0,SUM($R41:AD41),SUM($Q41:AC41))*3)),"n/a"),"n/a")</f>
        <v>2.5463570108807225</v>
      </c>
      <c r="I41" s="20">
        <f>IF(COUNT(Q41:AF41)=16,IFERROR(IF(($D41/IF($Q41=0,SUM($R41:AH41),SUM($Q41:AG41))*4)&lt;0,"n/a",($D41/IF($Q41=0,SUM($R41:AH41),SUM($Q41:AG41))*4)),"n/a"),"n/a")</f>
        <v>2.6197708311331716</v>
      </c>
      <c r="J41" s="20">
        <f>IF(COUNT(Q41:AJ41)=20,IFERROR(IF(($D41/IF($Q41=0,SUM($R41:AL41),SUM($Q41:AK41))*5)&lt;0,"n/a",($D41/IF($Q41=0,SUM($R41:AL41),SUM($Q41:AK41))*5)),"n/a"),"n/a")</f>
        <v>2.5946708365583748</v>
      </c>
      <c r="K41" s="20">
        <f>IF(COUNT(Q41:AN41)=24,IFERROR(IF(($D41/IF($Q41=0,SUM($R41:AP41),SUM($Q41:AO41))*6)&lt;0,"n/a",($D41/IF($Q41=0,SUM($R41:AP41),SUM($Q41:AO41))*6)),"n/a"),"n/a")</f>
        <v>2.6066033869809635</v>
      </c>
      <c r="L41" s="20">
        <f>IF(COUNT(Q41:AR41)=28,IFERROR(IF(($D41/IF($Q41=0,SUM($R41:AT41),SUM($Q41:AS41))*7)&lt;0,"n/a",($D41/IF($Q41=0,SUM($R41:AT41),SUM($Q41:AS41))*7)),"n/a"),"n/a")</f>
        <v>2.6432994382963177</v>
      </c>
      <c r="M41" s="20">
        <f>IF(COUNT(Q41:AV41)=32,IFERROR(IF(($D41/IF($Q41=0,SUM($R41:AX41),SUM($Q41:AW41))*8)&lt;0,"n/a",($D41/IF($Q41=0,SUM($R41:AX41),SUM($Q41:AW41))*8)),"n/a"),"n/a")</f>
        <v>2.527064216678764</v>
      </c>
      <c r="N41" s="20">
        <f>IF(COUNT(Q41:AZ41)=36,IFERROR(IF(($D41/IF($Q41=0,SUM($R41:BB41),SUM($Q41:BA41))*9)&lt;0,"n/a",($D41/IF($Q41=0,SUM($R41:BB41),SUM($Q41:BA41))*9)),"n/a"),"n/a")</f>
        <v>2.3605858656347145</v>
      </c>
      <c r="O41" s="20">
        <f>IF(COUNT(Q41:BD41)=40,IFERROR(IF(($D41/IF($Q41=0,SUM($R41:BF41),SUM($Q41:BE41))*10)&lt;0,"n/a",($D41/IF($Q41=0,SUM($R41:BF41),SUM($Q41:BE41))*10)),"n/a"),"n/a")</f>
        <v>2.2831880643172049</v>
      </c>
      <c r="P41" s="22">
        <f t="shared" si="2"/>
        <v>10265</v>
      </c>
      <c r="Q41" s="24">
        <v>2483</v>
      </c>
      <c r="R41" s="38">
        <v>2613</v>
      </c>
      <c r="S41" s="26">
        <v>2501</v>
      </c>
      <c r="T41" s="37">
        <v>2668</v>
      </c>
      <c r="U41" s="37">
        <v>2638</v>
      </c>
      <c r="V41" s="28">
        <v>2170</v>
      </c>
      <c r="W41" s="27">
        <v>2258</v>
      </c>
      <c r="X41" s="27">
        <v>2337</v>
      </c>
      <c r="Y41" s="27">
        <v>2129</v>
      </c>
      <c r="Z41" s="28">
        <v>510</v>
      </c>
      <c r="AA41" s="27">
        <v>2083</v>
      </c>
      <c r="AB41" s="27">
        <v>2423</v>
      </c>
      <c r="AC41" s="27">
        <v>2413</v>
      </c>
      <c r="AD41" s="28">
        <v>781</v>
      </c>
      <c r="AE41" s="27">
        <v>2649</v>
      </c>
      <c r="AF41" s="27">
        <v>2640</v>
      </c>
      <c r="AG41" s="27">
        <v>2580</v>
      </c>
      <c r="AH41" s="28">
        <v>2707</v>
      </c>
      <c r="AI41" s="27">
        <v>2498</v>
      </c>
      <c r="AJ41" s="27">
        <v>2419</v>
      </c>
      <c r="AK41" s="27">
        <v>2303</v>
      </c>
      <c r="AL41" s="28">
        <v>2714</v>
      </c>
      <c r="AM41" s="27">
        <v>2217</v>
      </c>
      <c r="AN41" s="27">
        <v>2230</v>
      </c>
      <c r="AO41" s="27">
        <v>2137</v>
      </c>
      <c r="AP41" s="28">
        <v>2322</v>
      </c>
      <c r="AQ41" s="27">
        <v>2099</v>
      </c>
      <c r="AR41" s="27">
        <v>2110</v>
      </c>
      <c r="AS41" s="27">
        <v>2061</v>
      </c>
      <c r="AT41" s="28">
        <v>2323</v>
      </c>
      <c r="AU41" s="27">
        <v>2150</v>
      </c>
      <c r="AV41" s="27">
        <v>4103</v>
      </c>
      <c r="AW41" s="27">
        <v>4262</v>
      </c>
      <c r="AX41" s="28">
        <v>4530</v>
      </c>
      <c r="AY41" s="27">
        <v>3892</v>
      </c>
      <c r="AZ41" s="27">
        <v>3877</v>
      </c>
      <c r="BA41" s="27">
        <v>3748</v>
      </c>
      <c r="BB41" s="28">
        <v>3992</v>
      </c>
      <c r="BC41" s="27">
        <v>3404</v>
      </c>
      <c r="BD41" s="27">
        <v>3398</v>
      </c>
      <c r="BE41" s="27">
        <v>3277</v>
      </c>
      <c r="BF41" s="28">
        <v>3380</v>
      </c>
      <c r="BG41" s="27">
        <v>2966</v>
      </c>
      <c r="BH41" s="27">
        <v>2760</v>
      </c>
      <c r="BI41" s="27">
        <v>2546</v>
      </c>
    </row>
    <row r="42" spans="1:61" x14ac:dyDescent="0.2">
      <c r="A42" t="e" vm="38">
        <v>#VALUE!</v>
      </c>
      <c r="B42" t="str" cm="1">
        <f t="array" ref="B42">_FV(A42,"Ticker symbol",TRUE)</f>
        <v>EXC</v>
      </c>
      <c r="C42" s="18" cm="1">
        <f t="array" ref="C42">_FV(A42,"Price")</f>
        <v>47.15</v>
      </c>
      <c r="D42" s="19" cm="1">
        <f t="array" ref="D42">_FV(A42,"market cap",TRUE)/1000000</f>
        <v>46216.88</v>
      </c>
      <c r="E42" s="21">
        <f t="shared" si="0"/>
        <v>0.31253596177419757</v>
      </c>
      <c r="F42" s="20">
        <f>IF(COUNT(Q42:T42)=4,IFERROR(IF($D42/IF($Q42=0,SUM($R42:U42),SUM($Q42:T42))&lt;0,"n/a",$D42/IF($Q42=0,SUM($R42:U42),SUM($Q42:T42))),"n/a"),"n/a")</f>
        <v>1.247688569731656</v>
      </c>
      <c r="G42" s="20">
        <f>IF(COUNT(Q42:X42)=8,IFERROR(IF(($D42/IF($Q42=0,SUM($R42:Z42),SUM($Q42:Y42))*2)&lt;0,"n/a",($D42/IF($Q42=0,SUM($R42:Z42),SUM($Q42:Y42))*2)),"n/a"),"n/a")</f>
        <v>1.1558409923597304</v>
      </c>
      <c r="H42" s="20">
        <f>IF(COUNT(Q42:AB42)=12,IFERROR(IF(($D42/IF($Q42=0,SUM($R42:AD42),SUM($Q42:AC42))*3)&lt;0,"n/a",($D42/IF($Q42=0,SUM($R42:AD42),SUM($Q42:AC42))*3)),"n/a"),"n/a")</f>
        <v>1.2118857782167485</v>
      </c>
      <c r="I42" s="20">
        <f>IF(COUNT(Q42:AF42)=16,IFERROR(IF(($D42/IF($Q42=0,SUM($R42:AH42),SUM($Q42:AG42))*4)&lt;0,"n/a",($D42/IF($Q42=0,SUM($R42:AH42),SUM($Q42:AG42))*4)),"n/a"),"n/a")</f>
        <v>1.2292785945593701</v>
      </c>
      <c r="J42" s="20">
        <f>IF(COUNT(Q42:AJ42)=20,IFERROR(IF(($D42/IF($Q42=0,SUM($R42:AL42),SUM($Q42:AK42))*5)&lt;0,"n/a",($D42/IF($Q42=0,SUM($R42:AL42),SUM($Q42:AK42))*5)),"n/a"),"n/a")</f>
        <v>1.2562689934491287</v>
      </c>
      <c r="K42" s="20">
        <f>IF(COUNT(Q42:AN42)=24,IFERROR(IF(($D42/IF($Q42=0,SUM($R42:AP42),SUM($Q42:AO42))*6)&lt;0,"n/a",($D42/IF($Q42=0,SUM($R42:AP42),SUM($Q42:AO42))*6)),"n/a"),"n/a")</f>
        <v>1.2879104179535648</v>
      </c>
      <c r="L42" s="20">
        <f>IF(COUNT(Q42:AR42)=28,IFERROR(IF(($D42/IF($Q42=0,SUM($R42:AT42),SUM($Q42:AS42))*7)&lt;0,"n/a",($D42/IF($Q42=0,SUM($R42:AT42),SUM($Q42:AS42))*7)),"n/a"),"n/a")</f>
        <v>1.3217878884449128</v>
      </c>
      <c r="M42" s="20">
        <f>IF(COUNT(Q42:AV42)=32,IFERROR(IF(($D42/IF($Q42=0,SUM($R42:AX42),SUM($Q42:AW42))*8)&lt;0,"n/a",($D42/IF($Q42=0,SUM($R42:AX42),SUM($Q42:AW42))*8)),"n/a"),"n/a")</f>
        <v>1.3583861095496845</v>
      </c>
      <c r="N42" s="20">
        <f>IF(COUNT(Q42:AZ42)=36,IFERROR(IF(($D42/IF($Q42=0,SUM($R42:BB42),SUM($Q42:BA42))*9)&lt;0,"n/a",($D42/IF($Q42=0,SUM($R42:BB42),SUM($Q42:BA42))*9)),"n/a"),"n/a")</f>
        <v>1.4001579399141628</v>
      </c>
      <c r="O42" s="20">
        <f>IF(COUNT(Q42:BD42)=40,IFERROR(IF(($D42/IF($Q42=0,SUM($R42:BF42),SUM($Q42:BE42))*10)&lt;0,"n/a",($D42/IF($Q42=0,SUM($R42:BF42),SUM($Q42:BE42))*10)),"n/a"),"n/a")</f>
        <v>1.4417364395253365</v>
      </c>
      <c r="P42" s="22">
        <f t="shared" si="2"/>
        <v>37042</v>
      </c>
      <c r="Q42" s="24">
        <v>5327</v>
      </c>
      <c r="R42" s="38">
        <v>14890</v>
      </c>
      <c r="S42" s="26">
        <v>8910</v>
      </c>
      <c r="T42" s="37">
        <v>7915</v>
      </c>
      <c r="U42" s="37">
        <v>9890</v>
      </c>
      <c r="V42" s="28">
        <v>8117</v>
      </c>
      <c r="W42" s="27">
        <v>8853</v>
      </c>
      <c r="X42" s="27">
        <v>7322</v>
      </c>
      <c r="Y42" s="27">
        <v>8747</v>
      </c>
      <c r="Z42" s="28">
        <v>8343</v>
      </c>
      <c r="AA42" s="27">
        <v>8929</v>
      </c>
      <c r="AB42" s="27">
        <v>7689</v>
      </c>
      <c r="AC42" s="27">
        <v>9477</v>
      </c>
      <c r="AD42" s="28">
        <v>8806</v>
      </c>
      <c r="AE42" s="27">
        <v>9403</v>
      </c>
      <c r="AF42" s="27">
        <v>8076</v>
      </c>
      <c r="AG42" s="27">
        <v>9693</v>
      </c>
      <c r="AH42" s="28">
        <v>8378</v>
      </c>
      <c r="AI42" s="27">
        <v>8768</v>
      </c>
      <c r="AJ42" s="27">
        <v>7665</v>
      </c>
      <c r="AK42" s="27">
        <v>8747</v>
      </c>
      <c r="AL42" s="28">
        <v>7881</v>
      </c>
      <c r="AM42" s="27">
        <v>9002</v>
      </c>
      <c r="AN42" s="27">
        <v>6910</v>
      </c>
      <c r="AO42" s="27">
        <v>7573</v>
      </c>
      <c r="AP42" s="28">
        <v>6702</v>
      </c>
      <c r="AQ42" s="27">
        <v>7401</v>
      </c>
      <c r="AR42" s="27">
        <v>6514</v>
      </c>
      <c r="AS42" s="27">
        <v>8830</v>
      </c>
      <c r="AT42" s="28">
        <v>7256</v>
      </c>
      <c r="AU42" s="27">
        <v>6912</v>
      </c>
      <c r="AV42" s="27">
        <v>6024</v>
      </c>
      <c r="AW42" s="27">
        <v>7237</v>
      </c>
      <c r="AX42" s="28">
        <v>6163</v>
      </c>
      <c r="AY42" s="27">
        <v>6502</v>
      </c>
      <c r="AZ42" s="27">
        <v>6141</v>
      </c>
      <c r="BA42" s="27">
        <v>6082</v>
      </c>
      <c r="BB42" s="28">
        <v>6254</v>
      </c>
      <c r="BC42" s="27">
        <v>6579</v>
      </c>
      <c r="BD42" s="27">
        <v>5966</v>
      </c>
      <c r="BE42" s="27">
        <v>4690</v>
      </c>
      <c r="BF42" s="28">
        <v>4357</v>
      </c>
      <c r="BG42" s="27">
        <v>5254</v>
      </c>
      <c r="BH42" s="27">
        <v>4496</v>
      </c>
      <c r="BI42" s="27">
        <v>4956</v>
      </c>
    </row>
    <row r="43" spans="1:61" x14ac:dyDescent="0.2">
      <c r="A43" t="e" vm="39">
        <v>#VALUE!</v>
      </c>
      <c r="B43" t="str" cm="1">
        <f t="array" ref="B43">_FV(A43,"Ticker symbol",TRUE)</f>
        <v>FAST</v>
      </c>
      <c r="C43" s="18" cm="1">
        <f t="array" ref="C43">_FV(A43,"Price")</f>
        <v>51.45</v>
      </c>
      <c r="D43" s="19" cm="1">
        <f t="array" ref="D43">_FV(A43,"market cap",TRUE)/1000000</f>
        <v>29614.93</v>
      </c>
      <c r="E43" s="21">
        <f t="shared" si="0"/>
        <v>0.67527461938716515</v>
      </c>
      <c r="F43" s="20">
        <f>IF(COUNT(Q43:T43)=4,IFERROR(IF($D43/IF($Q43=0,SUM($R43:U43),SUM($Q43:T43))&lt;0,"n/a",$D43/IF($Q43=0,SUM($R43:U43),SUM($Q43:T43))),"n/a"),"n/a")</f>
        <v>4.7022753255001586</v>
      </c>
      <c r="G43" s="20">
        <f>IF(COUNT(Q43:X43)=8,IFERROR(IF(($D43/IF($Q43=0,SUM($R43:Z43),SUM($Q43:Y43))*2)&lt;0,"n/a",($D43/IF($Q43=0,SUM($R43:Z43),SUM($Q43:Y43))*2)),"n/a"),"n/a")</f>
        <v>4.4327091752731631</v>
      </c>
      <c r="H43" s="20">
        <f>IF(COUNT(Q43:AB43)=12,IFERROR(IF(($D43/IF($Q43=0,SUM($R43:AD43),SUM($Q43:AC43))*3)&lt;0,"n/a",($D43/IF($Q43=0,SUM($R43:AD43),SUM($Q43:AC43))*3)),"n/a"),"n/a")</f>
        <v>4.752328964963894</v>
      </c>
      <c r="I43" s="20">
        <f>IF(COUNT(Q43:AF43)=16,IFERROR(IF(($D43/IF($Q43=0,SUM($R43:AH43),SUM($Q43:AG43))*4)&lt;0,"n/a",($D43/IF($Q43=0,SUM($R43:AH43),SUM($Q43:AG43))*4)),"n/a"),"n/a")</f>
        <v>5.0065390304720845</v>
      </c>
      <c r="J43" s="20">
        <f>IF(COUNT(Q43:AJ43)=20,IFERROR(IF(($D43/IF($Q43=0,SUM($R43:AL43),SUM($Q43:AK43))*5)&lt;0,"n/a",($D43/IF($Q43=0,SUM($R43:AL43),SUM($Q43:AK43))*5)),"n/a"),"n/a")</f>
        <v>5.2783891205931628</v>
      </c>
      <c r="K43" s="20">
        <f>IF(COUNT(Q43:AN43)=24,IFERROR(IF(($D43/IF($Q43=0,SUM($R43:AP43),SUM($Q43:AO43))*6)&lt;0,"n/a",($D43/IF($Q43=0,SUM($R43:AP43),SUM($Q43:AO43))*6)),"n/a"),"n/a")</f>
        <v>5.5501977198188346</v>
      </c>
      <c r="L43" s="20">
        <f>IF(COUNT(Q43:AR43)=28,IFERROR(IF(($D43/IF($Q43=0,SUM($R43:AT43),SUM($Q43:AS43))*7)&lt;0,"n/a",($D43/IF($Q43=0,SUM($R43:AT43),SUM($Q43:AS43))*7)),"n/a"),"n/a")</f>
        <v>5.7770736261286366</v>
      </c>
      <c r="M43" s="20">
        <f>IF(COUNT(Q43:AV43)=32,IFERROR(IF(($D43/IF($Q43=0,SUM($R43:AX43),SUM($Q43:AW43))*8)&lt;0,"n/a",($D43/IF($Q43=0,SUM($R43:AX43),SUM($Q43:AW43))*8)),"n/a"),"n/a")</f>
        <v>5.9800959159977785</v>
      </c>
      <c r="N43" s="20">
        <f>IF(COUNT(Q43:AZ43)=36,IFERROR(IF(($D43/IF($Q43=0,SUM($R43:BB43),SUM($Q43:BA43))*9)&lt;0,"n/a",($D43/IF($Q43=0,SUM($R43:BB43),SUM($Q43:BA43))*9)),"n/a"),"n/a")</f>
        <v>6.2065566784649775</v>
      </c>
      <c r="O43" s="20">
        <f>IF(COUNT(Q43:BD43)=40,IFERROR(IF(($D43/IF($Q43=0,SUM($R43:BF43),SUM($Q43:BE43))*10)&lt;0,"n/a",($D43/IF($Q43=0,SUM($R43:BF43),SUM($Q43:BE43))*10)),"n/a"),"n/a")</f>
        <v>6.4271300837709964</v>
      </c>
      <c r="P43" s="22">
        <f t="shared" si="2"/>
        <v>6298</v>
      </c>
      <c r="Q43" s="24">
        <v>1704</v>
      </c>
      <c r="R43" s="36">
        <v>1532</v>
      </c>
      <c r="S43" s="26">
        <v>1554</v>
      </c>
      <c r="T43" s="37">
        <v>1508</v>
      </c>
      <c r="U43" s="37">
        <v>1417</v>
      </c>
      <c r="V43" s="28">
        <v>1358</v>
      </c>
      <c r="W43" s="27">
        <v>1413</v>
      </c>
      <c r="X43" s="27">
        <v>1509</v>
      </c>
      <c r="Y43" s="27">
        <v>1367</v>
      </c>
      <c r="Z43" s="28">
        <v>1277</v>
      </c>
      <c r="AA43" s="27">
        <v>1379</v>
      </c>
      <c r="AB43" s="27">
        <v>1368</v>
      </c>
      <c r="AC43" s="27">
        <v>1309</v>
      </c>
      <c r="AD43" s="28">
        <v>1232</v>
      </c>
      <c r="AE43" s="27">
        <v>1280</v>
      </c>
      <c r="AF43" s="27">
        <v>1268</v>
      </c>
      <c r="AG43" s="27">
        <v>1186</v>
      </c>
      <c r="AH43" s="28">
        <v>1089</v>
      </c>
      <c r="AI43" s="27">
        <v>1133</v>
      </c>
      <c r="AJ43" s="27">
        <v>1122</v>
      </c>
      <c r="AK43" s="27">
        <v>1048</v>
      </c>
      <c r="AL43" s="28">
        <v>948</v>
      </c>
      <c r="AM43" s="27">
        <v>1013</v>
      </c>
      <c r="AN43" s="27">
        <v>1014</v>
      </c>
      <c r="AO43" s="27">
        <v>987</v>
      </c>
      <c r="AP43" s="28">
        <v>923</v>
      </c>
      <c r="AQ43" s="27">
        <v>995</v>
      </c>
      <c r="AR43" s="27">
        <v>998</v>
      </c>
      <c r="AS43" s="27">
        <v>953</v>
      </c>
      <c r="AT43" s="28">
        <v>926</v>
      </c>
      <c r="AU43" s="27">
        <v>981</v>
      </c>
      <c r="AV43" s="27">
        <v>950</v>
      </c>
      <c r="AW43" s="27">
        <v>877</v>
      </c>
      <c r="AX43" s="28">
        <v>814</v>
      </c>
      <c r="AY43" s="27">
        <v>858</v>
      </c>
      <c r="AZ43" s="27">
        <v>848</v>
      </c>
      <c r="BA43" s="27">
        <v>806</v>
      </c>
      <c r="BB43" s="28">
        <v>757</v>
      </c>
      <c r="BC43" s="27">
        <v>803</v>
      </c>
      <c r="BD43" s="27">
        <v>805</v>
      </c>
      <c r="BE43" s="27">
        <v>769</v>
      </c>
      <c r="BF43" s="28">
        <v>698</v>
      </c>
      <c r="BG43" s="27">
        <v>727</v>
      </c>
      <c r="BH43" s="27">
        <v>702</v>
      </c>
      <c r="BI43" s="27">
        <v>641</v>
      </c>
    </row>
    <row r="44" spans="1:61" x14ac:dyDescent="0.2">
      <c r="A44" t="e" vm="40">
        <v>#VALUE!</v>
      </c>
      <c r="B44" t="str" cm="1">
        <f t="array" ref="B44">_FV(A44,"Ticker symbol",TRUE)</f>
        <v>FB</v>
      </c>
      <c r="C44" s="18" cm="1">
        <f t="array" ref="C44">_FV(A44,"Price")</f>
        <v>193.54</v>
      </c>
      <c r="D44" s="19" cm="1">
        <f t="array" ref="D44">_FV(A44,"market cap",TRUE)/1000000</f>
        <v>523781.8</v>
      </c>
      <c r="E44" s="21">
        <f t="shared" si="0"/>
        <v>9.2974347950702203</v>
      </c>
      <c r="F44" s="20">
        <f>IF(COUNT(Q44:T44)=4,IFERROR(IF($D44/IF($Q44=0,SUM($R44:U44),SUM($Q44:T44))&lt;0,"n/a",$D44/IF($Q44=0,SUM($R44:U44),SUM($Q44:T44))),"n/a"),"n/a")</f>
        <v>4.3770310698109736</v>
      </c>
      <c r="G44" s="20">
        <f>IF(COUNT(Q44:X44)=8,IFERROR(IF(($D44/IF($Q44=0,SUM($R44:Z44),SUM($Q44:Y44))*2)&lt;0,"n/a",($D44/IF($Q44=0,SUM($R44:Z44),SUM($Q44:Y44))*2)),"n/a"),"n/a")</f>
        <v>4.5192172630089473</v>
      </c>
      <c r="H44" s="20">
        <f>IF(COUNT(Q44:AB44)=12,IFERROR(IF(($D44/IF($Q44=0,SUM($R44:AD44),SUM($Q44:AC44))*3)&lt;0,"n/a",($D44/IF($Q44=0,SUM($R44:AD44),SUM($Q44:AC44))*3)),"n/a"),"n/a")</f>
        <v>5.194547419991471</v>
      </c>
      <c r="I44" s="20">
        <f>IF(COUNT(Q44:AF44)=16,IFERROR(IF(($D44/IF($Q44=0,SUM($R44:AH44),SUM($Q44:AG44))*4)&lt;0,"n/a",($D44/IF($Q44=0,SUM($R44:AH44),SUM($Q44:AG44))*4)),"n/a"),"n/a")</f>
        <v>5.8468067768608876</v>
      </c>
      <c r="J44" s="20">
        <f>IF(COUNT(Q44:AJ44)=20,IFERROR(IF(($D44/IF($Q44=0,SUM($R44:AL44),SUM($Q44:AK44))*5)&lt;0,"n/a",($D44/IF($Q44=0,SUM($R44:AL44),SUM($Q44:AK44))*5)),"n/a"),"n/a")</f>
        <v>6.5638462116845027</v>
      </c>
      <c r="K44" s="20">
        <f>IF(COUNT(Q44:AN44)=24,IFERROR(IF(($D44/IF($Q44=0,SUM($R44:AP44),SUM($Q44:AO44))*6)&lt;0,"n/a",($D44/IF($Q44=0,SUM($R44:AP44),SUM($Q44:AO44))*6)),"n/a"),"n/a")</f>
        <v>7.3663491378906212</v>
      </c>
      <c r="L44" s="20">
        <f>IF(COUNT(Q44:AR44)=28,IFERROR(IF(($D44/IF($Q44=0,SUM($R44:AT44),SUM($Q44:AS44))*7)&lt;0,"n/a",($D44/IF($Q44=0,SUM($R44:AT44),SUM($Q44:AS44))*7)),"n/a"),"n/a")</f>
        <v>8.2474932291994705</v>
      </c>
      <c r="M44" s="20">
        <f>IF(COUNT(Q44:AV44)=32,IFERROR(IF(($D44/IF($Q44=0,SUM($R44:AX44),SUM($Q44:AW44))*8)&lt;0,"n/a",($D44/IF($Q44=0,SUM($R44:AX44),SUM($Q44:AW44))*8)),"n/a"),"n/a")</f>
        <v>9.1686054500658614</v>
      </c>
      <c r="N44" s="20">
        <f>IF(COUNT(Q44:AZ44)=36,IFERROR(IF(($D44/IF($Q44=0,SUM($R44:BB44),SUM($Q44:BA44))*9)&lt;0,"n/a",($D44/IF($Q44=0,SUM($R44:BB44),SUM($Q44:BA44))*9)),"n/a"),"n/a")</f>
        <v>10.140023747348858</v>
      </c>
      <c r="O44" s="20">
        <f>IF(COUNT(Q44:BD44)=40,IFERROR(IF(($D44/IF($Q44=0,SUM($R44:BF44),SUM($Q44:BE44))*10)&lt;0,"n/a",($D44/IF($Q44=0,SUM($R44:BF44),SUM($Q44:BE44))*10)),"n/a"),"n/a")</f>
        <v>11.144696723072961</v>
      </c>
      <c r="P44" s="22">
        <f t="shared" si="2"/>
        <v>119666</v>
      </c>
      <c r="Q44" s="24">
        <v>27908</v>
      </c>
      <c r="R44" s="38">
        <v>33671</v>
      </c>
      <c r="S44" s="24">
        <v>29010</v>
      </c>
      <c r="T44" s="43">
        <v>29077</v>
      </c>
      <c r="U44" s="43">
        <v>26171</v>
      </c>
      <c r="V44" s="28">
        <v>28071</v>
      </c>
      <c r="W44" s="27">
        <v>21470</v>
      </c>
      <c r="X44" s="27">
        <v>18687</v>
      </c>
      <c r="Y44" s="27">
        <v>17737</v>
      </c>
      <c r="Z44" s="28">
        <v>21082</v>
      </c>
      <c r="AA44" s="27">
        <v>17652</v>
      </c>
      <c r="AB44" s="27">
        <v>16886</v>
      </c>
      <c r="AC44" s="27">
        <v>15077</v>
      </c>
      <c r="AD44" s="28">
        <v>16914</v>
      </c>
      <c r="AE44" s="27">
        <v>13727</v>
      </c>
      <c r="AF44" s="27">
        <v>13231</v>
      </c>
      <c r="AG44" s="27">
        <v>11966</v>
      </c>
      <c r="AH44" s="28">
        <v>12972</v>
      </c>
      <c r="AI44" s="27">
        <v>10328</v>
      </c>
      <c r="AJ44" s="27">
        <v>9321</v>
      </c>
      <c r="AK44" s="27">
        <v>8032</v>
      </c>
      <c r="AL44" s="28">
        <v>8809</v>
      </c>
      <c r="AM44" s="27">
        <v>7011</v>
      </c>
      <c r="AN44" s="27">
        <v>6436</v>
      </c>
      <c r="AO44" s="27">
        <v>5382</v>
      </c>
      <c r="AP44" s="28">
        <v>5842</v>
      </c>
      <c r="AQ44" s="27">
        <v>4501</v>
      </c>
      <c r="AR44" s="27">
        <v>4042</v>
      </c>
      <c r="AS44" s="27">
        <v>3543</v>
      </c>
      <c r="AT44" s="28">
        <v>3851</v>
      </c>
      <c r="AU44" s="27">
        <v>3203</v>
      </c>
      <c r="AV44" s="27">
        <v>2910</v>
      </c>
      <c r="AW44" s="27">
        <v>2502</v>
      </c>
      <c r="AX44" s="28">
        <v>2585</v>
      </c>
      <c r="AY44" s="27">
        <v>2016</v>
      </c>
      <c r="AZ44" s="27">
        <v>1813</v>
      </c>
      <c r="BA44" s="27">
        <v>1458</v>
      </c>
      <c r="BB44" s="28">
        <v>1585</v>
      </c>
      <c r="BC44" s="27">
        <v>1262</v>
      </c>
      <c r="BD44" s="27">
        <v>1184</v>
      </c>
      <c r="BE44" s="27">
        <v>1058</v>
      </c>
      <c r="BF44" s="28">
        <v>1131</v>
      </c>
      <c r="BG44" s="27">
        <v>954</v>
      </c>
      <c r="BH44" s="27">
        <v>895</v>
      </c>
      <c r="BI44" s="27">
        <v>731</v>
      </c>
    </row>
    <row r="45" spans="1:61" x14ac:dyDescent="0.2">
      <c r="A45" t="e" vm="41">
        <v>#VALUE!</v>
      </c>
      <c r="B45" t="str" cm="1">
        <f t="array" ref="B45">_FV(A45,"Ticker symbol",TRUE)</f>
        <v>FISV</v>
      </c>
      <c r="C45" s="18" cm="1">
        <f t="array" ref="C45">_FV(A45,"Price")</f>
        <v>95.59</v>
      </c>
      <c r="D45" s="19" cm="1">
        <f t="array" ref="D45">_FV(A45,"market cap",TRUE)/1000000</f>
        <v>61788.81</v>
      </c>
      <c r="E45" s="21">
        <f t="shared" si="0"/>
        <v>2.0289085138678074</v>
      </c>
      <c r="F45" s="20">
        <f>IF(COUNT(Q45:T45)=4,IFERROR(IF($D45/IF($Q45=0,SUM($R45:U45),SUM($Q45:T45))&lt;0,"n/a",$D45/IF($Q45=0,SUM($R45:U45),SUM($Q45:T45))),"n/a"),"n/a")</f>
        <v>3.7202004937082305</v>
      </c>
      <c r="G45" s="20">
        <f>IF(COUNT(Q45:X45)=8,IFERROR(IF(($D45/IF($Q45=0,SUM($R45:Z45),SUM($Q45:Y45))*2)&lt;0,"n/a",($D45/IF($Q45=0,SUM($R45:Z45),SUM($Q45:Y45))*2)),"n/a"),"n/a")</f>
        <v>3.5091327805542933</v>
      </c>
      <c r="H45" s="20">
        <f>IF(COUNT(Q45:AB45)=12,IFERROR(IF(($D45/IF($Q45=0,SUM($R45:AD45),SUM($Q45:AC45))*3)&lt;0,"n/a",($D45/IF($Q45=0,SUM($R45:AD45),SUM($Q45:AC45))*3)),"n/a"),"n/a")</f>
        <v>4.0826912318569253</v>
      </c>
      <c r="I45" s="20">
        <f>IF(COUNT(Q45:AF45)=16,IFERROR(IF(($D45/IF($Q45=0,SUM($R45:AH45),SUM($Q45:AG45))*4)&lt;0,"n/a",($D45/IF($Q45=0,SUM($R45:AH45),SUM($Q45:AG45))*4)),"n/a"),"n/a")</f>
        <v>4.8248006871510558</v>
      </c>
      <c r="J45" s="20">
        <f>IF(COUNT(Q45:AJ45)=20,IFERROR(IF(($D45/IF($Q45=0,SUM($R45:AL45),SUM($Q45:AK45))*5)&lt;0,"n/a",($D45/IF($Q45=0,SUM($R45:AL45),SUM($Q45:AK45))*5)),"n/a"),"n/a")</f>
        <v>5.4274981553705075</v>
      </c>
      <c r="K45" s="20">
        <f>IF(COUNT(Q45:AN45)=24,IFERROR(IF(($D45/IF($Q45=0,SUM($R45:AP45),SUM($Q45:AO45))*6)&lt;0,"n/a",($D45/IF($Q45=0,SUM($R45:AP45),SUM($Q45:AO45))*6)),"n/a"),"n/a")</f>
        <v>5.9386621173530685</v>
      </c>
      <c r="L45" s="20">
        <f>IF(COUNT(Q45:AR45)=28,IFERROR(IF(($D45/IF($Q45=0,SUM($R45:AT45),SUM($Q45:AS45))*7)&lt;0,"n/a",($D45/IF($Q45=0,SUM($R45:AT45),SUM($Q45:AS45))*7)),"n/a"),"n/a")</f>
        <v>6.3669797738915381</v>
      </c>
      <c r="M45" s="20">
        <f>IF(COUNT(Q45:AV45)=32,IFERROR(IF(($D45/IF($Q45=0,SUM($R45:AX45),SUM($Q45:AW45))*8)&lt;0,"n/a",($D45/IF($Q45=0,SUM($R45:AX45),SUM($Q45:AW45))*8)),"n/a"),"n/a")</f>
        <v>6.7715619606016597</v>
      </c>
      <c r="N45" s="20">
        <f>IF(COUNT(Q45:AZ45)=36,IFERROR(IF(($D45/IF($Q45=0,SUM($R45:BB45),SUM($Q45:BA45))*9)&lt;0,"n/a",($D45/IF($Q45=0,SUM($R45:BB45),SUM($Q45:BA45))*9)),"n/a"),"n/a")</f>
        <v>7.1467034647612184</v>
      </c>
      <c r="O45" s="20">
        <f>IF(COUNT(Q45:BD45)=40,IFERROR(IF(($D45/IF($Q45=0,SUM($R45:BF45),SUM($Q45:BE45))*10)&lt;0,"n/a",($D45/IF($Q45=0,SUM($R45:BF45),SUM($Q45:BE45))*10)),"n/a"),"n/a")</f>
        <v>7.5124999999999993</v>
      </c>
      <c r="P45" s="22">
        <f t="shared" si="2"/>
        <v>16609</v>
      </c>
      <c r="Q45" s="24">
        <v>4138</v>
      </c>
      <c r="R45" s="36">
        <v>4257</v>
      </c>
      <c r="S45" s="26">
        <v>4163</v>
      </c>
      <c r="T45" s="37">
        <v>4051</v>
      </c>
      <c r="U45" s="37">
        <v>3755</v>
      </c>
      <c r="V45" s="28">
        <v>3832</v>
      </c>
      <c r="W45" s="27">
        <v>3786</v>
      </c>
      <c r="X45" s="27">
        <v>3465</v>
      </c>
      <c r="Y45" s="27">
        <v>3769</v>
      </c>
      <c r="Z45" s="28">
        <v>4045</v>
      </c>
      <c r="AA45" s="27">
        <v>3128</v>
      </c>
      <c r="AB45" s="27">
        <v>1512</v>
      </c>
      <c r="AC45" s="27">
        <v>1502</v>
      </c>
      <c r="AD45" s="28">
        <v>1551</v>
      </c>
      <c r="AE45" s="27">
        <v>1412</v>
      </c>
      <c r="AF45" s="27">
        <v>1420</v>
      </c>
      <c r="AG45" s="27">
        <v>1440</v>
      </c>
      <c r="AH45" s="28">
        <v>1516</v>
      </c>
      <c r="AI45" s="27">
        <v>1400</v>
      </c>
      <c r="AJ45" s="27">
        <v>1386</v>
      </c>
      <c r="AK45" s="27">
        <v>1394</v>
      </c>
      <c r="AL45" s="28">
        <v>1431</v>
      </c>
      <c r="AM45" s="27">
        <v>1380</v>
      </c>
      <c r="AN45" s="27">
        <v>1363</v>
      </c>
      <c r="AO45" s="27">
        <v>1331</v>
      </c>
      <c r="AP45" s="28">
        <v>1619</v>
      </c>
      <c r="AQ45" s="27">
        <v>1313</v>
      </c>
      <c r="AR45" s="27">
        <v>1298</v>
      </c>
      <c r="AS45" s="27">
        <v>1275</v>
      </c>
      <c r="AT45" s="28">
        <v>1316</v>
      </c>
      <c r="AU45" s="27">
        <v>1263</v>
      </c>
      <c r="AV45" s="27">
        <v>1253</v>
      </c>
      <c r="AW45" s="27">
        <v>1234</v>
      </c>
      <c r="AX45" s="28">
        <v>1263</v>
      </c>
      <c r="AY45" s="27">
        <v>1201</v>
      </c>
      <c r="AZ45" s="27">
        <v>1198</v>
      </c>
      <c r="BA45" s="27">
        <v>1152</v>
      </c>
      <c r="BB45" s="28">
        <v>1145</v>
      </c>
      <c r="BC45" s="27">
        <v>1107</v>
      </c>
      <c r="BD45" s="27">
        <v>1087</v>
      </c>
      <c r="BE45" s="27">
        <v>1097</v>
      </c>
      <c r="BF45" s="28">
        <v>1113</v>
      </c>
      <c r="BG45" s="27">
        <v>1063</v>
      </c>
      <c r="BH45" s="27">
        <v>1065</v>
      </c>
      <c r="BI45" s="27">
        <v>1048</v>
      </c>
    </row>
    <row r="46" spans="1:61" x14ac:dyDescent="0.2">
      <c r="A46" t="e" vm="42">
        <v>#VALUE!</v>
      </c>
      <c r="B46" t="str" cm="1">
        <f t="array" ref="B46">_FV(A46,"Ticker symbol",TRUE)</f>
        <v>FTNT</v>
      </c>
      <c r="C46" s="18" cm="1">
        <f t="array" ref="C46">_FV(A46,"Price")</f>
        <v>285.27999999999997</v>
      </c>
      <c r="D46" s="19" cm="1">
        <f t="array" ref="D46">_FV(A46,"market cap",TRUE)/1000000</f>
        <v>45795.18</v>
      </c>
      <c r="E46" s="21">
        <f t="shared" si="0"/>
        <v>3.2616683217477656</v>
      </c>
      <c r="F46" s="20">
        <f>IF(COUNT(Q46:T46)=4,IFERROR(IF($D46/IF($Q46=0,SUM($R46:U46),SUM($Q46:T46))&lt;0,"n/a",$D46/IF($Q46=0,SUM($R46:U46),SUM($Q46:T46))),"n/a"),"n/a")</f>
        <v>12.766986339559521</v>
      </c>
      <c r="G46" s="20">
        <f>IF(COUNT(Q46:X46)=8,IFERROR(IF(($D46/IF($Q46=0,SUM($R46:Z46),SUM($Q46:Y46))*2)&lt;0,"n/a",($D46/IF($Q46=0,SUM($R46:Z46),SUM($Q46:Y46))*2)),"n/a"),"n/a")</f>
        <v>13.28937318630296</v>
      </c>
      <c r="H46" s="20">
        <f>IF(COUNT(Q46:AB46)=12,IFERROR(IF(($D46/IF($Q46=0,SUM($R46:AD46),SUM($Q46:AC46))*3)&lt;0,"n/a",($D46/IF($Q46=0,SUM($R46:AD46),SUM($Q46:AC46))*3)),"n/a"),"n/a")</f>
        <v>15.170664752650175</v>
      </c>
      <c r="I46" s="20">
        <f>IF(COUNT(Q46:AF46)=16,IFERROR(IF(($D46/IF($Q46=0,SUM($R46:AH46),SUM($Q46:AG46))*4)&lt;0,"n/a",($D46/IF($Q46=0,SUM($R46:AH46),SUM($Q46:AG46))*4)),"n/a"),"n/a")</f>
        <v>16.867469613259669</v>
      </c>
      <c r="J46" s="20">
        <f>IF(COUNT(Q46:AJ46)=20,IFERROR(IF(($D46/IF($Q46=0,SUM($R46:AL46),SUM($Q46:AK46))*5)&lt;0,"n/a",($D46/IF($Q46=0,SUM($R46:AL46),SUM($Q46:AK46))*5)),"n/a"),"n/a")</f>
        <v>18.531555519585627</v>
      </c>
      <c r="K46" s="20">
        <f>IF(COUNT(Q46:AN46)=24,IFERROR(IF(($D46/IF($Q46=0,SUM($R46:AP46),SUM($Q46:AO46))*6)&lt;0,"n/a",($D46/IF($Q46=0,SUM($R46:AP46),SUM($Q46:AO46))*6)),"n/a"),"n/a")</f>
        <v>20.156329225352113</v>
      </c>
      <c r="L46" s="20">
        <f>IF(COUNT(Q46:AR46)=28,IFERROR(IF(($D46/IF($Q46=0,SUM($R46:AT46),SUM($Q46:AS46))*7)&lt;0,"n/a",($D46/IF($Q46=0,SUM($R46:AT46),SUM($Q46:AS46))*7)),"n/a"),"n/a")</f>
        <v>21.893611528479717</v>
      </c>
      <c r="M46" s="20">
        <f>IF(COUNT(Q46:AV46)=32,IFERROR(IF(($D46/IF($Q46=0,SUM($R46:AX46),SUM($Q46:AW46))*8)&lt;0,"n/a",($D46/IF($Q46=0,SUM($R46:AX46),SUM($Q46:AW46))*8)),"n/a"),"n/a")</f>
        <v>23.771180898001557</v>
      </c>
      <c r="N46" s="20">
        <f>IF(COUNT(Q46:AZ46)=36,IFERROR(IF(($D46/IF($Q46=0,SUM($R46:BB46),SUM($Q46:BA46))*9)&lt;0,"n/a",($D46/IF($Q46=0,SUM($R46:BB46),SUM($Q46:BA46))*9)),"n/a"),"n/a")</f>
        <v>25.71639233792974</v>
      </c>
      <c r="O46" s="20">
        <f>IF(COUNT(Q46:BD46)=40,IFERROR(IF(($D46/IF($Q46=0,SUM($R46:BF46),SUM($Q46:BE46))*10)&lt;0,"n/a",($D46/IF($Q46=0,SUM($R46:BF46),SUM($Q46:BE46))*10)),"n/a"),"n/a")</f>
        <v>27.654094202898548</v>
      </c>
      <c r="P46" s="22">
        <f t="shared" si="2"/>
        <v>3587</v>
      </c>
      <c r="Q46" s="24">
        <v>955</v>
      </c>
      <c r="R46" s="36">
        <v>964</v>
      </c>
      <c r="S46" s="26">
        <v>867</v>
      </c>
      <c r="T46" s="37">
        <v>801</v>
      </c>
      <c r="U46" s="37">
        <v>710</v>
      </c>
      <c r="V46" s="28">
        <v>748</v>
      </c>
      <c r="W46" s="27">
        <v>651</v>
      </c>
      <c r="X46" s="27">
        <v>618</v>
      </c>
      <c r="Y46" s="27">
        <v>578</v>
      </c>
      <c r="Z46" s="28">
        <v>621</v>
      </c>
      <c r="AA46" s="27">
        <v>548</v>
      </c>
      <c r="AB46" s="27">
        <v>522</v>
      </c>
      <c r="AC46" s="27">
        <v>473</v>
      </c>
      <c r="AD46" s="28">
        <v>510</v>
      </c>
      <c r="AE46" s="27">
        <v>454</v>
      </c>
      <c r="AF46" s="27">
        <v>441</v>
      </c>
      <c r="AG46" s="27">
        <v>399</v>
      </c>
      <c r="AH46" s="28">
        <v>417</v>
      </c>
      <c r="AI46" s="27">
        <v>374</v>
      </c>
      <c r="AJ46" s="27">
        <v>364</v>
      </c>
      <c r="AK46" s="27">
        <v>341</v>
      </c>
      <c r="AL46" s="28">
        <v>363</v>
      </c>
      <c r="AM46" s="27">
        <v>317</v>
      </c>
      <c r="AN46" s="27">
        <v>311</v>
      </c>
      <c r="AO46" s="27">
        <v>285</v>
      </c>
      <c r="AP46" s="28">
        <v>297</v>
      </c>
      <c r="AQ46" s="27">
        <v>260</v>
      </c>
      <c r="AR46" s="27">
        <v>240</v>
      </c>
      <c r="AS46" s="27">
        <v>213</v>
      </c>
      <c r="AT46" s="28">
        <v>224</v>
      </c>
      <c r="AU46" s="27">
        <v>193</v>
      </c>
      <c r="AV46" s="27">
        <v>184</v>
      </c>
      <c r="AW46" s="27">
        <v>169</v>
      </c>
      <c r="AX46" s="28">
        <v>177</v>
      </c>
      <c r="AY46" s="27">
        <v>155</v>
      </c>
      <c r="AZ46" s="27">
        <v>147</v>
      </c>
      <c r="BA46" s="27">
        <v>136</v>
      </c>
      <c r="BB46" s="28">
        <v>151</v>
      </c>
      <c r="BC46" s="27">
        <v>136</v>
      </c>
      <c r="BD46" s="27">
        <v>129</v>
      </c>
      <c r="BE46" s="27">
        <v>117</v>
      </c>
      <c r="BF46" s="28">
        <v>121</v>
      </c>
      <c r="BG46" s="27">
        <v>116</v>
      </c>
      <c r="BH46" s="27">
        <v>103</v>
      </c>
      <c r="BI46" s="27">
        <v>93</v>
      </c>
    </row>
    <row r="47" spans="1:61" x14ac:dyDescent="0.2">
      <c r="A47" t="e" vm="43">
        <v>#VALUE!</v>
      </c>
      <c r="B47" t="str" cm="1">
        <f t="array" ref="B47">_FV(A47,"Ticker symbol",TRUE)</f>
        <v>GILD</v>
      </c>
      <c r="C47" s="18" cm="1">
        <f t="array" ref="C47">_FV(A47,"Price")</f>
        <v>63.84</v>
      </c>
      <c r="D47" s="19" cm="1">
        <f t="array" ref="D47">_FV(A47,"market cap",TRUE)/1000000</f>
        <v>80075.37</v>
      </c>
      <c r="E47" s="21">
        <f t="shared" si="0"/>
        <v>0.48225257308339531</v>
      </c>
      <c r="F47" s="20">
        <f>IF(COUNT(Q47:T47)=4,IFERROR(IF($D47/IF($Q47=0,SUM($R47:U47),SUM($Q47:T47))&lt;0,"n/a",$D47/IF($Q47=0,SUM($R47:U47),SUM($Q47:T47))),"n/a"),"n/a")</f>
        <v>2.9147994321490973</v>
      </c>
      <c r="G47" s="20">
        <f>IF(COUNT(Q47:X47)=8,IFERROR(IF(($D47/IF($Q47=0,SUM($R47:Z47),SUM($Q47:Y47))*2)&lt;0,"n/a",($D47/IF($Q47=0,SUM($R47:Z47),SUM($Q47:Y47))*2)),"n/a"),"n/a")</f>
        <v>2.7336941827120032</v>
      </c>
      <c r="H47" s="20">
        <f>IF(COUNT(Q47:AB47)=12,IFERROR(IF(($D47/IF($Q47=0,SUM($R47:AD47),SUM($Q47:AC47))*3)&lt;0,"n/a",($D47/IF($Q47=0,SUM($R47:AD47),SUM($Q47:AC47))*3)),"n/a"),"n/a")</f>
        <v>2.9645466661730406</v>
      </c>
      <c r="I47" s="20">
        <f>IF(COUNT(Q47:AF47)=16,IFERROR(IF(($D47/IF($Q47=0,SUM($R47:AH47),SUM($Q47:AG47))*4)&lt;0,"n/a",($D47/IF($Q47=0,SUM($R47:AH47),SUM($Q47:AG47))*4)),"n/a"),"n/a")</f>
        <v>3.1048999612252808</v>
      </c>
      <c r="J47" s="20">
        <f>IF(COUNT(Q47:AJ47)=20,IFERROR(IF(($D47/IF($Q47=0,SUM($R47:AL47),SUM($Q47:AK47))*5)&lt;0,"n/a",($D47/IF($Q47=0,SUM($R47:AL47),SUM($Q47:AK47))*5)),"n/a"),"n/a")</f>
        <v>3.0972858502169927</v>
      </c>
      <c r="K47" s="20">
        <f>IF(COUNT(Q47:AN47)=24,IFERROR(IF(($D47/IF($Q47=0,SUM($R47:AP47),SUM($Q47:AO47))*6)&lt;0,"n/a",($D47/IF($Q47=0,SUM($R47:AP47),SUM($Q47:AO47))*6)),"n/a"),"n/a")</f>
        <v>3.0092775136699297</v>
      </c>
      <c r="L47" s="20">
        <f>IF(COUNT(Q47:AR47)=28,IFERROR(IF(($D47/IF($Q47=0,SUM($R47:AT47),SUM($Q47:AS47))*7)&lt;0,"n/a",($D47/IF($Q47=0,SUM($R47:AT47),SUM($Q47:AS47))*7)),"n/a"),"n/a")</f>
        <v>2.9149206951782669</v>
      </c>
      <c r="M47" s="20">
        <f>IF(COUNT(Q47:AV47)=32,IFERROR(IF(($D47/IF($Q47=0,SUM($R47:AX47),SUM($Q47:AW47))*8)&lt;0,"n/a",($D47/IF($Q47=0,SUM($R47:AX47),SUM($Q47:AW47))*8)),"n/a"),"n/a")</f>
        <v>2.9495591796892984</v>
      </c>
      <c r="N47" s="20">
        <f>IF(COUNT(Q47:AZ47)=36,IFERROR(IF(($D47/IF($Q47=0,SUM($R47:BB47),SUM($Q47:BA47))*9)&lt;0,"n/a",($D47/IF($Q47=0,SUM($R47:BB47),SUM($Q47:BA47))*9)),"n/a"),"n/a")</f>
        <v>3.1554999824859449</v>
      </c>
      <c r="O47" s="20">
        <f>IF(COUNT(Q47:BD47)=40,IFERROR(IF(($D47/IF($Q47=0,SUM($R47:BF47),SUM($Q47:BE47))*10)&lt;0,"n/a",($D47/IF($Q47=0,SUM($R47:BF47),SUM($Q47:BE47))*10)),"n/a"),"n/a")</f>
        <v>3.3632395312696879</v>
      </c>
      <c r="P47" s="22">
        <f t="shared" si="2"/>
        <v>27472</v>
      </c>
      <c r="Q47" s="24">
        <v>6590</v>
      </c>
      <c r="R47" s="36">
        <v>7244</v>
      </c>
      <c r="S47" s="26">
        <v>7421</v>
      </c>
      <c r="T47" s="37">
        <v>6217</v>
      </c>
      <c r="U47" s="37">
        <v>6423</v>
      </c>
      <c r="V47" s="28">
        <v>7421</v>
      </c>
      <c r="W47" s="27">
        <v>6577</v>
      </c>
      <c r="X47" s="27">
        <v>5143</v>
      </c>
      <c r="Y47" s="27">
        <v>5548</v>
      </c>
      <c r="Z47" s="28">
        <v>5879</v>
      </c>
      <c r="AA47" s="27">
        <v>5604</v>
      </c>
      <c r="AB47" s="27">
        <v>5685</v>
      </c>
      <c r="AC47" s="27">
        <v>5281</v>
      </c>
      <c r="AD47" s="28">
        <v>5795</v>
      </c>
      <c r="AE47" s="27">
        <v>5596</v>
      </c>
      <c r="AF47" s="27">
        <v>5648</v>
      </c>
      <c r="AG47" s="27">
        <v>5088</v>
      </c>
      <c r="AH47" s="28">
        <v>5949</v>
      </c>
      <c r="AI47" s="27">
        <v>6512</v>
      </c>
      <c r="AJ47" s="27">
        <v>7141</v>
      </c>
      <c r="AK47" s="27">
        <v>6505</v>
      </c>
      <c r="AL47" s="28">
        <v>7320</v>
      </c>
      <c r="AM47" s="27">
        <v>7500</v>
      </c>
      <c r="AN47" s="27">
        <v>7776</v>
      </c>
      <c r="AO47" s="27">
        <v>7794</v>
      </c>
      <c r="AP47" s="28">
        <v>8506</v>
      </c>
      <c r="AQ47" s="27">
        <v>8295</v>
      </c>
      <c r="AR47" s="27">
        <v>8244</v>
      </c>
      <c r="AS47" s="27">
        <v>7594</v>
      </c>
      <c r="AT47" s="28">
        <v>7314</v>
      </c>
      <c r="AU47" s="27">
        <v>6042</v>
      </c>
      <c r="AV47" s="27">
        <v>6535</v>
      </c>
      <c r="AW47" s="27">
        <v>4999</v>
      </c>
      <c r="AX47" s="28">
        <v>3120</v>
      </c>
      <c r="AY47" s="27">
        <v>2783</v>
      </c>
      <c r="AZ47" s="27">
        <v>2767</v>
      </c>
      <c r="BA47" s="27">
        <v>2532</v>
      </c>
      <c r="BB47" s="28">
        <v>2588</v>
      </c>
      <c r="BC47" s="27">
        <v>2427</v>
      </c>
      <c r="BD47" s="27">
        <v>2405</v>
      </c>
      <c r="BE47" s="27">
        <v>2282</v>
      </c>
      <c r="BF47" s="28">
        <v>2200</v>
      </c>
      <c r="BG47" s="27">
        <v>2122</v>
      </c>
      <c r="BH47" s="27">
        <v>2137</v>
      </c>
      <c r="BI47" s="27">
        <v>1926</v>
      </c>
    </row>
    <row r="48" spans="1:61" x14ac:dyDescent="0.2">
      <c r="A48" t="e" vm="44">
        <v>#VALUE!</v>
      </c>
      <c r="B48" t="str" cm="1">
        <f t="array" ref="B48">_FV(A48,"Ticker symbol",TRUE)</f>
        <v>GOOG</v>
      </c>
      <c r="C48" s="18" cm="1">
        <f t="array" ref="C48">_FV(A48,"Price")</f>
        <v>2186.2600000000002</v>
      </c>
      <c r="D48" s="19" cm="1">
        <f t="array" ref="D48">_FV(A48,"market cap",TRUE)/1000000</f>
        <v>1436857</v>
      </c>
      <c r="E48" s="21">
        <f t="shared" si="0"/>
        <v>2.6383172955469307</v>
      </c>
      <c r="F48" s="20">
        <f>IF(COUNT(Q48:T48)=4,IFERROR(IF($D48/IF($Q48=0,SUM($R48:U48),SUM($Q48:T48))&lt;0,"n/a",$D48/IF($Q48=0,SUM($R48:U48),SUM($Q48:T48))),"n/a"),"n/a")</f>
        <v>5.315117595271035</v>
      </c>
      <c r="G48" s="20">
        <f>IF(COUNT(Q48:X48)=8,IFERROR(IF(($D48/IF($Q48=0,SUM($R48:Z48),SUM($Q48:Y48))*2)&lt;0,"n/a",($D48/IF($Q48=0,SUM($R48:Z48),SUM($Q48:Y48))*2)),"n/a"),"n/a")</f>
        <v>5.6549692527180593</v>
      </c>
      <c r="H48" s="20">
        <f>IF(COUNT(Q48:AB48)=12,IFERROR(IF(($D48/IF($Q48=0,SUM($R48:AD48),SUM($Q48:AC48))*3)&lt;0,"n/a",($D48/IF($Q48=0,SUM($R48:AD48),SUM($Q48:AC48))*3)),"n/a"),"n/a")</f>
        <v>6.433380793753134</v>
      </c>
      <c r="I48" s="20">
        <f>IF(COUNT(Q48:AF48)=16,IFERROR(IF(($D48/IF($Q48=0,SUM($R48:AH48),SUM($Q48:AG48))*4)&lt;0,"n/a",($D48/IF($Q48=0,SUM($R48:AH48),SUM($Q48:AG48))*4)),"n/a"),"n/a")</f>
        <v>7.1232829853343427</v>
      </c>
      <c r="J48" s="20">
        <f>IF(COUNT(Q48:AJ48)=20,IFERROR(IF(($D48/IF($Q48=0,SUM($R48:AL48),SUM($Q48:AK48))*5)&lt;0,"n/a",($D48/IF($Q48=0,SUM($R48:AL48),SUM($Q48:AK48))*5)),"n/a"),"n/a")</f>
        <v>7.8285256934137948</v>
      </c>
      <c r="K48" s="20">
        <f>IF(COUNT(Q48:AN48)=24,IFERROR(IF(($D48/IF($Q48=0,SUM($R48:AP48),SUM($Q48:AO48))*6)&lt;0,"n/a",($D48/IF($Q48=0,SUM($R48:AP48),SUM($Q48:AO48))*6)),"n/a"),"n/a")</f>
        <v>8.5529069086825302</v>
      </c>
      <c r="L48" s="20">
        <f>IF(COUNT(Q48:AR48)=28,IFERROR(IF(($D48/IF($Q48=0,SUM($R48:AT48),SUM($Q48:AS48))*7)&lt;0,"n/a",($D48/IF($Q48=0,SUM($R48:AT48),SUM($Q48:AS48))*7)),"n/a"),"n/a")</f>
        <v>9.2874473552749066</v>
      </c>
      <c r="M48" s="20">
        <f>IF(COUNT(Q48:AV48)=32,IFERROR(IF(($D48/IF($Q48=0,SUM($R48:AX48),SUM($Q48:AW48))*8)&lt;0,"n/a",($D48/IF($Q48=0,SUM($R48:AX48),SUM($Q48:AW48))*8)),"n/a"),"n/a")</f>
        <v>10.004504912234284</v>
      </c>
      <c r="N48" s="20">
        <f>IF(COUNT(Q48:AZ48)=36,IFERROR(IF(($D48/IF($Q48=0,SUM($R48:BB48),SUM($Q48:BA48))*9)&lt;0,"n/a",($D48/IF($Q48=0,SUM($R48:BB48),SUM($Q48:BA48))*9)),"n/a"),"n/a")</f>
        <v>10.736282749419463</v>
      </c>
      <c r="O48" s="20">
        <f>IF(COUNT(Q48:BD48)=40,IFERROR(IF(($D48/IF($Q48=0,SUM($R48:BF48),SUM($Q48:BE48))*10)&lt;0,"n/a",($D48/IF($Q48=0,SUM($R48:BF48),SUM($Q48:BE48))*10)),"n/a"),"n/a")</f>
        <v>11.490020999163553</v>
      </c>
      <c r="P48" s="22">
        <f t="shared" si="2"/>
        <v>270334</v>
      </c>
      <c r="Q48" s="24">
        <v>68011</v>
      </c>
      <c r="R48" s="36">
        <v>75325</v>
      </c>
      <c r="S48" s="26">
        <v>65118</v>
      </c>
      <c r="T48" s="37">
        <v>61880</v>
      </c>
      <c r="U48" s="37">
        <v>55314</v>
      </c>
      <c r="V48" s="28">
        <v>56898</v>
      </c>
      <c r="W48" s="27">
        <v>46173</v>
      </c>
      <c r="X48" s="27">
        <v>38297</v>
      </c>
      <c r="Y48" s="27">
        <v>41159</v>
      </c>
      <c r="Z48" s="28">
        <v>46075</v>
      </c>
      <c r="AA48" s="27">
        <v>40499</v>
      </c>
      <c r="AB48" s="27">
        <v>38944</v>
      </c>
      <c r="AC48" s="27">
        <v>36339</v>
      </c>
      <c r="AD48" s="28">
        <v>39276</v>
      </c>
      <c r="AE48" s="27">
        <v>33740</v>
      </c>
      <c r="AF48" s="27">
        <v>32657</v>
      </c>
      <c r="AG48" s="27">
        <v>31146</v>
      </c>
      <c r="AH48" s="28">
        <v>32323</v>
      </c>
      <c r="AI48" s="27">
        <v>27772</v>
      </c>
      <c r="AJ48" s="27">
        <v>26010</v>
      </c>
      <c r="AK48" s="27">
        <v>24750</v>
      </c>
      <c r="AL48" s="28">
        <v>26064</v>
      </c>
      <c r="AM48" s="27">
        <v>22451</v>
      </c>
      <c r="AN48" s="27">
        <v>21500</v>
      </c>
      <c r="AO48" s="27">
        <v>20257</v>
      </c>
      <c r="AP48" s="28">
        <v>21329</v>
      </c>
      <c r="AQ48" s="27">
        <v>18675</v>
      </c>
      <c r="AR48" s="27">
        <v>17727</v>
      </c>
      <c r="AS48" s="27">
        <v>17258</v>
      </c>
      <c r="AT48" s="28">
        <v>18103</v>
      </c>
      <c r="AU48" s="27">
        <v>16523</v>
      </c>
      <c r="AV48" s="27">
        <v>15955</v>
      </c>
      <c r="AW48" s="27">
        <v>15420</v>
      </c>
      <c r="AX48" s="28">
        <v>15707</v>
      </c>
      <c r="AY48" s="27">
        <v>13754</v>
      </c>
      <c r="AZ48" s="27">
        <v>13107</v>
      </c>
      <c r="BA48" s="27">
        <v>12951</v>
      </c>
      <c r="BB48" s="28">
        <v>10283</v>
      </c>
      <c r="BC48" s="27">
        <v>13304</v>
      </c>
      <c r="BD48" s="27">
        <v>11807</v>
      </c>
      <c r="BE48" s="27">
        <v>10645</v>
      </c>
      <c r="BF48" s="28">
        <v>10584</v>
      </c>
      <c r="BG48" s="27">
        <v>9720</v>
      </c>
      <c r="BH48" s="27">
        <v>9026</v>
      </c>
      <c r="BI48" s="27">
        <v>8575</v>
      </c>
    </row>
    <row r="49" spans="1:61" x14ac:dyDescent="0.2">
      <c r="A49" t="e" vm="45">
        <v>#VALUE!</v>
      </c>
      <c r="B49" t="str" cm="1">
        <f t="array" ref="B49">_FV(A49,"Ticker symbol",TRUE)</f>
        <v>HON</v>
      </c>
      <c r="C49" s="18" cm="1">
        <f t="array" ref="C49">_FV(A49,"Price")</f>
        <v>189.75</v>
      </c>
      <c r="D49" s="19" cm="1">
        <f t="array" ref="D49">_FV(A49,"market cap",TRUE)/1000000</f>
        <v>129169.1</v>
      </c>
      <c r="E49" s="21">
        <f t="shared" si="0"/>
        <v>-0.11717921527041357</v>
      </c>
      <c r="F49" s="20">
        <f>IF(COUNT(Q49:T49)=4,IFERROR(IF($D49/IF($Q49=0,SUM($R49:U49),SUM($Q49:T49))&lt;0,"n/a",$D49/IF($Q49=0,SUM($R49:U49),SUM($Q49:T49))),"n/a"),"n/a")</f>
        <v>3.7643265139593169</v>
      </c>
      <c r="G49" s="20">
        <f>IF(COUNT(Q49:X49)=8,IFERROR(IF(($D49/IF($Q49=0,SUM($R49:Z49),SUM($Q49:Y49))*2)&lt;0,"n/a",($D49/IF($Q49=0,SUM($R49:Z49),SUM($Q49:Y49))*2)),"n/a"),"n/a")</f>
        <v>3.4260088853524304</v>
      </c>
      <c r="H49" s="20">
        <f>IF(COUNT(Q49:AB49)=12,IFERROR(IF(($D49/IF($Q49=0,SUM($R49:AD49),SUM($Q49:AC49))*3)&lt;0,"n/a",($D49/IF($Q49=0,SUM($R49:AD49),SUM($Q49:AC49))*3)),"n/a"),"n/a")</f>
        <v>3.45636851775871</v>
      </c>
      <c r="I49" s="20">
        <f>IF(COUNT(Q49:AF49)=16,IFERROR(IF(($D49/IF($Q49=0,SUM($R49:AH49),SUM($Q49:AG49))*4)&lt;0,"n/a",($D49/IF($Q49=0,SUM($R49:AH49),SUM($Q49:AG49))*4)),"n/a"),"n/a")</f>
        <v>3.3568725798487487</v>
      </c>
      <c r="J49" s="20">
        <f>IF(COUNT(Q49:AJ49)=20,IFERROR(IF(($D49/IF($Q49=0,SUM($R49:AL49),SUM($Q49:AK49))*5)&lt;0,"n/a",($D49/IF($Q49=0,SUM($R49:AL49),SUM($Q49:AK49))*5)),"n/a"),"n/a")</f>
        <v>3.321396245821548</v>
      </c>
      <c r="K49" s="20">
        <f>IF(COUNT(Q49:AN49)=24,IFERROR(IF(($D49/IF($Q49=0,SUM($R49:AP49),SUM($Q49:AO49))*6)&lt;0,"n/a",($D49/IF($Q49=0,SUM($R49:AP49),SUM($Q49:AO49))*6)),"n/a"),"n/a")</f>
        <v>3.3155421130086591</v>
      </c>
      <c r="L49" s="20">
        <f>IF(COUNT(Q49:AR49)=28,IFERROR(IF(($D49/IF($Q49=0,SUM($R49:AT49),SUM($Q49:AS49))*7)&lt;0,"n/a",($D49/IF($Q49=0,SUM($R49:AT49),SUM($Q49:AS49))*7)),"n/a"),"n/a")</f>
        <v>3.3201400491310271</v>
      </c>
      <c r="M49" s="20">
        <f>IF(COUNT(Q49:AV49)=32,IFERROR(IF(($D49/IF($Q49=0,SUM($R49:AX49),SUM($Q49:AW49))*8)&lt;0,"n/a",($D49/IF($Q49=0,SUM($R49:AX49),SUM($Q49:AW49))*8)),"n/a"),"n/a")</f>
        <v>3.3052587808942584</v>
      </c>
      <c r="N49" s="20">
        <f>IF(COUNT(Q49:AZ49)=36,IFERROR(IF(($D49/IF($Q49=0,SUM($R49:BB49),SUM($Q49:BA49))*9)&lt;0,"n/a",($D49/IF($Q49=0,SUM($R49:BB49),SUM($Q49:BA49))*9)),"n/a"),"n/a")</f>
        <v>3.3054925588722015</v>
      </c>
      <c r="O49" s="20">
        <f>IF(COUNT(Q49:BD49)=40,IFERROR(IF(($D49/IF($Q49=0,SUM($R49:BF49),SUM($Q49:BE49))*10)&lt;0,"n/a",($D49/IF($Q49=0,SUM($R49:BF49),SUM($Q49:BE49))*10)),"n/a"),"n/a")</f>
        <v>3.3174807825169061</v>
      </c>
      <c r="P49" s="22">
        <f t="shared" si="2"/>
        <v>34314</v>
      </c>
      <c r="Q49" s="24">
        <v>8376</v>
      </c>
      <c r="R49" s="36">
        <v>8657</v>
      </c>
      <c r="S49" s="26">
        <v>8473</v>
      </c>
      <c r="T49" s="37">
        <v>8808</v>
      </c>
      <c r="U49" s="37">
        <v>8454</v>
      </c>
      <c r="V49" s="28">
        <v>8900</v>
      </c>
      <c r="W49" s="27">
        <v>7797</v>
      </c>
      <c r="X49" s="27">
        <v>7477</v>
      </c>
      <c r="Y49" s="27">
        <v>8463</v>
      </c>
      <c r="Z49" s="28">
        <v>9496</v>
      </c>
      <c r="AA49" s="27">
        <v>9086</v>
      </c>
      <c r="AB49" s="27">
        <v>9243</v>
      </c>
      <c r="AC49" s="27">
        <v>8884</v>
      </c>
      <c r="AD49" s="28">
        <v>9729</v>
      </c>
      <c r="AE49" s="27">
        <v>10762</v>
      </c>
      <c r="AF49" s="27">
        <v>10919</v>
      </c>
      <c r="AG49" s="27">
        <v>10392</v>
      </c>
      <c r="AH49" s="28">
        <v>10843</v>
      </c>
      <c r="AI49" s="27">
        <v>10121</v>
      </c>
      <c r="AJ49" s="27">
        <v>10078</v>
      </c>
      <c r="AK49" s="27">
        <v>9492</v>
      </c>
      <c r="AL49" s="28">
        <v>9985</v>
      </c>
      <c r="AM49" s="27">
        <v>9804</v>
      </c>
      <c r="AN49" s="27">
        <v>9991</v>
      </c>
      <c r="AO49" s="27">
        <v>9522</v>
      </c>
      <c r="AP49" s="28">
        <v>9982</v>
      </c>
      <c r="AQ49" s="27">
        <v>9611</v>
      </c>
      <c r="AR49" s="27">
        <v>9775</v>
      </c>
      <c r="AS49" s="27">
        <v>9213</v>
      </c>
      <c r="AT49" s="28">
        <v>10266</v>
      </c>
      <c r="AU49" s="27">
        <v>10108</v>
      </c>
      <c r="AV49" s="27">
        <v>10253</v>
      </c>
      <c r="AW49" s="27">
        <v>9679</v>
      </c>
      <c r="AX49" s="28">
        <v>10387</v>
      </c>
      <c r="AY49" s="27">
        <v>9647</v>
      </c>
      <c r="AZ49" s="27">
        <v>9693</v>
      </c>
      <c r="BA49" s="27">
        <v>9328</v>
      </c>
      <c r="BB49" s="28">
        <v>9581</v>
      </c>
      <c r="BC49" s="27">
        <v>9342</v>
      </c>
      <c r="BD49" s="27">
        <v>9435</v>
      </c>
      <c r="BE49" s="27">
        <v>9307</v>
      </c>
      <c r="BF49" s="28">
        <v>9473</v>
      </c>
      <c r="BG49" s="27">
        <v>9298</v>
      </c>
      <c r="BH49" s="27">
        <v>9086</v>
      </c>
      <c r="BI49" s="27">
        <v>8672</v>
      </c>
    </row>
    <row r="50" spans="1:61" x14ac:dyDescent="0.2">
      <c r="A50" t="e" vm="46">
        <v>#VALUE!</v>
      </c>
      <c r="B50" t="str" cm="1">
        <f t="array" ref="B50">_FV(A50,"Ticker symbol",TRUE)</f>
        <v>IDXX</v>
      </c>
      <c r="C50" s="18" cm="1">
        <f t="array" ref="C50">_FV(A50,"Price")</f>
        <v>372.23</v>
      </c>
      <c r="D50" s="19" cm="1">
        <f t="array" ref="D50">_FV(A50,"market cap",TRUE)/1000000</f>
        <v>31270.01</v>
      </c>
      <c r="E50" s="21">
        <f t="shared" si="0"/>
        <v>1.0372390891840608</v>
      </c>
      <c r="F50" s="20">
        <f>IF(COUNT(Q50:T50)=4,IFERROR(IF($D50/IF($Q50=0,SUM($R50:U50),SUM($Q50:T50))&lt;0,"n/a",$D50/IF($Q50=0,SUM($R50:U50),SUM($Q50:T50))),"n/a"),"n/a")</f>
        <v>9.5510109957238853</v>
      </c>
      <c r="G50" s="20">
        <f>IF(COUNT(Q50:X50)=8,IFERROR(IF(($D50/IF($Q50=0,SUM($R50:Z50),SUM($Q50:Y50))*2)&lt;0,"n/a",($D50/IF($Q50=0,SUM($R50:Z50),SUM($Q50:Y50))*2)),"n/a"),"n/a")</f>
        <v>9.2528510134635304</v>
      </c>
      <c r="H50" s="20">
        <f>IF(COUNT(Q50:AB50)=12,IFERROR(IF(($D50/IF($Q50=0,SUM($R50:AD50),SUM($Q50:AC50))*3)&lt;0,"n/a",($D50/IF($Q50=0,SUM($R50:AD50),SUM($Q50:AC50))*3)),"n/a"),"n/a")</f>
        <v>10.235682487725041</v>
      </c>
      <c r="I50" s="20">
        <f>IF(COUNT(Q50:AF50)=16,IFERROR(IF(($D50/IF($Q50=0,SUM($R50:AH50),SUM($Q50:AG50))*4)&lt;0,"n/a",($D50/IF($Q50=0,SUM($R50:AH50),SUM($Q50:AG50))*4)),"n/a"),"n/a")</f>
        <v>10.993148180699595</v>
      </c>
      <c r="J50" s="20">
        <f>IF(COUNT(Q50:AJ50)=20,IFERROR(IF(($D50/IF($Q50=0,SUM($R50:AL50),SUM($Q50:AK50))*5)&lt;0,"n/a",($D50/IF($Q50=0,SUM($R50:AL50),SUM($Q50:AK50))*5)),"n/a"),"n/a")</f>
        <v>11.714246647186632</v>
      </c>
      <c r="K50" s="20">
        <f>IF(COUNT(Q50:AN50)=24,IFERROR(IF(($D50/IF($Q50=0,SUM($R50:AP50),SUM($Q50:AO50))*6)&lt;0,"n/a",($D50/IF($Q50=0,SUM($R50:AP50),SUM($Q50:AO50))*6)),"n/a"),"n/a")</f>
        <v>12.406272564967269</v>
      </c>
      <c r="L50" s="20">
        <f>IF(COUNT(Q50:AR50)=28,IFERROR(IF(($D50/IF($Q50=0,SUM($R50:AT50),SUM($Q50:AS50))*7)&lt;0,"n/a",($D50/IF($Q50=0,SUM($R50:AT50),SUM($Q50:AS50))*7)),"n/a"),"n/a")</f>
        <v>13.088380172207605</v>
      </c>
      <c r="M50" s="20">
        <f>IF(COUNT(Q50:AV50)=32,IFERROR(IF(($D50/IF($Q50=0,SUM($R50:AX50),SUM($Q50:AW50))*8)&lt;0,"n/a",($D50/IF($Q50=0,SUM($R50:AX50),SUM($Q50:AW50))*8)),"n/a"),"n/a")</f>
        <v>13.737511257550796</v>
      </c>
      <c r="N50" s="20">
        <f>IF(COUNT(Q50:AZ50)=36,IFERROR(IF(($D50/IF($Q50=0,SUM($R50:BB50),SUM($Q50:BA50))*9)&lt;0,"n/a",($D50/IF($Q50=0,SUM($R50:BB50),SUM($Q50:BA50))*9)),"n/a"),"n/a")</f>
        <v>14.368207995098789</v>
      </c>
      <c r="O50" s="20">
        <f>IF(COUNT(Q50:BD50)=40,IFERROR(IF(($D50/IF($Q50=0,SUM($R50:BF50),SUM($Q50:BE50))*10)&lt;0,"n/a",($D50/IF($Q50=0,SUM($R50:BF50),SUM($Q50:BE50))*10)),"n/a"),"n/a")</f>
        <v>14.975341219290264</v>
      </c>
      <c r="P50" s="22">
        <f t="shared" si="2"/>
        <v>3274</v>
      </c>
      <c r="Q50" s="24">
        <v>837</v>
      </c>
      <c r="R50" s="36">
        <v>801</v>
      </c>
      <c r="S50" s="26">
        <v>810</v>
      </c>
      <c r="T50" s="37">
        <v>826</v>
      </c>
      <c r="U50" s="37">
        <v>778</v>
      </c>
      <c r="V50" s="28">
        <v>721</v>
      </c>
      <c r="W50" s="27">
        <v>722</v>
      </c>
      <c r="X50" s="27">
        <v>638</v>
      </c>
      <c r="Y50" s="27">
        <v>626</v>
      </c>
      <c r="Z50" s="28">
        <v>605</v>
      </c>
      <c r="AA50" s="27">
        <v>605</v>
      </c>
      <c r="AB50" s="27">
        <v>620</v>
      </c>
      <c r="AC50" s="27">
        <v>576</v>
      </c>
      <c r="AD50" s="28">
        <v>549</v>
      </c>
      <c r="AE50" s="27">
        <v>545</v>
      </c>
      <c r="AF50" s="27">
        <v>581</v>
      </c>
      <c r="AG50" s="27">
        <v>538</v>
      </c>
      <c r="AH50" s="28">
        <v>506</v>
      </c>
      <c r="AI50" s="27">
        <v>492</v>
      </c>
      <c r="AJ50" s="27">
        <v>509</v>
      </c>
      <c r="AK50" s="27">
        <v>462</v>
      </c>
      <c r="AL50" s="28">
        <v>443</v>
      </c>
      <c r="AM50" s="27">
        <v>448</v>
      </c>
      <c r="AN50" s="27">
        <v>467</v>
      </c>
      <c r="AO50" s="27">
        <v>418</v>
      </c>
      <c r="AP50" s="28">
        <v>400</v>
      </c>
      <c r="AQ50" s="27">
        <v>406</v>
      </c>
      <c r="AR50" s="27">
        <v>413</v>
      </c>
      <c r="AS50" s="27">
        <v>382</v>
      </c>
      <c r="AT50" s="28">
        <v>352</v>
      </c>
      <c r="AU50" s="27">
        <v>384</v>
      </c>
      <c r="AV50" s="27">
        <v>390</v>
      </c>
      <c r="AW50" s="27">
        <v>360</v>
      </c>
      <c r="AX50" s="28">
        <v>354</v>
      </c>
      <c r="AY50" s="27">
        <v>338</v>
      </c>
      <c r="AZ50" s="27">
        <v>353</v>
      </c>
      <c r="BA50" s="27">
        <v>332</v>
      </c>
      <c r="BB50" s="28">
        <v>320</v>
      </c>
      <c r="BC50" s="27">
        <v>315</v>
      </c>
      <c r="BD50" s="27">
        <v>336</v>
      </c>
      <c r="BE50" s="27">
        <v>323</v>
      </c>
      <c r="BF50" s="28">
        <v>307</v>
      </c>
      <c r="BG50" s="27">
        <v>301</v>
      </c>
      <c r="BH50" s="27">
        <v>318</v>
      </c>
      <c r="BI50" s="27">
        <v>293</v>
      </c>
    </row>
    <row r="51" spans="1:61" x14ac:dyDescent="0.2">
      <c r="A51" t="e" vm="47">
        <v>#VALUE!</v>
      </c>
      <c r="B51" t="str" cm="1">
        <f t="array" ref="B51">_FV(A51,"Ticker symbol",TRUE)</f>
        <v>ILMN</v>
      </c>
      <c r="C51" s="18" cm="1">
        <f t="array" ref="C51">_FV(A51,"Price")</f>
        <v>243.49</v>
      </c>
      <c r="D51" s="19" cm="1">
        <f t="array" ref="D51">_FV(A51,"market cap",TRUE)/1000000</f>
        <v>38252.28</v>
      </c>
      <c r="E51" s="21">
        <f t="shared" si="0"/>
        <v>1.4872286079182631</v>
      </c>
      <c r="F51" s="20">
        <f>IF(COUNT(Q51:T51)=4,IFERROR(IF($D51/IF($Q51=0,SUM($R51:U51),SUM($Q51:T51))&lt;0,"n/a",$D51/IF($Q51=0,SUM($R51:U51),SUM($Q51:T51))),"n/a"),"n/a")</f>
        <v>8.2156958762886596</v>
      </c>
      <c r="G51" s="20">
        <f>IF(COUNT(Q51:X51)=8,IFERROR(IF(($D51/IF($Q51=0,SUM($R51:Z51),SUM($Q51:Y51))*2)&lt;0,"n/a",($D51/IF($Q51=0,SUM($R51:Z51),SUM($Q51:Y51))*2)),"n/a"),"n/a")</f>
        <v>8.5118558077436575</v>
      </c>
      <c r="H51" s="20">
        <f>IF(COUNT(Q51:AB51)=12,IFERROR(IF(($D51/IF($Q51=0,SUM($R51:AD51),SUM($Q51:AC51))*3)&lt;0,"n/a",($D51/IF($Q51=0,SUM($R51:AD51),SUM($Q51:AC51))*3)),"n/a"),"n/a")</f>
        <v>9.1578357672971027</v>
      </c>
      <c r="I51" s="20">
        <f>IF(COUNT(Q51:AF51)=16,IFERROR(IF(($D51/IF($Q51=0,SUM($R51:AH51),SUM($Q51:AG51))*4)&lt;0,"n/a",($D51/IF($Q51=0,SUM($R51:AH51),SUM($Q51:AG51))*4)),"n/a"),"n/a")</f>
        <v>9.6450529500756428</v>
      </c>
      <c r="J51" s="20">
        <f>IF(COUNT(Q51:AJ51)=20,IFERROR(IF(($D51/IF($Q51=0,SUM($R51:AL51),SUM($Q51:AK51))*5)&lt;0,"n/a",($D51/IF($Q51=0,SUM($R51:AL51),SUM($Q51:AK51))*5)),"n/a"),"n/a")</f>
        <v>10.274033089815212</v>
      </c>
      <c r="K51" s="20">
        <f>IF(COUNT(Q51:AN51)=24,IFERROR(IF(($D51/IF($Q51=0,SUM($R51:AP51),SUM($Q51:AO51))*6)&lt;0,"n/a",($D51/IF($Q51=0,SUM($R51:AP51),SUM($Q51:AO51))*6)),"n/a"),"n/a")</f>
        <v>10.921941562767678</v>
      </c>
      <c r="L51" s="20">
        <f>IF(COUNT(Q51:AR51)=28,IFERROR(IF(($D51/IF($Q51=0,SUM($R51:AT51),SUM($Q51:AS51))*7)&lt;0,"n/a",($D51/IF($Q51=0,SUM($R51:AT51),SUM($Q51:AS51))*7)),"n/a"),"n/a")</f>
        <v>11.524746492209692</v>
      </c>
      <c r="M51" s="20">
        <f>IF(COUNT(Q51:AV51)=32,IFERROR(IF(($D51/IF($Q51=0,SUM($R51:AX51),SUM($Q51:AW51))*8)&lt;0,"n/a",($D51/IF($Q51=0,SUM($R51:AX51),SUM($Q51:AW51))*8)),"n/a"),"n/a")</f>
        <v>12.193905004781637</v>
      </c>
      <c r="N51" s="20">
        <f>IF(COUNT(Q51:AZ51)=36,IFERROR(IF(($D51/IF($Q51=0,SUM($R51:BB51),SUM($Q51:BA51))*9)&lt;0,"n/a",($D51/IF($Q51=0,SUM($R51:BB51),SUM($Q51:BA51))*9)),"n/a"),"n/a")</f>
        <v>12.983011652901912</v>
      </c>
      <c r="O51" s="20">
        <f>IF(COUNT(Q51:BD51)=40,IFERROR(IF(($D51/IF($Q51=0,SUM($R51:BF51),SUM($Q51:BE51))*10)&lt;0,"n/a",($D51/IF($Q51=0,SUM($R51:BF51),SUM($Q51:BE51))*10)),"n/a"),"n/a")</f>
        <v>13.826458468878769</v>
      </c>
      <c r="P51" s="22">
        <f t="shared" si="2"/>
        <v>4656</v>
      </c>
      <c r="Q51" s="24">
        <v>1223</v>
      </c>
      <c r="R51" s="36">
        <v>1199</v>
      </c>
      <c r="S51" s="26">
        <v>1108</v>
      </c>
      <c r="T51" s="37">
        <v>1126</v>
      </c>
      <c r="U51" s="37">
        <v>1093</v>
      </c>
      <c r="V51" s="28">
        <v>953</v>
      </c>
      <c r="W51" s="27">
        <v>794</v>
      </c>
      <c r="X51" s="27">
        <v>633</v>
      </c>
      <c r="Y51" s="27">
        <v>859</v>
      </c>
      <c r="Z51" s="28">
        <v>952</v>
      </c>
      <c r="AA51" s="27">
        <v>907</v>
      </c>
      <c r="AB51" s="27">
        <v>838</v>
      </c>
      <c r="AC51" s="27">
        <v>846</v>
      </c>
      <c r="AD51" s="28">
        <v>868</v>
      </c>
      <c r="AE51" s="27">
        <v>853</v>
      </c>
      <c r="AF51" s="27">
        <v>830</v>
      </c>
      <c r="AG51" s="27">
        <v>782</v>
      </c>
      <c r="AH51" s="28">
        <v>778</v>
      </c>
      <c r="AI51" s="27">
        <v>714</v>
      </c>
      <c r="AJ51" s="27">
        <v>662</v>
      </c>
      <c r="AK51" s="27">
        <v>598</v>
      </c>
      <c r="AL51" s="28">
        <v>619</v>
      </c>
      <c r="AM51" s="27">
        <v>607</v>
      </c>
      <c r="AN51" s="27">
        <v>600</v>
      </c>
      <c r="AO51" s="27">
        <v>572</v>
      </c>
      <c r="AP51" s="28">
        <v>592</v>
      </c>
      <c r="AQ51" s="27">
        <v>550</v>
      </c>
      <c r="AR51" s="27">
        <v>539</v>
      </c>
      <c r="AS51" s="27">
        <v>539</v>
      </c>
      <c r="AT51" s="28">
        <v>512</v>
      </c>
      <c r="AU51" s="27">
        <v>481</v>
      </c>
      <c r="AV51" s="27">
        <v>448</v>
      </c>
      <c r="AW51" s="27">
        <v>421</v>
      </c>
      <c r="AX51" s="28">
        <v>387</v>
      </c>
      <c r="AY51" s="27">
        <v>357</v>
      </c>
      <c r="AZ51" s="27">
        <v>346</v>
      </c>
      <c r="BA51" s="27">
        <v>331</v>
      </c>
      <c r="BB51" s="28">
        <v>309</v>
      </c>
      <c r="BC51" s="27">
        <v>286</v>
      </c>
      <c r="BD51" s="27">
        <v>281</v>
      </c>
      <c r="BE51" s="27">
        <v>273</v>
      </c>
      <c r="BF51" s="28">
        <v>250</v>
      </c>
      <c r="BG51" s="27">
        <v>235</v>
      </c>
      <c r="BH51" s="27">
        <v>287</v>
      </c>
      <c r="BI51" s="27">
        <v>283</v>
      </c>
    </row>
    <row r="52" spans="1:61" x14ac:dyDescent="0.2">
      <c r="A52" t="e" vm="48">
        <v>#VALUE!</v>
      </c>
      <c r="B52" t="str" cm="1">
        <f t="array" ref="B52">_FV(A52,"Ticker symbol",TRUE)</f>
        <v>INTC</v>
      </c>
      <c r="C52" s="18" cm="1">
        <f t="array" ref="C52">_FV(A52,"Price")</f>
        <v>41.65</v>
      </c>
      <c r="D52" s="19" cm="1">
        <f t="array" ref="D52">_FV(A52,"market cap",TRUE)/1000000</f>
        <v>170306.8</v>
      </c>
      <c r="E52" s="21">
        <f t="shared" si="0"/>
        <v>0.42865619244224135</v>
      </c>
      <c r="F52" s="20">
        <f>IF(COUNT(Q52:T52)=4,IFERROR(IF($D52/IF($Q52=0,SUM($R52:U52),SUM($Q52:T52))&lt;0,"n/a",$D52/IF($Q52=0,SUM($R52:U52),SUM($Q52:T52))),"n/a"),"n/a")</f>
        <v>2.1917378770719651</v>
      </c>
      <c r="G52" s="20">
        <f>IF(COUNT(Q52:X52)=8,IFERROR(IF(($D52/IF($Q52=0,SUM($R52:Z52),SUM($Q52:Y52))*2)&lt;0,"n/a",($D52/IF($Q52=0,SUM($R52:Z52),SUM($Q52:Y52))*2)),"n/a"),"n/a")</f>
        <v>1.9436534203738787</v>
      </c>
      <c r="H52" s="20">
        <f>IF(COUNT(Q52:AB52)=12,IFERROR(IF(($D52/IF($Q52=0,SUM($R52:AD52),SUM($Q52:AC52))*3)&lt;0,"n/a",($D52/IF($Q52=0,SUM($R52:AD52),SUM($Q52:AC52))*3)),"n/a"),"n/a")</f>
        <v>2.0667548511583318</v>
      </c>
      <c r="I52" s="20">
        <f>IF(COUNT(Q52:AF52)=16,IFERROR(IF(($D52/IF($Q52=0,SUM($R52:AH52),SUM($Q52:AG52))*4)&lt;0,"n/a",($D52/IF($Q52=0,SUM($R52:AH52),SUM($Q52:AG52))*4)),"n/a"),"n/a")</f>
        <v>2.1418399846568379</v>
      </c>
      <c r="J52" s="20">
        <f>IF(COUNT(Q52:AJ52)=20,IFERROR(IF(($D52/IF($Q52=0,SUM($R52:AL52),SUM($Q52:AK52))*5)&lt;0,"n/a",($D52/IF($Q52=0,SUM($R52:AL52),SUM($Q52:AK52))*5)),"n/a"),"n/a")</f>
        <v>2.2360655221129253</v>
      </c>
      <c r="K52" s="20">
        <f>IF(COUNT(Q52:AN52)=24,IFERROR(IF(($D52/IF($Q52=0,SUM($R52:AP52),SUM($Q52:AO52))*6)&lt;0,"n/a",($D52/IF($Q52=0,SUM($R52:AP52),SUM($Q52:AO52))*6)),"n/a"),"n/a")</f>
        <v>2.3212839472518483</v>
      </c>
      <c r="L52" s="20">
        <f>IF(COUNT(Q52:AR52)=28,IFERROR(IF(($D52/IF($Q52=0,SUM($R52:AT52),SUM($Q52:AS52))*7)&lt;0,"n/a",($D52/IF($Q52=0,SUM($R52:AT52),SUM($Q52:AS52))*7)),"n/a"),"n/a")</f>
        <v>2.4056574380498827</v>
      </c>
      <c r="M52" s="20">
        <f>IF(COUNT(Q52:AV52)=32,IFERROR(IF(($D52/IF($Q52=0,SUM($R52:AX52),SUM($Q52:AW52))*8)&lt;0,"n/a",($D52/IF($Q52=0,SUM($R52:AX52),SUM($Q52:AW52))*8)),"n/a"),"n/a")</f>
        <v>2.4707658270315358</v>
      </c>
      <c r="N52" s="20">
        <f>IF(COUNT(Q52:AZ52)=36,IFERROR(IF(($D52/IF($Q52=0,SUM($R52:BB52),SUM($Q52:BA52))*9)&lt;0,"n/a",($D52/IF($Q52=0,SUM($R52:BB52),SUM($Q52:BA52))*9)),"n/a"),"n/a")</f>
        <v>2.5371044364036028</v>
      </c>
      <c r="O52" s="20">
        <f>IF(COUNT(Q52:BD52)=40,IFERROR(IF(($D52/IF($Q52=0,SUM($R52:BF52),SUM($Q52:BE52))*10)&lt;0,"n/a",($D52/IF($Q52=0,SUM($R52:BF52),SUM($Q52:BE52))*10)),"n/a"),"n/a")</f>
        <v>2.5903002225166127</v>
      </c>
      <c r="P52" s="22">
        <f t="shared" si="2"/>
        <v>77704</v>
      </c>
      <c r="Q52" s="24">
        <v>18353</v>
      </c>
      <c r="R52" s="36">
        <v>20528</v>
      </c>
      <c r="S52" s="26">
        <v>19192</v>
      </c>
      <c r="T52" s="37">
        <v>19631</v>
      </c>
      <c r="U52" s="37">
        <v>19673</v>
      </c>
      <c r="V52" s="28">
        <v>19978</v>
      </c>
      <c r="W52" s="27">
        <v>18333</v>
      </c>
      <c r="X52" s="27">
        <v>19728</v>
      </c>
      <c r="Y52" s="27">
        <v>19828</v>
      </c>
      <c r="Z52" s="28">
        <v>20209</v>
      </c>
      <c r="AA52" s="27">
        <v>19190</v>
      </c>
      <c r="AB52" s="27">
        <v>16505</v>
      </c>
      <c r="AC52" s="27">
        <v>16061</v>
      </c>
      <c r="AD52" s="28">
        <v>18657</v>
      </c>
      <c r="AE52" s="27">
        <v>19163</v>
      </c>
      <c r="AF52" s="27">
        <v>16962</v>
      </c>
      <c r="AG52" s="27">
        <v>16066</v>
      </c>
      <c r="AH52" s="28">
        <v>17053</v>
      </c>
      <c r="AI52" s="27">
        <v>16149</v>
      </c>
      <c r="AJ52" s="27">
        <v>14763</v>
      </c>
      <c r="AK52" s="27">
        <v>14796</v>
      </c>
      <c r="AL52" s="28">
        <v>16374</v>
      </c>
      <c r="AM52" s="27">
        <v>15778</v>
      </c>
      <c r="AN52" s="27">
        <v>13533</v>
      </c>
      <c r="AO52" s="27">
        <v>13702</v>
      </c>
      <c r="AP52" s="28">
        <v>14914</v>
      </c>
      <c r="AQ52" s="27">
        <v>14465</v>
      </c>
      <c r="AR52" s="27">
        <v>13195</v>
      </c>
      <c r="AS52" s="27">
        <v>12781</v>
      </c>
      <c r="AT52" s="28">
        <v>14721</v>
      </c>
      <c r="AU52" s="27">
        <v>14554</v>
      </c>
      <c r="AV52" s="27">
        <v>13831</v>
      </c>
      <c r="AW52" s="27">
        <v>12764</v>
      </c>
      <c r="AX52" s="28">
        <v>13834</v>
      </c>
      <c r="AY52" s="27">
        <v>13483</v>
      </c>
      <c r="AZ52" s="27">
        <v>12811</v>
      </c>
      <c r="BA52" s="27">
        <v>12580</v>
      </c>
      <c r="BB52" s="28">
        <v>13477</v>
      </c>
      <c r="BC52" s="27">
        <v>13457</v>
      </c>
      <c r="BD52" s="27">
        <v>13501</v>
      </c>
      <c r="BE52" s="27">
        <v>12906</v>
      </c>
      <c r="BF52" s="28">
        <v>13887</v>
      </c>
      <c r="BG52" s="27">
        <v>14233</v>
      </c>
      <c r="BH52" s="27">
        <v>13032</v>
      </c>
      <c r="BI52" s="27">
        <v>12847</v>
      </c>
    </row>
    <row r="53" spans="1:61" x14ac:dyDescent="0.2">
      <c r="A53" t="e" vm="49">
        <v>#VALUE!</v>
      </c>
      <c r="B53" t="str" cm="1">
        <f t="array" ref="B53">_FV(A53,"Ticker symbol",TRUE)</f>
        <v>INTU</v>
      </c>
      <c r="C53" s="18" cm="1">
        <f t="array" ref="C53">_FV(A53,"Price")</f>
        <v>367.78</v>
      </c>
      <c r="D53" s="19" cm="1">
        <f t="array" ref="D53">_FV(A53,"market cap",TRUE)/1000000</f>
        <v>104012.8</v>
      </c>
      <c r="E53" s="21">
        <f t="shared" si="0"/>
        <v>1.228275627970129</v>
      </c>
      <c r="F53" s="20">
        <f>IF(COUNT(Q53:T53)=4,IFERROR(IF($D53/IF($Q53=0,SUM($R53:U53),SUM($Q53:T53))&lt;0,"n/a",$D53/IF($Q53=0,SUM($R53:U53),SUM($Q53:T53))),"n/a"),"n/a")</f>
        <v>9.1127387418959174</v>
      </c>
      <c r="G53" s="20">
        <f>IF(COUNT(Q53:X53)=8,IFERROR(IF(($D53/IF($Q53=0,SUM($R53:Z53),SUM($Q53:Y53))*2)&lt;0,"n/a",($D53/IF($Q53=0,SUM($R53:Z53),SUM($Q53:Y53))*2)),"n/a"),"n/a")</f>
        <v>9.9882652326307202</v>
      </c>
      <c r="H53" s="20">
        <f>IF(COUNT(Q53:AB53)=12,IFERROR(IF(($D53/IF($Q53=0,SUM($R53:AD53),SUM($Q53:AC53))*3)&lt;0,"n/a",($D53/IF($Q53=0,SUM($R53:AD53),SUM($Q53:AC53))*3)),"n/a"),"n/a")</f>
        <v>11.240576368876081</v>
      </c>
      <c r="I53" s="20">
        <f>IF(COUNT(Q53:AF53)=16,IFERROR(IF(($D53/IF($Q53=0,SUM($R53:AH53),SUM($Q53:AG53))*4)&lt;0,"n/a",($D53/IF($Q53=0,SUM($R53:AH53),SUM($Q53:AG53))*4)),"n/a"),"n/a")</f>
        <v>12.27615591159895</v>
      </c>
      <c r="J53" s="20">
        <f>IF(COUNT(Q53:AJ53)=20,IFERROR(IF(($D53/IF($Q53=0,SUM($R53:AL53),SUM($Q53:AK53))*5)&lt;0,"n/a",($D53/IF($Q53=0,SUM($R53:AL53),SUM($Q53:AK53))*5)),"n/a"),"n/a")</f>
        <v>13.260511486779368</v>
      </c>
      <c r="K53" s="20">
        <f>IF(COUNT(Q53:AN53)=24,IFERROR(IF(($D53/IF($Q53=0,SUM($R53:AP53),SUM($Q53:AO53))*6)&lt;0,"n/a",($D53/IF($Q53=0,SUM($R53:AP53),SUM($Q53:AO53))*6)),"n/a"),"n/a")</f>
        <v>14.190658965846559</v>
      </c>
      <c r="L53" s="20">
        <f>IF(COUNT(Q53:AR53)=28,IFERROR(IF(($D53/IF($Q53=0,SUM($R53:AT53),SUM($Q53:AS53))*7)&lt;0,"n/a",($D53/IF($Q53=0,SUM($R53:AT53),SUM($Q53:AS53))*7)),"n/a"),"n/a")</f>
        <v>15.083375111350501</v>
      </c>
      <c r="M53" s="20">
        <f>IF(COUNT(Q53:AV53)=32,IFERROR(IF(($D53/IF($Q53=0,SUM($R53:AX53),SUM($Q53:AW53))*8)&lt;0,"n/a",($D53/IF($Q53=0,SUM($R53:AX53),SUM($Q53:AW53))*8)),"n/a"),"n/a")</f>
        <v>15.848362029559652</v>
      </c>
      <c r="N53" s="20">
        <f>IF(COUNT(Q53:AZ53)=36,IFERROR(IF(($D53/IF($Q53=0,SUM($R53:BB53),SUM($Q53:BA53))*9)&lt;0,"n/a",($D53/IF($Q53=0,SUM($R53:BB53),SUM($Q53:BA53))*9)),"n/a"),"n/a")</f>
        <v>16.565478676340472</v>
      </c>
      <c r="O53" s="20">
        <f>IF(COUNT(Q53:BD53)=40,IFERROR(IF(($D53/IF($Q53=0,SUM($R53:BF53),SUM($Q53:BE53))*10)&lt;0,"n/a",($D53/IF($Q53=0,SUM($R53:BF53),SUM($Q53:BE53))*10)),"n/a"),"n/a")</f>
        <v>17.247790398806067</v>
      </c>
      <c r="P53" s="22">
        <f t="shared" si="2"/>
        <v>11414</v>
      </c>
      <c r="Q53" s="24">
        <v>2673</v>
      </c>
      <c r="R53" s="36">
        <v>2007</v>
      </c>
      <c r="S53" s="26">
        <v>2561</v>
      </c>
      <c r="T53" s="37">
        <v>4173</v>
      </c>
      <c r="U53" s="37">
        <v>1576</v>
      </c>
      <c r="V53" s="28">
        <v>1323</v>
      </c>
      <c r="W53" s="27">
        <v>1816</v>
      </c>
      <c r="X53" s="27">
        <v>3002</v>
      </c>
      <c r="Y53" s="27">
        <v>1696</v>
      </c>
      <c r="Z53" s="28">
        <v>1165</v>
      </c>
      <c r="AA53" s="27">
        <v>994</v>
      </c>
      <c r="AB53" s="27">
        <v>3272</v>
      </c>
      <c r="AC53" s="27">
        <v>1502</v>
      </c>
      <c r="AD53" s="28">
        <v>1016</v>
      </c>
      <c r="AE53" s="27">
        <v>864</v>
      </c>
      <c r="AF53" s="27">
        <v>2912</v>
      </c>
      <c r="AG53" s="27">
        <v>1339</v>
      </c>
      <c r="AH53" s="28">
        <v>910</v>
      </c>
      <c r="AI53" s="27">
        <v>861</v>
      </c>
      <c r="AJ53" s="27">
        <v>2541</v>
      </c>
      <c r="AK53" s="27">
        <v>1016</v>
      </c>
      <c r="AL53" s="28">
        <v>778</v>
      </c>
      <c r="AM53" s="27">
        <v>754</v>
      </c>
      <c r="AN53" s="27">
        <v>2304</v>
      </c>
      <c r="AO53" s="27">
        <v>923</v>
      </c>
      <c r="AP53" s="28">
        <v>713</v>
      </c>
      <c r="AQ53" s="27">
        <v>696</v>
      </c>
      <c r="AR53" s="27">
        <v>2135</v>
      </c>
      <c r="AS53" s="27">
        <v>749</v>
      </c>
      <c r="AT53" s="28">
        <v>612</v>
      </c>
      <c r="AU53" s="27">
        <v>451</v>
      </c>
      <c r="AV53" s="27">
        <v>2388</v>
      </c>
      <c r="AW53" s="27">
        <v>782</v>
      </c>
      <c r="AX53" s="28">
        <v>622</v>
      </c>
      <c r="AY53" s="27">
        <v>409</v>
      </c>
      <c r="AZ53" s="27">
        <v>2091</v>
      </c>
      <c r="BA53" s="27">
        <v>884</v>
      </c>
      <c r="BB53" s="28">
        <v>562</v>
      </c>
      <c r="BC53" s="27">
        <v>308</v>
      </c>
      <c r="BD53" s="27">
        <v>1926</v>
      </c>
      <c r="BE53" s="27">
        <v>999</v>
      </c>
      <c r="BF53" s="28">
        <v>575</v>
      </c>
      <c r="BG53" s="27">
        <v>573</v>
      </c>
      <c r="BH53" s="27">
        <v>1848</v>
      </c>
      <c r="BI53" s="27">
        <v>878</v>
      </c>
    </row>
    <row r="54" spans="1:61" x14ac:dyDescent="0.2">
      <c r="A54" t="e" vm="50">
        <v>#VALUE!</v>
      </c>
      <c r="B54" t="str" cm="1">
        <f t="array" ref="B54">_FV(A54,"Ticker symbol",TRUE)</f>
        <v>ISRG</v>
      </c>
      <c r="C54" s="18" cm="1">
        <f t="array" ref="C54">_FV(A54,"Price")</f>
        <v>219.07</v>
      </c>
      <c r="D54" s="19" cm="1">
        <f t="array" ref="D54">_FV(A54,"market cap",TRUE)/1000000</f>
        <v>78636.600000000006</v>
      </c>
      <c r="E54" s="21">
        <f t="shared" si="0"/>
        <v>1.2715862694692273</v>
      </c>
      <c r="F54" s="20">
        <f>IF(COUNT(Q54:T54)=4,IFERROR(IF($D54/IF($Q54=0,SUM($R54:U54),SUM($Q54:T54))&lt;0,"n/a",$D54/IF($Q54=0,SUM($R54:U54),SUM($Q54:T54))),"n/a"),"n/a")</f>
        <v>13.405489260143199</v>
      </c>
      <c r="G54" s="20">
        <f>IF(COUNT(Q54:X54)=8,IFERROR(IF(($D54/IF($Q54=0,SUM($R54:Z54),SUM($Q54:Y54))*2)&lt;0,"n/a",($D54/IF($Q54=0,SUM($R54:Z54),SUM($Q54:Y54))*2)),"n/a"),"n/a")</f>
        <v>13.655743683250847</v>
      </c>
      <c r="H54" s="20">
        <f>IF(COUNT(Q54:AB54)=12,IFERROR(IF(($D54/IF($Q54=0,SUM($R54:AD54),SUM($Q54:AC54))*3)&lt;0,"n/a",($D54/IF($Q54=0,SUM($R54:AD54),SUM($Q54:AC54))*3)),"n/a"),"n/a")</f>
        <v>14.748049512378095</v>
      </c>
      <c r="I54" s="20">
        <f>IF(COUNT(Q54:AF54)=16,IFERROR(IF(($D54/IF($Q54=0,SUM($R54:AH54),SUM($Q54:AG54))*4)&lt;0,"n/a",($D54/IF($Q54=0,SUM($R54:AH54),SUM($Q54:AG54))*4)),"n/a"),"n/a")</f>
        <v>15.94981998884438</v>
      </c>
      <c r="J54" s="20">
        <f>IF(COUNT(Q54:AJ54)=20,IFERROR(IF(($D54/IF($Q54=0,SUM($R54:AL54),SUM($Q54:AK54))*5)&lt;0,"n/a",($D54/IF($Q54=0,SUM($R54:AL54),SUM($Q54:AK54))*5)),"n/a"),"n/a")</f>
        <v>17.199606299212601</v>
      </c>
      <c r="K54" s="20">
        <f>IF(COUNT(Q54:AN54)=24,IFERROR(IF(($D54/IF($Q54=0,SUM($R54:AP54),SUM($Q54:AO54))*6)&lt;0,"n/a",($D54/IF($Q54=0,SUM($R54:AP54),SUM($Q54:AO54))*6)),"n/a"),"n/a")</f>
        <v>18.454241796065244</v>
      </c>
      <c r="L54" s="20">
        <f>IF(COUNT(Q54:AR54)=28,IFERROR(IF(($D54/IF($Q54=0,SUM($R54:AT54),SUM($Q54:AS54))*7)&lt;0,"n/a",($D54/IF($Q54=0,SUM($R54:AT54),SUM($Q54:AS54))*7)),"n/a"),"n/a")</f>
        <v>19.692909273039497</v>
      </c>
      <c r="M54" s="20">
        <f>IF(COUNT(Q54:AV54)=32,IFERROR(IF(($D54/IF($Q54=0,SUM($R54:AX54),SUM($Q54:AW54))*8)&lt;0,"n/a",($D54/IF($Q54=0,SUM($R54:AX54),SUM($Q54:AW54))*8)),"n/a"),"n/a")</f>
        <v>20.911208615875552</v>
      </c>
      <c r="N54" s="20">
        <f>IF(COUNT(Q54:AZ54)=36,IFERROR(IF(($D54/IF($Q54=0,SUM($R54:BB54),SUM($Q54:BA54))*9)&lt;0,"n/a",($D54/IF($Q54=0,SUM($R54:BB54),SUM($Q54:BA54))*9)),"n/a"),"n/a")</f>
        <v>21.877937494203842</v>
      </c>
      <c r="O54" s="20">
        <f>IF(COUNT(Q54:BD54)=40,IFERROR(IF(($D54/IF($Q54=0,SUM($R54:BF54),SUM($Q54:BE54))*10)&lt;0,"n/a",($D54/IF($Q54=0,SUM($R54:BF54),SUM($Q54:BE54))*10)),"n/a"),"n/a")</f>
        <v>22.774733549582947</v>
      </c>
      <c r="P54" s="22">
        <f t="shared" si="2"/>
        <v>5866</v>
      </c>
      <c r="Q54" s="24">
        <v>1448</v>
      </c>
      <c r="R54" s="36">
        <v>1551</v>
      </c>
      <c r="S54" s="26">
        <v>1403</v>
      </c>
      <c r="T54" s="37">
        <v>1464</v>
      </c>
      <c r="U54" s="37">
        <v>1292</v>
      </c>
      <c r="V54" s="28">
        <v>1329</v>
      </c>
      <c r="W54" s="27">
        <v>1078</v>
      </c>
      <c r="X54" s="27">
        <v>852</v>
      </c>
      <c r="Y54" s="27">
        <v>1100</v>
      </c>
      <c r="Z54" s="28">
        <v>1278</v>
      </c>
      <c r="AA54" s="27">
        <v>1128</v>
      </c>
      <c r="AB54" s="27">
        <v>1099</v>
      </c>
      <c r="AC54" s="27">
        <v>974</v>
      </c>
      <c r="AD54" s="28">
        <v>1047</v>
      </c>
      <c r="AE54" s="27">
        <v>921</v>
      </c>
      <c r="AF54" s="27">
        <v>909</v>
      </c>
      <c r="AG54" s="27">
        <v>848</v>
      </c>
      <c r="AH54" s="28">
        <v>892</v>
      </c>
      <c r="AI54" s="27">
        <v>808</v>
      </c>
      <c r="AJ54" s="27">
        <v>759</v>
      </c>
      <c r="AK54" s="27">
        <v>680</v>
      </c>
      <c r="AL54" s="28">
        <v>759</v>
      </c>
      <c r="AM54" s="27">
        <v>683</v>
      </c>
      <c r="AN54" s="27">
        <v>670</v>
      </c>
      <c r="AO54" s="27">
        <v>595</v>
      </c>
      <c r="AP54" s="28">
        <v>677</v>
      </c>
      <c r="AQ54" s="27">
        <v>590</v>
      </c>
      <c r="AR54" s="27">
        <v>586</v>
      </c>
      <c r="AS54" s="27">
        <v>532</v>
      </c>
      <c r="AT54" s="28">
        <v>605</v>
      </c>
      <c r="AU54" s="27">
        <v>550</v>
      </c>
      <c r="AV54" s="27">
        <v>512</v>
      </c>
      <c r="AW54" s="27">
        <v>465</v>
      </c>
      <c r="AX54" s="28">
        <v>576</v>
      </c>
      <c r="AY54" s="27">
        <v>499</v>
      </c>
      <c r="AZ54" s="27">
        <v>579</v>
      </c>
      <c r="BA54" s="27">
        <v>611</v>
      </c>
      <c r="BB54" s="28">
        <v>609</v>
      </c>
      <c r="BC54" s="27">
        <v>538</v>
      </c>
      <c r="BD54" s="27">
        <v>537</v>
      </c>
      <c r="BE54" s="27">
        <v>495</v>
      </c>
      <c r="BF54" s="28">
        <v>497</v>
      </c>
      <c r="BG54" s="27">
        <v>447</v>
      </c>
      <c r="BH54" s="27">
        <v>426</v>
      </c>
      <c r="BI54" s="27">
        <v>388</v>
      </c>
    </row>
    <row r="55" spans="1:61" x14ac:dyDescent="0.2">
      <c r="A55" t="e" vm="51">
        <v>#VALUE!</v>
      </c>
      <c r="B55" t="str" cm="1">
        <f t="array" ref="B55">_FV(A55,"Ticker symbol",TRUE)</f>
        <v>JD</v>
      </c>
      <c r="C55" s="18" cm="1">
        <f t="array" ref="C55">_FV(A55,"Price")</f>
        <v>52.17</v>
      </c>
      <c r="D55" s="19" cm="1">
        <f t="array" ref="D55">_FV(A55,"market cap",TRUE)/1000000</f>
        <v>85188.7</v>
      </c>
      <c r="E55" s="21" t="str">
        <f t="shared" si="0"/>
        <v>n/a</v>
      </c>
      <c r="F55" s="20">
        <f>IF(COUNT(Q55:T55)=4,IFERROR(IF($D55/IF($Q55=0,SUM($R55:U55),SUM($Q55:T55))&lt;0,"n/a",$D55/IF($Q55=0,SUM($R55:U55),SUM($Q55:T55))),"n/a"),"n/a")</f>
        <v>0.5456581753896016</v>
      </c>
      <c r="G55" s="20">
        <f>IF(COUNT(Q55:X55)=8,IFERROR(IF(($D55/IF($Q55=0,SUM($R55:Z55),SUM($Q55:Y55))*2)&lt;0,"n/a",($D55/IF($Q55=0,SUM($R55:Z55),SUM($Q55:Y55))*2)),"n/a"),"n/a")</f>
        <v>0.56522852659480938</v>
      </c>
      <c r="H55" s="20">
        <f>IF(COUNT(Q55:AB55)=12,IFERROR(IF(($D55/IF($Q55=0,SUM($R55:AD55),SUM($Q55:AC55))*3)&lt;0,"n/a",($D55/IF($Q55=0,SUM($R55:AD55),SUM($Q55:AC55))*3)),"n/a"),"n/a")</f>
        <v>0.6650240960093261</v>
      </c>
      <c r="I55" s="20">
        <f>IF(COUNT(Q55:AF55)=16,IFERROR(IF(($D55/IF($Q55=0,SUM($R55:AH55),SUM($Q55:AG55))*4)&lt;0,"n/a",($D55/IF($Q55=0,SUM($R55:AH55),SUM($Q55:AG55))*4)),"n/a"),"n/a")</f>
        <v>0.7547255229847506</v>
      </c>
      <c r="J55" s="20">
        <f>IF(COUNT(Q55:AJ55)=20,IFERROR(IF(($D55/IF($Q55=0,SUM($R55:AL55),SUM($Q55:AK55))*5)&lt;0,"n/a",($D55/IF($Q55=0,SUM($R55:AL55),SUM($Q55:AK55))*5)),"n/a"),"n/a")</f>
        <v>0.83982045963595064</v>
      </c>
      <c r="K55" s="20">
        <f>IF(COUNT(Q55:AN55)=24,IFERROR(IF(($D55/IF($Q55=0,SUM($R55:AP55),SUM($Q55:AO55))*6)&lt;0,"n/a",($D55/IF($Q55=0,SUM($R55:AP55),SUM($Q55:AO55))*6)),"n/a"),"n/a")</f>
        <v>0.9384616514489148</v>
      </c>
      <c r="L55" s="20">
        <f>IF(COUNT(Q55:AR55)=28,IFERROR(IF(($D55/IF($Q55=0,SUM($R55:AT55),SUM($Q55:AS55))*7)&lt;0,"n/a",($D55/IF($Q55=0,SUM($R55:AT55),SUM($Q55:AS55))*7)),"n/a"),"n/a")</f>
        <v>1.0412920789140068</v>
      </c>
      <c r="M55" s="20">
        <f>IF(COUNT(Q55:AV55)=32,IFERROR(IF(($D55/IF($Q55=0,SUM($R55:AX55),SUM($Q55:AW55))*8)&lt;0,"n/a",($D55/IF($Q55=0,SUM($R55:AX55),SUM($Q55:AW55))*8)),"n/a"),"n/a")</f>
        <v>1.1525400339246183</v>
      </c>
      <c r="N55" s="20">
        <f>IF(COUNT(Q55:AZ55)=36,IFERROR(IF(($D55/IF($Q55=0,SUM($R55:BB55),SUM($Q55:BA55))*9)&lt;0,"n/a",($D55/IF($Q55=0,SUM($R55:BB55),SUM($Q55:BA55))*9)),"n/a"),"n/a")</f>
        <v>1.2771131880926878</v>
      </c>
      <c r="O55" s="20" t="str">
        <f>IF(COUNT(Q55:BD55)=40,IFERROR(IF(($D55/IF($Q55=0,SUM($R55:BF55),SUM($Q55:BE55))*10)&lt;0,"n/a",($D55/IF($Q55=0,SUM($R55:BF55),SUM($Q55:BE55))*10)),"n/a"),"n/a")</f>
        <v>n/a</v>
      </c>
      <c r="P55" s="22">
        <f t="shared" si="2"/>
        <v>156121</v>
      </c>
      <c r="Q55" s="24">
        <v>37805</v>
      </c>
      <c r="R55" s="38">
        <v>45064</v>
      </c>
      <c r="S55" s="26">
        <v>33943</v>
      </c>
      <c r="T55" s="37">
        <v>39309</v>
      </c>
      <c r="U55" s="37">
        <v>31011</v>
      </c>
      <c r="V55" s="28">
        <v>39535</v>
      </c>
      <c r="W55" s="27">
        <v>25659</v>
      </c>
      <c r="X55" s="27">
        <v>28457</v>
      </c>
      <c r="Y55" s="27">
        <v>20648</v>
      </c>
      <c r="Z55" s="28">
        <v>24067</v>
      </c>
      <c r="AA55" s="27">
        <v>18865</v>
      </c>
      <c r="AB55" s="27">
        <v>21891</v>
      </c>
      <c r="AC55" s="27">
        <v>18042</v>
      </c>
      <c r="AD55" s="28">
        <v>17500</v>
      </c>
      <c r="AE55" s="27">
        <v>15255</v>
      </c>
      <c r="AF55" s="27">
        <v>18481</v>
      </c>
      <c r="AG55" s="27">
        <v>15963</v>
      </c>
      <c r="AH55" s="28">
        <v>18280</v>
      </c>
      <c r="AI55" s="27">
        <v>12587</v>
      </c>
      <c r="AJ55" s="27">
        <v>13748</v>
      </c>
      <c r="AK55" s="27">
        <v>11074</v>
      </c>
      <c r="AL55" s="28">
        <v>10173</v>
      </c>
      <c r="AM55" s="27">
        <v>9106</v>
      </c>
      <c r="AN55" s="27">
        <v>9816</v>
      </c>
      <c r="AO55" s="27">
        <v>8370</v>
      </c>
      <c r="AP55" s="28">
        <v>7766</v>
      </c>
      <c r="AQ55" s="27">
        <v>6940</v>
      </c>
      <c r="AR55" s="27">
        <v>7408</v>
      </c>
      <c r="AS55" s="27">
        <v>5911</v>
      </c>
      <c r="AT55" s="28">
        <v>5596</v>
      </c>
      <c r="AU55" s="27">
        <v>4727</v>
      </c>
      <c r="AV55" s="27">
        <v>4612</v>
      </c>
      <c r="AW55" s="27">
        <v>3702</v>
      </c>
      <c r="AX55" s="28">
        <v>3284</v>
      </c>
      <c r="AY55" s="27">
        <v>2928</v>
      </c>
      <c r="AZ55" s="27">
        <v>2814</v>
      </c>
      <c r="BA55" s="30"/>
      <c r="BB55" s="29"/>
      <c r="BC55" s="30"/>
      <c r="BD55" s="30"/>
      <c r="BE55" s="30"/>
      <c r="BF55" s="29"/>
      <c r="BG55" s="30"/>
      <c r="BH55" s="30"/>
      <c r="BI55" s="30"/>
    </row>
    <row r="56" spans="1:61" x14ac:dyDescent="0.2">
      <c r="A56" t="e" vm="52">
        <v>#VALUE!</v>
      </c>
      <c r="B56" t="str" cm="1">
        <f t="array" ref="B56">_FV(A56,"Ticker symbol",TRUE)</f>
        <v>KDP</v>
      </c>
      <c r="C56" s="18" cm="1">
        <f t="array" ref="C56">_FV(A56,"Price")</f>
        <v>34.58</v>
      </c>
      <c r="D56" s="19" cm="1">
        <f t="array" ref="D56">_FV(A56,"market cap",TRUE)/1000000</f>
        <v>49053.35</v>
      </c>
      <c r="E56" s="21">
        <f t="shared" si="0"/>
        <v>0.97752994176464125</v>
      </c>
      <c r="F56" s="20">
        <f>IF(COUNT(Q56:T56)=4,IFERROR(IF($D56/IF($Q56=0,SUM($R56:U56),SUM($Q56:T56))&lt;0,"n/a",$D56/IF($Q56=0,SUM($R56:U56),SUM($Q56:T56))),"n/a"),"n/a")</f>
        <v>3.8147095419550507</v>
      </c>
      <c r="G56" s="20">
        <f>IF(COUNT(Q56:X56)=8,IFERROR(IF(($D56/IF($Q56=0,SUM($R56:Z56),SUM($Q56:Y56))*2)&lt;0,"n/a",($D56/IF($Q56=0,SUM($R56:Z56),SUM($Q56:Y56))*2)),"n/a"),"n/a")</f>
        <v>3.5832828079915262</v>
      </c>
      <c r="H56" s="20">
        <f>IF(COUNT(Q56:AB56)=12,IFERROR(IF(($D56/IF($Q56=0,SUM($R56:AD56),SUM($Q56:AC56))*3)&lt;0,"n/a",($D56/IF($Q56=0,SUM($R56:AD56),SUM($Q56:AC56))*3)),"n/a"),"n/a")</f>
        <v>3.8224382451492245</v>
      </c>
      <c r="I56" s="20">
        <f>IF(COUNT(Q56:AF56)=16,IFERROR(IF(($D56/IF($Q56=0,SUM($R56:AH56),SUM($Q56:AG56))*4)&lt;0,"n/a",($D56/IF($Q56=0,SUM($R56:AH56),SUM($Q56:AG56))*4)),"n/a"),"n/a")</f>
        <v>4.2709867003330357</v>
      </c>
      <c r="J56" s="20">
        <f>IF(COUNT(Q56:AJ56)=20,IFERROR(IF(($D56/IF($Q56=0,SUM($R56:AL56),SUM($Q56:AK56))*5)&lt;0,"n/a",($D56/IF($Q56=0,SUM($R56:AL56),SUM($Q56:AK56))*5)),"n/a"),"n/a")</f>
        <v>4.6601195113146243</v>
      </c>
      <c r="K56" s="20">
        <f>IF(COUNT(Q56:AN56)=24,IFERROR(IF(($D56/IF($Q56=0,SUM($R56:AP56),SUM($Q56:AO56))*6)&lt;0,"n/a",($D56/IF($Q56=0,SUM($R56:AP56),SUM($Q56:AO56))*6)),"n/a"),"n/a")</f>
        <v>4.9824804049364326</v>
      </c>
      <c r="L56" s="20">
        <f>IF(COUNT(Q56:AR56)=28,IFERROR(IF(($D56/IF($Q56=0,SUM($R56:AT56),SUM($Q56:AS56))*7)&lt;0,"n/a",($D56/IF($Q56=0,SUM($R56:AT56),SUM($Q56:AS56))*7)),"n/a"),"n/a")</f>
        <v>5.2541344697259493</v>
      </c>
      <c r="M56" s="20">
        <f>IF(COUNT(Q56:AV56)=32,IFERROR(IF(($D56/IF($Q56=0,SUM($R56:AX56),SUM($Q56:AW56))*8)&lt;0,"n/a",($D56/IF($Q56=0,SUM($R56:AX56),SUM($Q56:AW56))*8)),"n/a"),"n/a")</f>
        <v>5.4904832526513134</v>
      </c>
      <c r="N56" s="20">
        <f>IF(COUNT(Q56:AZ56)=36,IFERROR(IF(($D56/IF($Q56=0,SUM($R56:BB56),SUM($Q56:BA56))*9)&lt;0,"n/a",($D56/IF($Q56=0,SUM($R56:BB56),SUM($Q56:BA56))*9)),"n/a"),"n/a")</f>
        <v>5.6986504627538039</v>
      </c>
      <c r="O56" s="20">
        <f>IF(COUNT(Q56:BD56)=40,IFERROR(IF(($D56/IF($Q56=0,SUM($R56:BF56),SUM($Q56:BE56))*10)&lt;0,"n/a",($D56/IF($Q56=0,SUM($R56:BF56),SUM($Q56:BE56))*10)),"n/a"),"n/a")</f>
        <v>5.8770457431768621</v>
      </c>
      <c r="P56" s="22">
        <f t="shared" si="2"/>
        <v>12859</v>
      </c>
      <c r="Q56" s="24">
        <v>3078</v>
      </c>
      <c r="R56" s="36">
        <v>3391</v>
      </c>
      <c r="S56" s="26">
        <v>3250</v>
      </c>
      <c r="T56" s="37">
        <v>3140</v>
      </c>
      <c r="U56" s="37">
        <v>2902</v>
      </c>
      <c r="V56" s="28">
        <v>3121</v>
      </c>
      <c r="W56" s="27">
        <v>3020</v>
      </c>
      <c r="X56" s="27">
        <v>2864</v>
      </c>
      <c r="Y56" s="27">
        <v>2613</v>
      </c>
      <c r="Z56" s="28">
        <v>2934</v>
      </c>
      <c r="AA56" s="27">
        <v>2870</v>
      </c>
      <c r="AB56" s="27">
        <v>2812</v>
      </c>
      <c r="AC56" s="27">
        <v>2504</v>
      </c>
      <c r="AD56" s="28">
        <v>2813</v>
      </c>
      <c r="AE56" s="27">
        <v>2732</v>
      </c>
      <c r="AF56" s="27">
        <v>949</v>
      </c>
      <c r="AG56" s="27">
        <v>948</v>
      </c>
      <c r="AH56" s="28">
        <v>2243</v>
      </c>
      <c r="AI56" s="27">
        <v>1140</v>
      </c>
      <c r="AJ56" s="27">
        <v>1797</v>
      </c>
      <c r="AK56" s="27">
        <v>1510</v>
      </c>
      <c r="AL56" s="28">
        <v>1578</v>
      </c>
      <c r="AM56" s="27">
        <v>1680</v>
      </c>
      <c r="AN56" s="27">
        <v>1695</v>
      </c>
      <c r="AO56" s="27">
        <v>1487</v>
      </c>
      <c r="AP56" s="28">
        <v>1546</v>
      </c>
      <c r="AQ56" s="27">
        <v>1630</v>
      </c>
      <c r="AR56" s="27">
        <v>1655</v>
      </c>
      <c r="AS56" s="27">
        <v>1451</v>
      </c>
      <c r="AT56" s="28">
        <v>1509</v>
      </c>
      <c r="AU56" s="27">
        <v>1583</v>
      </c>
      <c r="AV56" s="27">
        <v>1631</v>
      </c>
      <c r="AW56" s="27">
        <v>1398</v>
      </c>
      <c r="AX56" s="28">
        <v>1463</v>
      </c>
      <c r="AY56" s="27">
        <v>1543</v>
      </c>
      <c r="AZ56" s="27">
        <v>1611</v>
      </c>
      <c r="BA56" s="27">
        <v>1380</v>
      </c>
      <c r="BB56" s="28">
        <v>1484</v>
      </c>
      <c r="BC56" s="27">
        <v>1528</v>
      </c>
      <c r="BD56" s="27">
        <v>1621</v>
      </c>
      <c r="BE56" s="27">
        <v>1362</v>
      </c>
      <c r="BF56" s="28">
        <v>1461</v>
      </c>
      <c r="BG56" s="27">
        <v>1529</v>
      </c>
      <c r="BH56" s="27">
        <v>1582</v>
      </c>
      <c r="BI56" s="27">
        <v>1331</v>
      </c>
    </row>
    <row r="57" spans="1:61" x14ac:dyDescent="0.2">
      <c r="A57" t="e" vm="53">
        <v>#VALUE!</v>
      </c>
      <c r="B57" t="str" cm="1">
        <f t="array" ref="B57">_FV(A57,"Ticker symbol",TRUE)</f>
        <v>KHC</v>
      </c>
      <c r="C57" s="18" cm="1">
        <f t="array" ref="C57">_FV(A57,"Price")</f>
        <v>38.369999999999997</v>
      </c>
      <c r="D57" s="19" cm="1">
        <f t="array" ref="D57">_FV(A57,"market cap",TRUE)/1000000</f>
        <v>46963.040000000001</v>
      </c>
      <c r="E57" s="21">
        <f t="shared" si="0"/>
        <v>0.99473507626396884</v>
      </c>
      <c r="F57" s="20">
        <f>IF(COUNT(Q57:T57)=4,IFERROR(IF($D57/IF($Q57=0,SUM($R57:U57),SUM($Q57:T57))&lt;0,"n/a",$D57/IF($Q57=0,SUM($R57:U57),SUM($Q57:T57))),"n/a"),"n/a")</f>
        <v>1.8278535009535672</v>
      </c>
      <c r="G57" s="20">
        <f>IF(COUNT(Q57:X57)=8,IFERROR(IF(($D57/IF($Q57=0,SUM($R57:Z57),SUM($Q57:Y57))*2)&lt;0,"n/a",($D57/IF($Q57=0,SUM($R57:Z57),SUM($Q57:Y57))*2)),"n/a"),"n/a")</f>
        <v>1.6118561230093356</v>
      </c>
      <c r="H57" s="20">
        <f>IF(COUNT(Q57:AB57)=12,IFERROR(IF(($D57/IF($Q57=0,SUM($R57:AD57),SUM($Q57:AC57))*3)&lt;0,"n/a",($D57/IF($Q57=0,SUM($R57:AD57),SUM($Q57:AC57))*3)),"n/a"),"n/a")</f>
        <v>1.6923821307162852</v>
      </c>
      <c r="I57" s="20">
        <f>IF(COUNT(Q57:AF57)=16,IFERROR(IF(($D57/IF($Q57=0,SUM($R57:AH57),SUM($Q57:AG57))*4)&lt;0,"n/a",($D57/IF($Q57=0,SUM($R57:AH57),SUM($Q57:AG57))*4)),"n/a"),"n/a")</f>
        <v>1.7152785412310418</v>
      </c>
      <c r="J57" s="20">
        <f>IF(COUNT(Q57:AJ57)=20,IFERROR(IF(($D57/IF($Q57=0,SUM($R57:AL57),SUM($Q57:AK57))*5)&lt;0,"n/a",($D57/IF($Q57=0,SUM($R57:AL57),SUM($Q57:AK57))*5)),"n/a"),"n/a")</f>
        <v>1.7317649141179856</v>
      </c>
      <c r="K57" s="20">
        <f>IF(COUNT(Q57:AN57)=24,IFERROR(IF(($D57/IF($Q57=0,SUM($R57:AP57),SUM($Q57:AO57))*6)&lt;0,"n/a",($D57/IF($Q57=0,SUM($R57:AP57),SUM($Q57:AO57))*6)),"n/a"),"n/a")</f>
        <v>1.7405214555292694</v>
      </c>
      <c r="L57" s="20">
        <f>IF(COUNT(Q57:AR57)=28,IFERROR(IF(($D57/IF($Q57=0,SUM($R57:AT57),SUM($Q57:AS57))*7)&lt;0,"n/a",($D57/IF($Q57=0,SUM($R57:AT57),SUM($Q57:AS57))*7)),"n/a"),"n/a")</f>
        <v>1.8239996449001561</v>
      </c>
      <c r="M57" s="20">
        <f>IF(COUNT(Q57:AV57)=32,IFERROR(IF(($D57/IF($Q57=0,SUM($R57:AX57),SUM($Q57:AW57))*8)&lt;0,"n/a",($D57/IF($Q57=0,SUM($R57:AX57),SUM($Q57:AW57))*8)),"n/a"),"n/a")</f>
        <v>1.9654638954136217</v>
      </c>
      <c r="N57" s="20">
        <f>IF(COUNT(Q57:AZ57)=36,IFERROR(IF(($D57/IF($Q57=0,SUM($R57:BB57),SUM($Q57:BA57))*9)&lt;0,"n/a",($D57/IF($Q57=0,SUM($R57:BB57),SUM($Q57:BA57))*9)),"n/a"),"n/a")</f>
        <v>2.085371961989718</v>
      </c>
      <c r="O57" s="20">
        <f>IF(COUNT(Q57:BD57)=40,IFERROR(IF(($D57/IF($Q57=0,SUM($R57:BF57),SUM($Q57:BE57))*10)&lt;0,"n/a",($D57/IF($Q57=0,SUM($R57:BF57),SUM($Q57:BE57))*10)),"n/a"),"n/a")</f>
        <v>2.1254764587944042</v>
      </c>
      <c r="P57" s="22">
        <f t="shared" si="2"/>
        <v>25693</v>
      </c>
      <c r="Q57" s="24">
        <v>6045</v>
      </c>
      <c r="R57" s="36">
        <v>6709</v>
      </c>
      <c r="S57" s="26">
        <v>6324</v>
      </c>
      <c r="T57" s="37">
        <v>6615</v>
      </c>
      <c r="U57" s="37">
        <v>6394</v>
      </c>
      <c r="V57" s="28">
        <v>6939</v>
      </c>
      <c r="W57" s="27">
        <v>6441</v>
      </c>
      <c r="X57" s="27">
        <v>6648</v>
      </c>
      <c r="Y57" s="27">
        <v>6157</v>
      </c>
      <c r="Z57" s="28">
        <v>6536</v>
      </c>
      <c r="AA57" s="27">
        <v>6076</v>
      </c>
      <c r="AB57" s="27">
        <v>6406</v>
      </c>
      <c r="AC57" s="27">
        <v>5959</v>
      </c>
      <c r="AD57" s="28">
        <v>6891</v>
      </c>
      <c r="AE57" s="27">
        <v>6383</v>
      </c>
      <c r="AF57" s="27">
        <v>6690</v>
      </c>
      <c r="AG57" s="27">
        <v>6304</v>
      </c>
      <c r="AH57" s="28">
        <v>6835</v>
      </c>
      <c r="AI57" s="27">
        <v>6280</v>
      </c>
      <c r="AJ57" s="27">
        <v>6637</v>
      </c>
      <c r="AK57" s="27">
        <v>6324</v>
      </c>
      <c r="AL57" s="28">
        <v>6670</v>
      </c>
      <c r="AM57" s="27">
        <v>6267</v>
      </c>
      <c r="AN57" s="27">
        <v>6793</v>
      </c>
      <c r="AO57" s="27">
        <v>6570</v>
      </c>
      <c r="AP57" s="28">
        <v>7124</v>
      </c>
      <c r="AQ57" s="27">
        <v>6120</v>
      </c>
      <c r="AR57" s="27">
        <v>2616</v>
      </c>
      <c r="AS57" s="27">
        <v>2478</v>
      </c>
      <c r="AT57" s="28">
        <v>1237</v>
      </c>
      <c r="AU57" s="27">
        <v>2594</v>
      </c>
      <c r="AV57" s="27">
        <v>2729</v>
      </c>
      <c r="AW57" s="27">
        <v>4362</v>
      </c>
      <c r="AX57" s="28">
        <v>-2094</v>
      </c>
      <c r="AY57" s="27">
        <v>4394</v>
      </c>
      <c r="AZ57" s="27">
        <v>4716</v>
      </c>
      <c r="BA57" s="27">
        <v>4513</v>
      </c>
      <c r="BB57" s="28">
        <v>4444</v>
      </c>
      <c r="BC57" s="27">
        <v>4588</v>
      </c>
      <c r="BD57" s="27">
        <v>4786</v>
      </c>
      <c r="BE57" s="27">
        <v>4453</v>
      </c>
      <c r="BF57" s="29"/>
      <c r="BG57" s="30"/>
      <c r="BH57" s="30"/>
      <c r="BI57" s="30"/>
    </row>
    <row r="58" spans="1:61" x14ac:dyDescent="0.2">
      <c r="A58" t="e" vm="54">
        <v>#VALUE!</v>
      </c>
      <c r="B58" t="str" cm="1">
        <f t="array" ref="B58">_FV(A58,"Ticker symbol",TRUE)</f>
        <v>KLAC</v>
      </c>
      <c r="C58" s="18" cm="1">
        <f t="array" ref="C58">_FV(A58,"Price")</f>
        <v>335.48</v>
      </c>
      <c r="D58" s="19" cm="1">
        <f t="array" ref="D58">_FV(A58,"market cap",TRUE)/1000000</f>
        <v>50065.38</v>
      </c>
      <c r="E58" s="21">
        <f t="shared" si="0"/>
        <v>1.3746130030959753</v>
      </c>
      <c r="F58" s="20">
        <f>IF(COUNT(Q58:T58)=4,IFERROR(IF($D58/IF($Q58=0,SUM($R58:U58),SUM($Q58:T58))&lt;0,"n/a",$D58/IF($Q58=0,SUM($R58:U58),SUM($Q58:T58))),"n/a"),"n/a")</f>
        <v>5.787236157669633</v>
      </c>
      <c r="G58" s="20">
        <f>IF(COUNT(Q58:X58)=8,IFERROR(IF(($D58/IF($Q58=0,SUM($R58:Z58),SUM($Q58:Y58))*2)&lt;0,"n/a",($D58/IF($Q58=0,SUM($R58:Z58),SUM($Q58:Y58))*2)),"n/a"),"n/a")</f>
        <v>6.0578837195232618</v>
      </c>
      <c r="H58" s="20">
        <f>IF(COUNT(Q58:AB58)=12,IFERROR(IF(($D58/IF($Q58=0,SUM($R58:AD58),SUM($Q58:AC58))*3)&lt;0,"n/a",($D58/IF($Q58=0,SUM($R58:AD58),SUM($Q58:AC58))*3)),"n/a"),"n/a")</f>
        <v>6.8878354581307892</v>
      </c>
      <c r="I58" s="20">
        <f>IF(COUNT(Q58:AF58)=16,IFERROR(IF(($D58/IF($Q58=0,SUM($R58:AH58),SUM($Q58:AG58))*4)&lt;0,"n/a",($D58/IF($Q58=0,SUM($R58:AH58),SUM($Q58:AG58))*4)),"n/a"),"n/a")</f>
        <v>7.6699165070854072</v>
      </c>
      <c r="J58" s="20">
        <f>IF(COUNT(Q58:AJ58)=20,IFERROR(IF(($D58/IF($Q58=0,SUM($R58:AL58),SUM($Q58:AK58))*5)&lt;0,"n/a",($D58/IF($Q58=0,SUM($R58:AL58),SUM($Q58:AK58))*5)),"n/a"),"n/a")</f>
        <v>8.3696178407837092</v>
      </c>
      <c r="K58" s="20">
        <f>IF(COUNT(Q58:AN58)=24,IFERROR(IF(($D58/IF($Q58=0,SUM($R58:AP58),SUM($Q58:AO58))*6)&lt;0,"n/a",($D58/IF($Q58=0,SUM($R58:AP58),SUM($Q58:AO58))*6)),"n/a"),"n/a")</f>
        <v>9.0566895803183787</v>
      </c>
      <c r="L58" s="20">
        <f>IF(COUNT(Q58:AR58)=28,IFERROR(IF(($D58/IF($Q58=0,SUM($R58:AT58),SUM($Q58:AS58))*7)&lt;0,"n/a",($D58/IF($Q58=0,SUM($R58:AT58),SUM($Q58:AS58))*7)),"n/a"),"n/a")</f>
        <v>9.7308804664723016</v>
      </c>
      <c r="M58" s="20">
        <f>IF(COUNT(Q58:AV58)=32,IFERROR(IF(($D58/IF($Q58=0,SUM($R58:AX58),SUM($Q58:AW58))*8)&lt;0,"n/a",($D58/IF($Q58=0,SUM($R58:AX58),SUM($Q58:AW58))*8)),"n/a"),"n/a")</f>
        <v>10.29622210796915</v>
      </c>
      <c r="N58" s="20">
        <f>IF(COUNT(Q58:AZ58)=36,IFERROR(IF(($D58/IF($Q58=0,SUM($R58:BB58),SUM($Q58:BA58))*9)&lt;0,"n/a",($D58/IF($Q58=0,SUM($R58:BB58),SUM($Q58:BA58))*9)),"n/a"),"n/a")</f>
        <v>10.80236910241657</v>
      </c>
      <c r="O58" s="20">
        <f>IF(COUNT(Q58:BD58)=40,IFERROR(IF(($D58/IF($Q58=0,SUM($R58:BF58),SUM($Q58:BE58))*10)&lt;0,"n/a",($D58/IF($Q58=0,SUM($R58:BF58),SUM($Q58:BE58))*10)),"n/a"),"n/a")</f>
        <v>11.165587992595732</v>
      </c>
      <c r="P58" s="22">
        <f t="shared" si="2"/>
        <v>8651</v>
      </c>
      <c r="Q58" s="24">
        <v>2289</v>
      </c>
      <c r="R58" s="36">
        <v>2353</v>
      </c>
      <c r="S58" s="26">
        <v>2084</v>
      </c>
      <c r="T58" s="37">
        <v>1925</v>
      </c>
      <c r="U58" s="37">
        <v>1804</v>
      </c>
      <c r="V58" s="28">
        <v>1651</v>
      </c>
      <c r="W58" s="27">
        <v>1539</v>
      </c>
      <c r="X58" s="27">
        <v>1460</v>
      </c>
      <c r="Y58" s="27">
        <v>1424</v>
      </c>
      <c r="Z58" s="28">
        <v>1509</v>
      </c>
      <c r="AA58" s="27">
        <v>1413</v>
      </c>
      <c r="AB58" s="27">
        <v>1258</v>
      </c>
      <c r="AC58" s="27">
        <v>1097</v>
      </c>
      <c r="AD58" s="28">
        <v>1120</v>
      </c>
      <c r="AE58" s="27">
        <v>1093</v>
      </c>
      <c r="AF58" s="27">
        <v>1070</v>
      </c>
      <c r="AG58" s="27">
        <v>1021</v>
      </c>
      <c r="AH58" s="28">
        <v>976</v>
      </c>
      <c r="AI58" s="27">
        <v>970</v>
      </c>
      <c r="AJ58" s="27">
        <v>939</v>
      </c>
      <c r="AK58" s="27">
        <v>914</v>
      </c>
      <c r="AL58" s="28">
        <v>877</v>
      </c>
      <c r="AM58" s="27">
        <v>751</v>
      </c>
      <c r="AN58" s="27">
        <v>919</v>
      </c>
      <c r="AO58" s="27">
        <v>712</v>
      </c>
      <c r="AP58" s="28">
        <v>710</v>
      </c>
      <c r="AQ58" s="27">
        <v>643</v>
      </c>
      <c r="AR58" s="27">
        <v>756</v>
      </c>
      <c r="AS58" s="27">
        <v>738</v>
      </c>
      <c r="AT58" s="28">
        <v>676</v>
      </c>
      <c r="AU58" s="27">
        <v>643</v>
      </c>
      <c r="AV58" s="27">
        <v>734</v>
      </c>
      <c r="AW58" s="27">
        <v>832</v>
      </c>
      <c r="AX58" s="28">
        <v>705</v>
      </c>
      <c r="AY58" s="27">
        <v>658</v>
      </c>
      <c r="AZ58" s="27">
        <v>720</v>
      </c>
      <c r="BA58" s="27">
        <v>729</v>
      </c>
      <c r="BB58" s="28">
        <v>673</v>
      </c>
      <c r="BC58" s="27">
        <v>721</v>
      </c>
      <c r="BD58" s="27">
        <v>892</v>
      </c>
      <c r="BE58" s="27">
        <v>841</v>
      </c>
      <c r="BF58" s="28">
        <v>642</v>
      </c>
      <c r="BG58" s="27">
        <v>796</v>
      </c>
      <c r="BH58" s="27">
        <v>892</v>
      </c>
      <c r="BI58" s="27">
        <v>834</v>
      </c>
    </row>
    <row r="59" spans="1:61" x14ac:dyDescent="0.2">
      <c r="A59" t="e" vm="55">
        <v>#VALUE!</v>
      </c>
      <c r="B59" t="str" cm="1">
        <f t="array" ref="B59">_FV(A59,"Ticker symbol",TRUE)</f>
        <v>LCID</v>
      </c>
      <c r="C59" s="18" cm="1">
        <f t="array" ref="C59">_FV(A59,"Price")</f>
        <v>18.39</v>
      </c>
      <c r="D59" s="19" cm="1">
        <f t="array" ref="D59">_FV(A59,"market cap",TRUE)/1000000</f>
        <v>30671.59</v>
      </c>
      <c r="E59" s="21" t="str">
        <f t="shared" si="0"/>
        <v>n/a</v>
      </c>
      <c r="F59" s="20" t="str">
        <f>IF(COUNT(Q59:T59)=4,IFERROR(IF($D59/IF($Q59=0,SUM($R59:U59),SUM($Q59:T59))&lt;0,"n/a",$D59/IF($Q59=0,SUM($R59:U59),SUM($Q59:T59))),"n/a"),"n/a")</f>
        <v>n/a</v>
      </c>
      <c r="G59" s="20" t="str">
        <f>IF(COUNT(Q59:X59)=8,IFERROR(IF(($D59/IF($Q59=0,SUM($R59:Z59),SUM($Q59:Y59))*2)&lt;0,"n/a",($D59/IF($Q59=0,SUM($R59:Z59),SUM($Q59:Y59))*2)),"n/a"),"n/a")</f>
        <v>n/a</v>
      </c>
      <c r="H59" s="20" t="str">
        <f>IF(COUNT(Q59:AB59)=12,IFERROR(IF(($D59/IF($Q59=0,SUM($R59:AD59),SUM($Q59:AC59))*3)&lt;0,"n/a",($D59/IF($Q59=0,SUM($R59:AD59),SUM($Q59:AC59))*3)),"n/a"),"n/a")</f>
        <v>n/a</v>
      </c>
      <c r="I59" s="20" t="str">
        <f>IF(COUNT(Q59:AF59)=16,IFERROR(IF(($D59/IF($Q59=0,SUM($R59:AH59),SUM($Q59:AG59))*4)&lt;0,"n/a",($D59/IF($Q59=0,SUM($R59:AH59),SUM($Q59:AG59))*4)),"n/a"),"n/a")</f>
        <v>n/a</v>
      </c>
      <c r="J59" s="20" t="str">
        <f>IF(COUNT(Q59:AJ59)=20,IFERROR(IF(($D59/IF($Q59=0,SUM($R59:AL59),SUM($Q59:AK59))*5)&lt;0,"n/a",($D59/IF($Q59=0,SUM($R59:AL59),SUM($Q59:AK59))*5)),"n/a"),"n/a")</f>
        <v>n/a</v>
      </c>
      <c r="K59" s="20" t="str">
        <f>IF(COUNT(Q59:AN59)=24,IFERROR(IF(($D59/IF($Q59=0,SUM($R59:AP59),SUM($Q59:AO59))*6)&lt;0,"n/a",($D59/IF($Q59=0,SUM($R59:AP59),SUM($Q59:AO59))*6)),"n/a"),"n/a")</f>
        <v>n/a</v>
      </c>
      <c r="L59" s="20" t="str">
        <f>IF(COUNT(Q59:AR59)=28,IFERROR(IF(($D59/IF($Q59=0,SUM($R59:AT59),SUM($Q59:AS59))*7)&lt;0,"n/a",($D59/IF($Q59=0,SUM($R59:AT59),SUM($Q59:AS59))*7)),"n/a"),"n/a")</f>
        <v>n/a</v>
      </c>
      <c r="M59" s="20" t="str">
        <f>IF(COUNT(Q59:AV59)=32,IFERROR(IF(($D59/IF($Q59=0,SUM($R59:AX59),SUM($Q59:AW59))*8)&lt;0,"n/a",($D59/IF($Q59=0,SUM($R59:AX59),SUM($Q59:AW59))*8)),"n/a"),"n/a")</f>
        <v>n/a</v>
      </c>
      <c r="N59" s="20" t="str">
        <f>IF(COUNT(Q59:AZ59)=36,IFERROR(IF(($D59/IF($Q59=0,SUM($R59:BB59),SUM($Q59:BA59))*9)&lt;0,"n/a",($D59/IF($Q59=0,SUM($R59:BB59),SUM($Q59:BA59))*9)),"n/a"),"n/a")</f>
        <v>n/a</v>
      </c>
      <c r="O59" s="20" t="str">
        <f>IF(COUNT(Q59:BD59)=40,IFERROR(IF(($D59/IF($Q59=0,SUM($R59:BF59),SUM($Q59:BE59))*10)&lt;0,"n/a",($D59/IF($Q59=0,SUM($R59:BF59),SUM($Q59:BE59))*10)),"n/a"),"n/a")</f>
        <v>n/a</v>
      </c>
      <c r="P59" s="22">
        <f t="shared" si="2"/>
        <v>85</v>
      </c>
      <c r="Q59" s="31">
        <v>58</v>
      </c>
      <c r="R59" s="44">
        <v>27</v>
      </c>
      <c r="S59" s="33"/>
      <c r="T59" s="33"/>
      <c r="U59" s="42"/>
      <c r="V59" s="29"/>
      <c r="W59" s="30"/>
      <c r="X59" s="30"/>
      <c r="Y59" s="30"/>
      <c r="Z59" s="35"/>
      <c r="AA59" s="34"/>
      <c r="AB59" s="34"/>
      <c r="AC59" s="34"/>
      <c r="AD59" s="35"/>
      <c r="AE59" s="34"/>
      <c r="AF59" s="34"/>
      <c r="AG59" s="34"/>
      <c r="AH59" s="35"/>
      <c r="AI59" s="34"/>
      <c r="AJ59" s="34"/>
      <c r="AK59" s="34"/>
      <c r="AL59" s="35"/>
      <c r="AM59" s="34"/>
      <c r="AN59" s="34"/>
      <c r="AO59" s="34"/>
      <c r="AP59" s="35"/>
      <c r="AQ59" s="34"/>
      <c r="AR59" s="34"/>
      <c r="AS59" s="34"/>
      <c r="AT59" s="35"/>
      <c r="AU59" s="34"/>
      <c r="AV59" s="34"/>
      <c r="AW59" s="34"/>
      <c r="AX59" s="35"/>
      <c r="AY59" s="34"/>
      <c r="AZ59" s="34"/>
      <c r="BA59" s="34"/>
      <c r="BB59" s="35"/>
      <c r="BC59" s="34"/>
      <c r="BD59" s="34"/>
      <c r="BE59" s="34"/>
      <c r="BF59" s="35"/>
      <c r="BG59" s="34"/>
      <c r="BH59" s="34"/>
      <c r="BI59" s="34"/>
    </row>
    <row r="60" spans="1:61" x14ac:dyDescent="0.2">
      <c r="A60" t="e" vm="56">
        <v>#VALUE!</v>
      </c>
      <c r="B60" t="str" cm="1">
        <f t="array" ref="B60">_FV(A60,"Ticker symbol",TRUE)</f>
        <v>LRCX</v>
      </c>
      <c r="C60" s="18" cm="1">
        <f t="array" ref="C60">_FV(A60,"Price")</f>
        <v>474.12</v>
      </c>
      <c r="D60" s="19" cm="1">
        <f t="array" ref="D60">_FV(A60,"market cap",TRUE)/1000000</f>
        <v>65767.570000000007</v>
      </c>
      <c r="E60" s="21">
        <f t="shared" si="0"/>
        <v>2.1138703339882121</v>
      </c>
      <c r="F60" s="20">
        <f>IF(COUNT(Q60:T60)=4,IFERROR(IF($D60/IF($Q60=0,SUM($R60:U60),SUM($Q60:T60))&lt;0,"n/a",$D60/IF($Q60=0,SUM($R60:U60),SUM($Q60:T60))),"n/a"),"n/a")</f>
        <v>3.9297066204588913</v>
      </c>
      <c r="G60" s="20">
        <f>IF(COUNT(Q60:X60)=8,IFERROR(IF(($D60/IF($Q60=0,SUM($R60:Z60),SUM($Q60:Y60))*2)&lt;0,"n/a",($D60/IF($Q60=0,SUM($R60:Z60),SUM($Q60:Y60))*2)),"n/a"),"n/a")</f>
        <v>4.0456168301910012</v>
      </c>
      <c r="H60" s="20">
        <f>IF(COUNT(Q60:AB60)=12,IFERROR(IF(($D60/IF($Q60=0,SUM($R60:AD60),SUM($Q60:AC60))*3)&lt;0,"n/a",($D60/IF($Q60=0,SUM($R60:AD60),SUM($Q60:AC60))*3)),"n/a"),"n/a")</f>
        <v>4.6906476000285293</v>
      </c>
      <c r="I60" s="20">
        <f>IF(COUNT(Q60:AF60)=16,IFERROR(IF(($D60/IF($Q60=0,SUM($R60:AH60),SUM($Q60:AG60))*4)&lt;0,"n/a",($D60/IF($Q60=0,SUM($R60:AH60),SUM($Q60:AG60))*4)),"n/a"),"n/a")</f>
        <v>4.9696850854821957</v>
      </c>
      <c r="J60" s="20">
        <f>IF(COUNT(Q60:AJ60)=20,IFERROR(IF(($D60/IF($Q60=0,SUM($R60:AL60),SUM($Q60:AK60))*5)&lt;0,"n/a",($D60/IF($Q60=0,SUM($R60:AL60),SUM($Q60:AK60))*5)),"n/a"),"n/a")</f>
        <v>5.261994943433665</v>
      </c>
      <c r="K60" s="20">
        <f>IF(COUNT(Q60:AN60)=24,IFERROR(IF(($D60/IF($Q60=0,SUM($R60:AP60),SUM($Q60:AO60))*6)&lt;0,"n/a",($D60/IF($Q60=0,SUM($R60:AP60),SUM($Q60:AO60))*6)),"n/a"),"n/a")</f>
        <v>5.7299638433502267</v>
      </c>
      <c r="L60" s="20">
        <f>IF(COUNT(Q60:AR60)=28,IFERROR(IF(($D60/IF($Q60=0,SUM($R60:AT60),SUM($Q60:AS60))*7)&lt;0,"n/a",($D60/IF($Q60=0,SUM($R60:AT60),SUM($Q60:AS60))*7)),"n/a"),"n/a")</f>
        <v>6.1574356333676628</v>
      </c>
      <c r="M60" s="20">
        <f>IF(COUNT(Q60:AV60)=32,IFERROR(IF(($D60/IF($Q60=0,SUM($R60:AX60),SUM($Q60:AW60))*8)&lt;0,"n/a",($D60/IF($Q60=0,SUM($R60:AX60),SUM($Q60:AW60))*8)),"n/a"),"n/a")</f>
        <v>6.6075647707435925</v>
      </c>
      <c r="N60" s="20">
        <f>IF(COUNT(Q60:AZ60)=36,IFERROR(IF(($D60/IF($Q60=0,SUM($R60:BB60),SUM($Q60:BA60))*9)&lt;0,"n/a",($D60/IF($Q60=0,SUM($R60:BB60),SUM($Q60:BA60))*9)),"n/a"),"n/a")</f>
        <v>7.0811725227003564</v>
      </c>
      <c r="O60" s="20">
        <f>IF(COUNT(Q60:BD60)=40,IFERROR(IF(($D60/IF($Q60=0,SUM($R60:BF60),SUM($Q60:BE60))*10)&lt;0,"n/a",($D60/IF($Q60=0,SUM($R60:BF60),SUM($Q60:BE60))*10)),"n/a"),"n/a")</f>
        <v>7.5805770073076841</v>
      </c>
      <c r="P60" s="22">
        <f t="shared" si="2"/>
        <v>16736</v>
      </c>
      <c r="Q60" s="24">
        <v>4060</v>
      </c>
      <c r="R60" s="36">
        <v>4227</v>
      </c>
      <c r="S60" s="26">
        <v>4304</v>
      </c>
      <c r="T60" s="37">
        <v>4145</v>
      </c>
      <c r="U60" s="37">
        <v>3848</v>
      </c>
      <c r="V60" s="28">
        <v>3456</v>
      </c>
      <c r="W60" s="27">
        <v>3177</v>
      </c>
      <c r="X60" s="27">
        <v>2792</v>
      </c>
      <c r="Y60" s="27">
        <v>2504</v>
      </c>
      <c r="Z60" s="28">
        <v>2584</v>
      </c>
      <c r="AA60" s="27">
        <v>2166</v>
      </c>
      <c r="AB60" s="27">
        <v>2361</v>
      </c>
      <c r="AC60" s="27">
        <v>2439</v>
      </c>
      <c r="AD60" s="28">
        <v>2523</v>
      </c>
      <c r="AE60" s="27">
        <v>2331</v>
      </c>
      <c r="AF60" s="27">
        <v>3126</v>
      </c>
      <c r="AG60" s="27">
        <v>2892</v>
      </c>
      <c r="AH60" s="28">
        <v>2581</v>
      </c>
      <c r="AI60" s="27">
        <v>2478</v>
      </c>
      <c r="AJ60" s="27">
        <v>2345</v>
      </c>
      <c r="AK60" s="27">
        <v>2154</v>
      </c>
      <c r="AL60" s="28">
        <v>1882</v>
      </c>
      <c r="AM60" s="27">
        <v>1632</v>
      </c>
      <c r="AN60" s="27">
        <v>1546</v>
      </c>
      <c r="AO60" s="27">
        <v>1314</v>
      </c>
      <c r="AP60" s="28">
        <v>1426</v>
      </c>
      <c r="AQ60" s="27">
        <v>1600</v>
      </c>
      <c r="AR60" s="27">
        <v>1481</v>
      </c>
      <c r="AS60" s="27">
        <v>1393</v>
      </c>
      <c r="AT60" s="28">
        <v>1232</v>
      </c>
      <c r="AU60" s="27">
        <v>1152</v>
      </c>
      <c r="AV60" s="27">
        <v>1249</v>
      </c>
      <c r="AW60" s="27">
        <v>1227</v>
      </c>
      <c r="AX60" s="28">
        <v>1116</v>
      </c>
      <c r="AY60" s="27">
        <v>1015</v>
      </c>
      <c r="AZ60" s="27">
        <v>986</v>
      </c>
      <c r="BA60" s="27">
        <v>845</v>
      </c>
      <c r="BB60" s="28">
        <v>861</v>
      </c>
      <c r="BC60" s="27">
        <v>907</v>
      </c>
      <c r="BD60" s="27">
        <v>742</v>
      </c>
      <c r="BE60" s="27">
        <v>659</v>
      </c>
      <c r="BF60" s="28">
        <v>584</v>
      </c>
      <c r="BG60" s="27">
        <v>680</v>
      </c>
      <c r="BH60" s="27">
        <v>752</v>
      </c>
      <c r="BI60" s="27">
        <v>809</v>
      </c>
    </row>
    <row r="61" spans="1:61" x14ac:dyDescent="0.2">
      <c r="A61" t="e" vm="57">
        <v>#VALUE!</v>
      </c>
      <c r="B61" t="str" cm="1">
        <f t="array" ref="B61">_FV(A61,"Ticker symbol",TRUE)</f>
        <v>LULU</v>
      </c>
      <c r="C61" s="18" cm="1">
        <f t="array" ref="C61">_FV(A61,"Price")</f>
        <v>274.04000000000002</v>
      </c>
      <c r="D61" s="19" cm="1">
        <f t="array" ref="D61">_FV(A61,"market cap",TRUE)/1000000</f>
        <v>33656.53</v>
      </c>
      <c r="E61" s="21">
        <f t="shared" si="0"/>
        <v>2.0747899159663867</v>
      </c>
      <c r="F61" s="20">
        <f>IF(COUNT(Q61:T61)=4,IFERROR(IF($D61/IF($Q61=0,SUM($R61:U61),SUM($Q61:T61))&lt;0,"n/a",$D61/IF($Q61=0,SUM($R61:U61),SUM($Q61:T61))),"n/a"),"n/a")</f>
        <v>5.3798801150895139</v>
      </c>
      <c r="G61" s="20">
        <f>IF(COUNT(Q61:X61)=8,IFERROR(IF(($D61/IF($Q61=0,SUM($R61:Z61),SUM($Q61:Y61))*2)&lt;0,"n/a",($D61/IF($Q61=0,SUM($R61:Z61),SUM($Q61:Y61))*2)),"n/a"),"n/a")</f>
        <v>5.5838291165491496</v>
      </c>
      <c r="H61" s="20">
        <f>IF(COUNT(Q61:AB61)=12,IFERROR(IF(($D61/IF($Q61=0,SUM($R61:AD61),SUM($Q61:AC61))*3)&lt;0,"n/a",($D61/IF($Q61=0,SUM($R61:AD61),SUM($Q61:AC61))*3)),"n/a"),"n/a")</f>
        <v>6.3892672277415681</v>
      </c>
      <c r="I61" s="20">
        <f>IF(COUNT(Q61:AF61)=16,IFERROR(IF(($D61/IF($Q61=0,SUM($R61:AH61),SUM($Q61:AG61))*4)&lt;0,"n/a",($D61/IF($Q61=0,SUM($R61:AH61),SUM($Q61:AG61))*4)),"n/a"),"n/a")</f>
        <v>7.1404540150631162</v>
      </c>
      <c r="J61" s="20">
        <f>IF(COUNT(Q61:AJ61)=20,IFERROR(IF(($D61/IF($Q61=0,SUM($R61:AL61),SUM($Q61:AK61))*5)&lt;0,"n/a",($D61/IF($Q61=0,SUM($R61:AL61),SUM($Q61:AK61))*5)),"n/a"),"n/a")</f>
        <v>7.8769261374274482</v>
      </c>
      <c r="K61" s="20">
        <f>IF(COUNT(Q61:AN61)=24,IFERROR(IF(($D61/IF($Q61=0,SUM($R61:AP61),SUM($Q61:AO61))*6)&lt;0,"n/a",($D61/IF($Q61=0,SUM($R61:AP61),SUM($Q61:AO61))*6)),"n/a"),"n/a")</f>
        <v>8.5484138339753635</v>
      </c>
      <c r="L61" s="20">
        <f>IF(COUNT(Q61:AR61)=28,IFERROR(IF(($D61/IF($Q61=0,SUM($R61:AT61),SUM($Q61:AS61))*7)&lt;0,"n/a",($D61/IF($Q61=0,SUM($R61:AT61),SUM($Q61:AS61))*7)),"n/a"),"n/a")</f>
        <v>9.2094328043155329</v>
      </c>
      <c r="M61" s="20">
        <f>IF(COUNT(Q61:AV61)=32,IFERROR(IF(($D61/IF($Q61=0,SUM($R61:AX61),SUM($Q61:AW61))*8)&lt;0,"n/a",($D61/IF($Q61=0,SUM($R61:AX61),SUM($Q61:AW61))*8)),"n/a"),"n/a")</f>
        <v>9.8634420104036931</v>
      </c>
      <c r="N61" s="20">
        <f>IF(COUNT(Q61:AZ61)=36,IFERROR(IF(($D61/IF($Q61=0,SUM($R61:BB61),SUM($Q61:BA61))*9)&lt;0,"n/a",($D61/IF($Q61=0,SUM($R61:BB61),SUM($Q61:BA61))*9)),"n/a"),"n/a")</f>
        <v>10.497981908920773</v>
      </c>
      <c r="O61" s="20">
        <f>IF(COUNT(Q61:BD61)=40,IFERROR(IF(($D61/IF($Q61=0,SUM($R61:BF61),SUM($Q61:BE61))*10)&lt;0,"n/a",($D61/IF($Q61=0,SUM($R61:BF61),SUM($Q61:BE61))*10)),"n/a"),"n/a")</f>
        <v>11.177115435706694</v>
      </c>
      <c r="P61" s="22">
        <f t="shared" si="2"/>
        <v>6256</v>
      </c>
      <c r="Q61" s="24">
        <v>2129</v>
      </c>
      <c r="R61" s="36">
        <v>1450</v>
      </c>
      <c r="S61" s="26">
        <v>1451</v>
      </c>
      <c r="T61" s="37">
        <v>1226</v>
      </c>
      <c r="U61" s="37">
        <v>1730</v>
      </c>
      <c r="V61" s="28">
        <v>1117</v>
      </c>
      <c r="W61" s="27">
        <v>903</v>
      </c>
      <c r="X61" s="27">
        <v>652</v>
      </c>
      <c r="Y61" s="27">
        <v>1397</v>
      </c>
      <c r="Z61" s="28">
        <v>916</v>
      </c>
      <c r="AA61" s="27">
        <v>883</v>
      </c>
      <c r="AB61" s="27">
        <v>782</v>
      </c>
      <c r="AC61" s="27">
        <v>1167</v>
      </c>
      <c r="AD61" s="28">
        <v>748</v>
      </c>
      <c r="AE61" s="27">
        <v>724</v>
      </c>
      <c r="AF61" s="27">
        <v>650</v>
      </c>
      <c r="AG61" s="27">
        <v>929</v>
      </c>
      <c r="AH61" s="28">
        <v>619</v>
      </c>
      <c r="AI61" s="27">
        <v>581</v>
      </c>
      <c r="AJ61" s="27">
        <v>520</v>
      </c>
      <c r="AK61" s="27">
        <v>790</v>
      </c>
      <c r="AL61" s="28">
        <v>544</v>
      </c>
      <c r="AM61" s="27">
        <v>515</v>
      </c>
      <c r="AN61" s="27">
        <v>496</v>
      </c>
      <c r="AO61" s="27">
        <v>704</v>
      </c>
      <c r="AP61" s="28">
        <v>480</v>
      </c>
      <c r="AQ61" s="27">
        <v>453</v>
      </c>
      <c r="AR61" s="27">
        <v>424</v>
      </c>
      <c r="AS61" s="27">
        <v>602</v>
      </c>
      <c r="AT61" s="28">
        <v>419</v>
      </c>
      <c r="AU61" s="27">
        <v>391</v>
      </c>
      <c r="AV61" s="27">
        <v>385</v>
      </c>
      <c r="AW61" s="27">
        <v>521</v>
      </c>
      <c r="AX61" s="28">
        <v>380</v>
      </c>
      <c r="AY61" s="27">
        <v>345</v>
      </c>
      <c r="AZ61" s="27">
        <v>346</v>
      </c>
      <c r="BA61" s="27">
        <v>485</v>
      </c>
      <c r="BB61" s="28">
        <v>317</v>
      </c>
      <c r="BC61" s="27">
        <v>283</v>
      </c>
      <c r="BD61" s="27">
        <v>286</v>
      </c>
      <c r="BE61" s="27">
        <v>372</v>
      </c>
      <c r="BF61" s="28">
        <v>230</v>
      </c>
      <c r="BG61" s="27">
        <v>212</v>
      </c>
      <c r="BH61" s="27">
        <v>187</v>
      </c>
      <c r="BI61" s="27">
        <v>245</v>
      </c>
    </row>
    <row r="62" spans="1:61" x14ac:dyDescent="0.2">
      <c r="A62" t="e" vm="58">
        <v>#VALUE!</v>
      </c>
      <c r="B62" t="str" cm="1">
        <f t="array" ref="B62">_FV(A62,"Ticker symbol",TRUE)</f>
        <v>MAR</v>
      </c>
      <c r="C62" s="18" cm="1">
        <f t="array" ref="C62">_FV(A62,"Price")</f>
        <v>155.22999999999999</v>
      </c>
      <c r="D62" s="19" cm="1">
        <f t="array" ref="D62">_FV(A62,"market cap",TRUE)/1000000</f>
        <v>50806.51</v>
      </c>
      <c r="E62" s="21">
        <f t="shared" si="0"/>
        <v>0.13294371744378097</v>
      </c>
      <c r="F62" s="20">
        <f>IF(COUNT(Q62:T62)=4,IFERROR(IF($D62/IF($Q62=0,SUM($R62:U62),SUM($Q62:T62))&lt;0,"n/a",$D62/IF($Q62=0,SUM($R62:U62),SUM($Q62:T62))),"n/a"),"n/a")</f>
        <v>3.2278595933926302</v>
      </c>
      <c r="G62" s="20">
        <f>IF(COUNT(Q62:X62)=8,IFERROR(IF(($D62/IF($Q62=0,SUM($R62:Z62),SUM($Q62:Y62))*2)&lt;0,"n/a",($D62/IF($Q62=0,SUM($R62:Z62),SUM($Q62:Y62))*2)),"n/a"),"n/a")</f>
        <v>3.5495518217067805</v>
      </c>
      <c r="H62" s="20">
        <f>IF(COUNT(Q62:AB62)=12,IFERROR(IF(($D62/IF($Q62=0,SUM($R62:AD62),SUM($Q62:AC62))*3)&lt;0,"n/a",($D62/IF($Q62=0,SUM($R62:AD62),SUM($Q62:AC62))*3)),"n/a"),"n/a")</f>
        <v>3.0730363515393462</v>
      </c>
      <c r="I62" s="20">
        <f>IF(COUNT(Q62:AF62)=16,IFERROR(IF(($D62/IF($Q62=0,SUM($R62:AH62),SUM($Q62:AG62))*4)&lt;0,"n/a",($D62/IF($Q62=0,SUM($R62:AH62),SUM($Q62:AG62))*4)),"n/a"),"n/a")</f>
        <v>2.8884978040564548</v>
      </c>
      <c r="J62" s="20">
        <f>IF(COUNT(Q62:AJ62)=20,IFERROR(IF(($D62/IF($Q62=0,SUM($R62:AL62),SUM($Q62:AK62))*5)&lt;0,"n/a",($D62/IF($Q62=0,SUM($R62:AL62),SUM($Q62:AK62))*5)),"n/a"),"n/a")</f>
        <v>2.7974380292702268</v>
      </c>
      <c r="K62" s="20">
        <f>IF(COUNT(Q62:AN62)=24,IFERROR(IF(($D62/IF($Q62=0,SUM($R62:AP62),SUM($Q62:AO62))*6)&lt;0,"n/a",($D62/IF($Q62=0,SUM($R62:AP62),SUM($Q62:AO62))*6)),"n/a"),"n/a")</f>
        <v>2.8699919032914063</v>
      </c>
      <c r="L62" s="20">
        <f>IF(COUNT(Q62:AR62)=28,IFERROR(IF(($D62/IF($Q62=0,SUM($R62:AT62),SUM($Q62:AS62))*7)&lt;0,"n/a",($D62/IF($Q62=0,SUM($R62:AT62),SUM($Q62:AS62))*7)),"n/a"),"n/a")</f>
        <v>2.9464761975775051</v>
      </c>
      <c r="M62" s="20">
        <f>IF(COUNT(Q62:AV62)=32,IFERROR(IF(($D62/IF($Q62=0,SUM($R62:AX62),SUM($Q62:AW62))*8)&lt;0,"n/a",($D62/IF($Q62=0,SUM($R62:AX62),SUM($Q62:AW62))*8)),"n/a"),"n/a")</f>
        <v>3.0219934868919984</v>
      </c>
      <c r="N62" s="20">
        <f>IF(COUNT(Q62:AZ62)=36,IFERROR(IF(($D62/IF($Q62=0,SUM($R62:BB62),SUM($Q62:BA62))*9)&lt;0,"n/a",($D62/IF($Q62=0,SUM($R62:BB62),SUM($Q62:BA62))*9)),"n/a"),"n/a")</f>
        <v>3.1046468000162957</v>
      </c>
      <c r="O62" s="20">
        <f>IF(COUNT(Q62:BD62)=40,IFERROR(IF(($D62/IF($Q62=0,SUM($R62:BF62),SUM($Q62:BE62))*10)&lt;0,"n/a",($D62/IF($Q62=0,SUM($R62:BF62),SUM($Q62:BE62))*10)),"n/a"),"n/a")</f>
        <v>3.1934498667471214</v>
      </c>
      <c r="P62" s="22">
        <f t="shared" si="2"/>
        <v>15740</v>
      </c>
      <c r="Q62" s="24">
        <v>4199</v>
      </c>
      <c r="R62" s="36">
        <v>4446</v>
      </c>
      <c r="S62" s="26">
        <v>3946</v>
      </c>
      <c r="T62" s="37">
        <v>3149</v>
      </c>
      <c r="U62" s="37">
        <v>2316</v>
      </c>
      <c r="V62" s="28">
        <v>2172</v>
      </c>
      <c r="W62" s="27">
        <v>2254</v>
      </c>
      <c r="X62" s="27">
        <v>1464</v>
      </c>
      <c r="Y62" s="27">
        <v>4681</v>
      </c>
      <c r="Z62" s="28">
        <v>5371</v>
      </c>
      <c r="AA62" s="27">
        <v>5284</v>
      </c>
      <c r="AB62" s="27">
        <v>5305</v>
      </c>
      <c r="AC62" s="27">
        <v>5012</v>
      </c>
      <c r="AD62" s="28">
        <v>5289</v>
      </c>
      <c r="AE62" s="27">
        <v>5051</v>
      </c>
      <c r="AF62" s="27">
        <v>5409</v>
      </c>
      <c r="AG62" s="27">
        <v>5009</v>
      </c>
      <c r="AH62" s="28">
        <v>5251</v>
      </c>
      <c r="AI62" s="27">
        <v>5078</v>
      </c>
      <c r="AJ62" s="27">
        <v>5211</v>
      </c>
      <c r="AK62" s="27">
        <v>4912</v>
      </c>
      <c r="AL62" s="28">
        <v>3791</v>
      </c>
      <c r="AM62" s="27">
        <v>3942</v>
      </c>
      <c r="AN62" s="27">
        <v>3902</v>
      </c>
      <c r="AO62" s="27">
        <v>3772</v>
      </c>
      <c r="AP62" s="28">
        <v>3706</v>
      </c>
      <c r="AQ62" s="27">
        <v>3578</v>
      </c>
      <c r="AR62" s="27">
        <v>3689</v>
      </c>
      <c r="AS62" s="27">
        <v>3513</v>
      </c>
      <c r="AT62" s="28">
        <v>3559</v>
      </c>
      <c r="AU62" s="27">
        <v>3460</v>
      </c>
      <c r="AV62" s="27">
        <v>3484</v>
      </c>
      <c r="AW62" s="27">
        <v>3293</v>
      </c>
      <c r="AX62" s="28">
        <v>3219</v>
      </c>
      <c r="AY62" s="27">
        <v>3160</v>
      </c>
      <c r="AZ62" s="27">
        <v>3263</v>
      </c>
      <c r="BA62" s="27">
        <v>3142</v>
      </c>
      <c r="BB62" s="28">
        <v>3757</v>
      </c>
      <c r="BC62" s="27">
        <v>2729</v>
      </c>
      <c r="BD62" s="27">
        <v>2776</v>
      </c>
      <c r="BE62" s="27">
        <v>2552</v>
      </c>
      <c r="BF62" s="28">
        <v>3693</v>
      </c>
      <c r="BG62" s="27">
        <v>2874</v>
      </c>
      <c r="BH62" s="27">
        <v>2972</v>
      </c>
      <c r="BI62" s="27">
        <v>2778</v>
      </c>
    </row>
    <row r="63" spans="1:61" x14ac:dyDescent="0.2">
      <c r="A63" t="e" vm="59">
        <v>#VALUE!</v>
      </c>
      <c r="B63" t="str" cm="1">
        <f t="array" ref="B63">_FV(A63,"Ticker symbol",TRUE)</f>
        <v>MCHP</v>
      </c>
      <c r="C63" s="18" cm="1">
        <f t="array" ref="C63">_FV(A63,"Price")</f>
        <v>66.67</v>
      </c>
      <c r="D63" s="19" cm="1">
        <f t="array" ref="D63">_FV(A63,"market cap",TRUE)/1000000</f>
        <v>37067.9</v>
      </c>
      <c r="E63" s="21">
        <f t="shared" si="0"/>
        <v>2.0984272839724332</v>
      </c>
      <c r="F63" s="20">
        <f>IF(COUNT(Q63:T63)=4,IFERROR(IF($D63/IF($Q63=0,SUM($R63:U63),SUM($Q63:T63))&lt;0,"n/a",$D63/IF($Q63=0,SUM($R63:U63),SUM($Q63:T63))),"n/a"),"n/a")</f>
        <v>5.434379123295705</v>
      </c>
      <c r="G63" s="20">
        <f>IF(COUNT(Q63:X63)=8,IFERROR(IF(($D63/IF($Q63=0,SUM($R63:Z63),SUM($Q63:Y63))*2)&lt;0,"n/a",($D63/IF($Q63=0,SUM($R63:Z63),SUM($Q63:Y63))*2)),"n/a"),"n/a")</f>
        <v>5.456779037244222</v>
      </c>
      <c r="H63" s="20">
        <f>IF(COUNT(Q63:AB63)=12,IFERROR(IF(($D63/IF($Q63=0,SUM($R63:AD63),SUM($Q63:AC63))*3)&lt;0,"n/a",($D63/IF($Q63=0,SUM($R63:AD63),SUM($Q63:AC63))*3)),"n/a"),"n/a")</f>
        <v>5.8950222646310433</v>
      </c>
      <c r="I63" s="20">
        <f>IF(COUNT(Q63:AF63)=16,IFERROR(IF(($D63/IF($Q63=0,SUM($R63:AH63),SUM($Q63:AG63))*4)&lt;0,"n/a",($D63/IF($Q63=0,SUM($R63:AH63),SUM($Q63:AG63))*4)),"n/a"),"n/a")</f>
        <v>6.2072089421023993</v>
      </c>
      <c r="J63" s="20">
        <f>IF(COUNT(Q63:AJ63)=20,IFERROR(IF(($D63/IF($Q63=0,SUM($R63:AL63),SUM($Q63:AK63))*5)&lt;0,"n/a",($D63/IF($Q63=0,SUM($R63:AL63),SUM($Q63:AK63))*5)),"n/a"),"n/a")</f>
        <v>6.6745714491501005</v>
      </c>
      <c r="K63" s="20">
        <f>IF(COUNT(Q63:AN63)=24,IFERROR(IF(($D63/IF($Q63=0,SUM($R63:AP63),SUM($Q63:AO63))*6)&lt;0,"n/a",($D63/IF($Q63=0,SUM($R63:AP63),SUM($Q63:AO63))*6)),"n/a"),"n/a")</f>
        <v>7.2139928640934148</v>
      </c>
      <c r="L63" s="20">
        <f>IF(COUNT(Q63:AR63)=28,IFERROR(IF(($D63/IF($Q63=0,SUM($R63:AT63),SUM($Q63:AS63))*7)&lt;0,"n/a",($D63/IF($Q63=0,SUM($R63:AT63),SUM($Q63:AS63))*7)),"n/a"),"n/a")</f>
        <v>7.8657481508427303</v>
      </c>
      <c r="M63" s="20">
        <f>IF(COUNT(Q63:AV63)=32,IFERROR(IF(($D63/IF($Q63=0,SUM($R63:AX63),SUM($Q63:AW63))*8)&lt;0,"n/a",($D63/IF($Q63=0,SUM($R63:AX63),SUM($Q63:AW63))*8)),"n/a"),"n/a")</f>
        <v>8.4521362405586444</v>
      </c>
      <c r="N63" s="20">
        <f>IF(COUNT(Q63:AZ63)=36,IFERROR(IF(($D63/IF($Q63=0,SUM($R63:BB63),SUM($Q63:BA63))*9)&lt;0,"n/a",($D63/IF($Q63=0,SUM($R63:BB63),SUM($Q63:BA63))*9)),"n/a"),"n/a")</f>
        <v>9.0279841961410447</v>
      </c>
      <c r="O63" s="20">
        <f>IF(COUNT(Q63:BD63)=40,IFERROR(IF(($D63/IF($Q63=0,SUM($R63:BF63),SUM($Q63:BE63))*10)&lt;0,"n/a",($D63/IF($Q63=0,SUM($R63:BF63),SUM($Q63:BE63))*10)),"n/a"),"n/a")</f>
        <v>9.642301589366074</v>
      </c>
      <c r="P63" s="22">
        <f t="shared" si="2"/>
        <v>6821</v>
      </c>
      <c r="Q63" s="24">
        <v>1844</v>
      </c>
      <c r="R63" s="36">
        <v>1758</v>
      </c>
      <c r="S63" s="26">
        <v>1650</v>
      </c>
      <c r="T63" s="37">
        <v>1569</v>
      </c>
      <c r="U63" s="37">
        <v>1467</v>
      </c>
      <c r="V63" s="28">
        <v>1352</v>
      </c>
      <c r="W63" s="27">
        <v>1310</v>
      </c>
      <c r="X63" s="27">
        <v>1310</v>
      </c>
      <c r="Y63" s="27">
        <v>1326</v>
      </c>
      <c r="Z63" s="28">
        <v>1287</v>
      </c>
      <c r="AA63" s="27">
        <v>1338</v>
      </c>
      <c r="AB63" s="27">
        <v>1323</v>
      </c>
      <c r="AC63" s="27">
        <v>1330</v>
      </c>
      <c r="AD63" s="28">
        <v>1375</v>
      </c>
      <c r="AE63" s="27">
        <v>1433</v>
      </c>
      <c r="AF63" s="27">
        <v>1213</v>
      </c>
      <c r="AG63" s="27">
        <v>1002</v>
      </c>
      <c r="AH63" s="28">
        <v>994</v>
      </c>
      <c r="AI63" s="27">
        <v>1012</v>
      </c>
      <c r="AJ63" s="27">
        <v>972</v>
      </c>
      <c r="AK63" s="27">
        <v>903</v>
      </c>
      <c r="AL63" s="28">
        <v>834</v>
      </c>
      <c r="AM63" s="27">
        <v>871</v>
      </c>
      <c r="AN63" s="27">
        <v>799</v>
      </c>
      <c r="AO63" s="27">
        <v>558</v>
      </c>
      <c r="AP63" s="28">
        <v>540</v>
      </c>
      <c r="AQ63" s="27">
        <v>541</v>
      </c>
      <c r="AR63" s="27">
        <v>534</v>
      </c>
      <c r="AS63" s="27">
        <v>543</v>
      </c>
      <c r="AT63" s="28">
        <v>529</v>
      </c>
      <c r="AU63" s="27">
        <v>546</v>
      </c>
      <c r="AV63" s="27">
        <v>529</v>
      </c>
      <c r="AW63" s="27">
        <v>493</v>
      </c>
      <c r="AX63" s="28">
        <v>482</v>
      </c>
      <c r="AY63" s="27">
        <v>493</v>
      </c>
      <c r="AZ63" s="27">
        <v>463</v>
      </c>
      <c r="BA63" s="27">
        <v>430</v>
      </c>
      <c r="BB63" s="28">
        <v>416</v>
      </c>
      <c r="BC63" s="27">
        <v>383</v>
      </c>
      <c r="BD63" s="27">
        <v>352</v>
      </c>
      <c r="BE63" s="27">
        <v>339</v>
      </c>
      <c r="BF63" s="28">
        <v>329</v>
      </c>
      <c r="BG63" s="27">
        <v>341</v>
      </c>
      <c r="BH63" s="27">
        <v>375</v>
      </c>
      <c r="BI63" s="27">
        <v>380</v>
      </c>
    </row>
    <row r="64" spans="1:61" x14ac:dyDescent="0.2">
      <c r="A64" t="e" vm="60">
        <v>#VALUE!</v>
      </c>
      <c r="B64" t="str" cm="1">
        <f t="array" ref="B64">_FV(A64,"Ticker symbol",TRUE)</f>
        <v>MDLZ</v>
      </c>
      <c r="C64" s="18" cm="1">
        <f t="array" ref="C64">_FV(A64,"Price")</f>
        <v>61.19</v>
      </c>
      <c r="D64" s="19" cm="1">
        <f t="array" ref="D64">_FV(A64,"market cap",TRUE)/1000000</f>
        <v>84682.29</v>
      </c>
      <c r="E64" s="21">
        <f t="shared" si="0"/>
        <v>-0.20508813058956327</v>
      </c>
      <c r="F64" s="20">
        <f>IF(COUNT(Q64:T64)=4,IFERROR(IF($D64/IF($Q64=0,SUM($R64:U64),SUM($Q64:T64))&lt;0,"n/a",$D64/IF($Q64=0,SUM($R64:U64),SUM($Q64:T64))),"n/a"),"n/a")</f>
        <v>2.8955169937769267</v>
      </c>
      <c r="G64" s="20">
        <f>IF(COUNT(Q64:X64)=8,IFERROR(IF(($D64/IF($Q64=0,SUM($R64:Z64),SUM($Q64:Y64))*2)&lt;0,"n/a",($D64/IF($Q64=0,SUM($R64:Z64),SUM($Q64:Y64))*2)),"n/a"),"n/a")</f>
        <v>2.6855558550701657</v>
      </c>
      <c r="H64" s="20">
        <f>IF(COUNT(Q64:AB64)=12,IFERROR(IF(($D64/IF($Q64=0,SUM($R64:AD64),SUM($Q64:AC64))*3)&lt;0,"n/a",($D64/IF($Q64=0,SUM($R64:AD64),SUM($Q64:AC64))*3)),"n/a"),"n/a")</f>
        <v>2.8566096949388866</v>
      </c>
      <c r="I64" s="20">
        <f>IF(COUNT(Q64:AF64)=16,IFERROR(IF(($D64/IF($Q64=0,SUM($R64:AH64),SUM($Q64:AG64))*4)&lt;0,"n/a",($D64/IF($Q64=0,SUM($R64:AH64),SUM($Q64:AG64))*4)),"n/a"),"n/a")</f>
        <v>2.9487787169955859</v>
      </c>
      <c r="J64" s="20">
        <f>IF(COUNT(Q64:AJ64)=20,IFERROR(IF(($D64/IF($Q64=0,SUM($R64:AL64),SUM($Q64:AK64))*5)&lt;0,"n/a",($D64/IF($Q64=0,SUM($R64:AL64),SUM($Q64:AK64))*5)),"n/a"),"n/a")</f>
        <v>3.0078885676330387</v>
      </c>
      <c r="K64" s="20">
        <f>IF(COUNT(Q64:AN64)=24,IFERROR(IF(($D64/IF($Q64=0,SUM($R64:AP64),SUM($Q64:AO64))*6)&lt;0,"n/a",($D64/IF($Q64=0,SUM($R64:AP64),SUM($Q64:AO64))*6)),"n/a"),"n/a")</f>
        <v>3.0481357010018595</v>
      </c>
      <c r="L64" s="20">
        <f>IF(COUNT(Q64:AR64)=28,IFERROR(IF(($D64/IF($Q64=0,SUM($R64:AT64),SUM($Q64:AS64))*7)&lt;0,"n/a",($D64/IF($Q64=0,SUM($R64:AT64),SUM($Q64:AS64))*7)),"n/a"),"n/a")</f>
        <v>3.0193455273371841</v>
      </c>
      <c r="M64" s="20">
        <f>IF(COUNT(Q64:AV64)=32,IFERROR(IF(($D64/IF($Q64=0,SUM($R64:AX64),SUM($Q64:AW64))*8)&lt;0,"n/a",($D64/IF($Q64=0,SUM($R64:AX64),SUM($Q64:AW64))*8)),"n/a"),"n/a")</f>
        <v>2.9381893568113804</v>
      </c>
      <c r="N64" s="20">
        <f>IF(COUNT(Q64:AZ64)=36,IFERROR(IF(($D64/IF($Q64=0,SUM($R64:BB64),SUM($Q64:BA64))*9)&lt;0,"n/a",($D64/IF($Q64=0,SUM($R64:BB64),SUM($Q64:BA64))*9)),"n/a"),"n/a")</f>
        <v>2.8666020107646997</v>
      </c>
      <c r="O64" s="20">
        <f>IF(COUNT(Q64:BD64)=40,IFERROR(IF(($D64/IF($Q64=0,SUM($R64:BF64),SUM($Q64:BE64))*10)&lt;0,"n/a",($D64/IF($Q64=0,SUM($R64:BF64),SUM($Q64:BE64))*10)),"n/a"),"n/a")</f>
        <v>2.8144497547227498</v>
      </c>
      <c r="P64" s="22">
        <f t="shared" si="2"/>
        <v>29246</v>
      </c>
      <c r="Q64" s="24">
        <v>7764</v>
      </c>
      <c r="R64" s="36">
        <v>7658</v>
      </c>
      <c r="S64" s="26">
        <v>7182</v>
      </c>
      <c r="T64" s="37">
        <v>6642</v>
      </c>
      <c r="U64" s="37">
        <v>7238</v>
      </c>
      <c r="V64" s="28">
        <v>7298</v>
      </c>
      <c r="W64" s="27">
        <v>6665</v>
      </c>
      <c r="X64" s="27">
        <v>5911</v>
      </c>
      <c r="Y64" s="27">
        <v>6707</v>
      </c>
      <c r="Z64" s="28">
        <v>6913</v>
      </c>
      <c r="AA64" s="27">
        <v>6355</v>
      </c>
      <c r="AB64" s="27">
        <v>6062</v>
      </c>
      <c r="AC64" s="27">
        <v>6538</v>
      </c>
      <c r="AD64" s="28">
        <v>6773</v>
      </c>
      <c r="AE64" s="27">
        <v>6288</v>
      </c>
      <c r="AF64" s="27">
        <v>6112</v>
      </c>
      <c r="AG64" s="27">
        <v>6765</v>
      </c>
      <c r="AH64" s="28">
        <v>6966</v>
      </c>
      <c r="AI64" s="27">
        <v>6530</v>
      </c>
      <c r="AJ64" s="27">
        <v>5986</v>
      </c>
      <c r="AK64" s="27">
        <v>6414</v>
      </c>
      <c r="AL64" s="28">
        <v>6770</v>
      </c>
      <c r="AM64" s="27">
        <v>6396</v>
      </c>
      <c r="AN64" s="27">
        <v>6302</v>
      </c>
      <c r="AO64" s="27">
        <v>6455</v>
      </c>
      <c r="AP64" s="28">
        <v>7364</v>
      </c>
      <c r="AQ64" s="27">
        <v>6849</v>
      </c>
      <c r="AR64" s="27">
        <v>7661</v>
      </c>
      <c r="AS64" s="27">
        <v>7762</v>
      </c>
      <c r="AT64" s="28">
        <v>8830</v>
      </c>
      <c r="AU64" s="27">
        <v>8337</v>
      </c>
      <c r="AV64" s="27">
        <v>8436</v>
      </c>
      <c r="AW64" s="27">
        <v>8641</v>
      </c>
      <c r="AX64" s="28">
        <v>9488</v>
      </c>
      <c r="AY64" s="27">
        <v>8472</v>
      </c>
      <c r="AZ64" s="27">
        <v>8595</v>
      </c>
      <c r="BA64" s="27">
        <v>8744</v>
      </c>
      <c r="BB64" s="28">
        <v>9495</v>
      </c>
      <c r="BC64" s="27">
        <v>8326</v>
      </c>
      <c r="BD64" s="27">
        <v>8527</v>
      </c>
      <c r="BE64" s="27">
        <v>8667</v>
      </c>
      <c r="BF64" s="28">
        <v>9679</v>
      </c>
      <c r="BG64" s="27">
        <v>13226</v>
      </c>
      <c r="BH64" s="27">
        <v>13878</v>
      </c>
      <c r="BI64" s="27">
        <v>12573</v>
      </c>
    </row>
    <row r="65" spans="1:61" x14ac:dyDescent="0.2">
      <c r="A65" t="e" vm="61">
        <v>#VALUE!</v>
      </c>
      <c r="B65" t="str" cm="1">
        <f t="array" ref="B65">_FV(A65,"Ticker symbol",TRUE)</f>
        <v>MELI</v>
      </c>
      <c r="C65" s="18" cm="1">
        <f t="array" ref="C65">_FV(A65,"Price")</f>
        <v>775.65</v>
      </c>
      <c r="D65" s="19" cm="1">
        <f t="array" ref="D65">_FV(A65,"market cap",TRUE)/1000000</f>
        <v>39075.68</v>
      </c>
      <c r="E65" s="21">
        <f t="shared" si="0"/>
        <v>9.3012951601908664</v>
      </c>
      <c r="F65" s="20">
        <f>IF(COUNT(Q65:T65)=4,IFERROR(IF($D65/IF($Q65=0,SUM($R65:U65),SUM($Q65:T65))&lt;0,"n/a",$D65/IF($Q65=0,SUM($R65:U65),SUM($Q65:T65))),"n/a"),"n/a")</f>
        <v>4.921990175085023</v>
      </c>
      <c r="G65" s="20">
        <f>IF(COUNT(Q65:X65)=8,IFERROR(IF(($D65/IF($Q65=0,SUM($R65:Z65),SUM($Q65:Y65))*2)&lt;0,"n/a",($D65/IF($Q65=0,SUM($R65:Z65),SUM($Q65:Y65))*2)),"n/a"),"n/a")</f>
        <v>5.8804635063957864</v>
      </c>
      <c r="H65" s="20">
        <f>IF(COUNT(Q65:AB65)=12,IFERROR(IF(($D65/IF($Q65=0,SUM($R65:AD65),SUM($Q65:AC65))*3)&lt;0,"n/a",($D65/IF($Q65=0,SUM($R65:AD65),SUM($Q65:AC65))*3)),"n/a"),"n/a")</f>
        <v>7.5213037341203641</v>
      </c>
      <c r="I65" s="20">
        <f>IF(COUNT(Q65:AF65)=16,IFERROR(IF(($D65/IF($Q65=0,SUM($R65:AH65),SUM($Q65:AG65))*4)&lt;0,"n/a",($D65/IF($Q65=0,SUM($R65:AH65),SUM($Q65:AG65))*4)),"n/a"),"n/a")</f>
        <v>9.1807765051395016</v>
      </c>
      <c r="J65" s="20">
        <f>IF(COUNT(Q65:AJ65)=20,IFERROR(IF(($D65/IF($Q65=0,SUM($R65:AL65),SUM($Q65:AK65))*5)&lt;0,"n/a",($D65/IF($Q65=0,SUM($R65:AL65),SUM($Q65:AK65))*5)),"n/a"),"n/a")</f>
        <v>10.710360706062932</v>
      </c>
      <c r="K65" s="20">
        <f>IF(COUNT(Q65:AN65)=24,IFERROR(IF(($D65/IF($Q65=0,SUM($R65:AP65),SUM($Q65:AO65))*6)&lt;0,"n/a",($D65/IF($Q65=0,SUM($R65:AP65),SUM($Q65:AO65))*6)),"n/a"),"n/a")</f>
        <v>12.283443181222822</v>
      </c>
      <c r="L65" s="20">
        <f>IF(COUNT(Q65:AR65)=28,IFERROR(IF(($D65/IF($Q65=0,SUM($R65:AT65),SUM($Q65:AS65))*7)&lt;0,"n/a",($D65/IF($Q65=0,SUM($R65:AT65),SUM($Q65:AS65))*7)),"n/a"),"n/a")</f>
        <v>13.857326105679114</v>
      </c>
      <c r="M65" s="20">
        <f>IF(COUNT(Q65:AV65)=32,IFERROR(IF(($D65/IF($Q65=0,SUM($R65:AX65),SUM($Q65:AW65))*8)&lt;0,"n/a",($D65/IF($Q65=0,SUM($R65:AX65),SUM($Q65:AW65))*8)),"n/a"),"n/a")</f>
        <v>15.403076619857108</v>
      </c>
      <c r="N65" s="20">
        <f>IF(COUNT(Q65:AZ65)=36,IFERROR(IF(($D65/IF($Q65=0,SUM($R65:BB65),SUM($Q65:BA65))*9)&lt;0,"n/a",($D65/IF($Q65=0,SUM($R65:BB65),SUM($Q65:BA65))*9)),"n/a"),"n/a")</f>
        <v>16.93379815100154</v>
      </c>
      <c r="O65" s="20">
        <f>IF(COUNT(Q65:BD65)=40,IFERROR(IF(($D65/IF($Q65=0,SUM($R65:BF65),SUM($Q65:BE65))*10)&lt;0,"n/a",($D65/IF($Q65=0,SUM($R65:BF65),SUM($Q65:BE65))*10)),"n/a"),"n/a")</f>
        <v>18.482489830668811</v>
      </c>
      <c r="P65" s="22">
        <f t="shared" si="2"/>
        <v>7939</v>
      </c>
      <c r="Q65" s="24">
        <v>2248</v>
      </c>
      <c r="R65" s="38">
        <v>2131</v>
      </c>
      <c r="S65" s="26">
        <v>1857</v>
      </c>
      <c r="T65" s="37">
        <v>1703</v>
      </c>
      <c r="U65" s="37">
        <v>1378</v>
      </c>
      <c r="V65" s="28">
        <v>1327</v>
      </c>
      <c r="W65" s="27">
        <v>1116</v>
      </c>
      <c r="X65" s="27">
        <v>878</v>
      </c>
      <c r="Y65" s="27">
        <v>652</v>
      </c>
      <c r="Z65" s="28">
        <v>674</v>
      </c>
      <c r="AA65" s="27">
        <v>603</v>
      </c>
      <c r="AB65" s="27">
        <v>545</v>
      </c>
      <c r="AC65" s="27">
        <v>474</v>
      </c>
      <c r="AD65" s="28">
        <v>428</v>
      </c>
      <c r="AE65" s="27">
        <v>355</v>
      </c>
      <c r="AF65" s="27">
        <v>335</v>
      </c>
      <c r="AG65" s="27">
        <v>321</v>
      </c>
      <c r="AH65" s="28">
        <v>358</v>
      </c>
      <c r="AI65" s="27">
        <v>305</v>
      </c>
      <c r="AJ65" s="27">
        <v>284</v>
      </c>
      <c r="AK65" s="27">
        <v>270</v>
      </c>
      <c r="AL65" s="28">
        <v>256</v>
      </c>
      <c r="AM65" s="27">
        <v>231</v>
      </c>
      <c r="AN65" s="27">
        <v>200</v>
      </c>
      <c r="AO65" s="27">
        <v>158</v>
      </c>
      <c r="AP65" s="28">
        <v>181</v>
      </c>
      <c r="AQ65" s="27">
        <v>169</v>
      </c>
      <c r="AR65" s="27">
        <v>154</v>
      </c>
      <c r="AS65" s="27">
        <v>148</v>
      </c>
      <c r="AT65" s="28">
        <v>161</v>
      </c>
      <c r="AU65" s="27">
        <v>148</v>
      </c>
      <c r="AV65" s="27">
        <v>132</v>
      </c>
      <c r="AW65" s="27">
        <v>115</v>
      </c>
      <c r="AX65" s="28">
        <v>135</v>
      </c>
      <c r="AY65" s="27">
        <v>123</v>
      </c>
      <c r="AZ65" s="27">
        <v>112</v>
      </c>
      <c r="BA65" s="27">
        <v>103</v>
      </c>
      <c r="BB65" s="28">
        <v>104</v>
      </c>
      <c r="BC65" s="27">
        <v>97</v>
      </c>
      <c r="BD65" s="27">
        <v>89</v>
      </c>
      <c r="BE65" s="27">
        <v>84</v>
      </c>
      <c r="BF65" s="28">
        <v>86</v>
      </c>
      <c r="BG65" s="27">
        <v>82</v>
      </c>
      <c r="BH65" s="27">
        <v>69</v>
      </c>
      <c r="BI65" s="27">
        <v>61</v>
      </c>
    </row>
    <row r="66" spans="1:61" x14ac:dyDescent="0.2">
      <c r="A66" t="e" vm="62">
        <v>#VALUE!</v>
      </c>
      <c r="B66" t="str" cm="1">
        <f t="array" ref="B66">_FV(A66,"Ticker symbol",TRUE)</f>
        <v>MNST</v>
      </c>
      <c r="C66" s="18" cm="1">
        <f t="array" ref="C66">_FV(A66,"Price")</f>
        <v>87.63</v>
      </c>
      <c r="D66" s="19" cm="1">
        <f t="array" ref="D66">_FV(A66,"market cap",TRUE)/1000000</f>
        <v>46415.11</v>
      </c>
      <c r="E66" s="21">
        <f t="shared" si="0"/>
        <v>1.1474442044636428</v>
      </c>
      <c r="F66" s="20">
        <f>IF(COUNT(Q66:T66)=4,IFERROR(IF($D66/IF($Q66=0,SUM($R66:U66),SUM($Q66:T66))&lt;0,"n/a",$D66/IF($Q66=0,SUM($R66:U66),SUM($Q66:T66))),"n/a"),"n/a")</f>
        <v>7.9792178098676292</v>
      </c>
      <c r="G66" s="20">
        <f>IF(COUNT(Q66:X66)=8,IFERROR(IF(($D66/IF($Q66=0,SUM($R66:Z66),SUM($Q66:Y66))*2)&lt;0,"n/a",($D66/IF($Q66=0,SUM($R66:Z66),SUM($Q66:Y66))*2)),"n/a"),"n/a")</f>
        <v>7.9621082425593963</v>
      </c>
      <c r="H66" s="20">
        <f>IF(COUNT(Q66:AB66)=12,IFERROR(IF(($D66/IF($Q66=0,SUM($R66:AD66),SUM($Q66:AC66))*3)&lt;0,"n/a",($D66/IF($Q66=0,SUM($R66:AD66),SUM($Q66:AC66))*3)),"n/a"),"n/a")</f>
        <v>8.7796551071878941</v>
      </c>
      <c r="I66" s="20">
        <f>IF(COUNT(Q66:AF66)=16,IFERROR(IF(($D66/IF($Q66=0,SUM($R66:AH66),SUM($Q66:AG66))*4)&lt;0,"n/a",($D66/IF($Q66=0,SUM($R66:AH66),SUM($Q66:AG66))*4)),"n/a"),"n/a")</f>
        <v>9.4402013525194484</v>
      </c>
      <c r="J66" s="20">
        <f>IF(COUNT(Q66:AJ66)=20,IFERROR(IF(($D66/IF($Q66=0,SUM($R66:AL66),SUM($Q66:AK66))*5)&lt;0,"n/a",($D66/IF($Q66=0,SUM($R66:AL66),SUM($Q66:AK66))*5)),"n/a"),"n/a")</f>
        <v>10.074909919687432</v>
      </c>
      <c r="K66" s="20">
        <f>IF(COUNT(Q66:AN66)=24,IFERROR(IF(($D66/IF($Q66=0,SUM($R66:AP66),SUM($Q66:AO66))*6)&lt;0,"n/a",($D66/IF($Q66=0,SUM($R66:AP66),SUM($Q66:AO66))*6)),"n/a"),"n/a")</f>
        <v>10.676685324336757</v>
      </c>
      <c r="L66" s="20">
        <f>IF(COUNT(Q66:AR66)=28,IFERROR(IF(($D66/IF($Q66=0,SUM($R66:AT66),SUM($Q66:AS66))*7)&lt;0,"n/a",($D66/IF($Q66=0,SUM($R66:AT66),SUM($Q66:AS66))*7)),"n/a"),"n/a")</f>
        <v>11.278708994341653</v>
      </c>
      <c r="M66" s="20">
        <f>IF(COUNT(Q66:AV66)=32,IFERROR(IF(($D66/IF($Q66=0,SUM($R66:AX66),SUM($Q66:AW66))*8)&lt;0,"n/a",($D66/IF($Q66=0,SUM($R66:AX66),SUM($Q66:AW66))*8)),"n/a"),"n/a")</f>
        <v>11.873908928114608</v>
      </c>
      <c r="N66" s="20">
        <f>IF(COUNT(Q66:AZ66)=36,IFERROR(IF(($D66/IF($Q66=0,SUM($R66:BB66),SUM($Q66:BA66))*9)&lt;0,"n/a",($D66/IF($Q66=0,SUM($R66:BB66),SUM($Q66:BA66))*9)),"n/a"),"n/a")</f>
        <v>12.463034488931321</v>
      </c>
      <c r="O66" s="20">
        <f>IF(COUNT(Q66:BD66)=40,IFERROR(IF(($D66/IF($Q66=0,SUM($R66:BF66),SUM($Q66:BE66))*10)&lt;0,"n/a",($D66/IF($Q66=0,SUM($R66:BF66),SUM($Q66:BE66))*10)),"n/a"),"n/a")</f>
        <v>13.045281056773469</v>
      </c>
      <c r="P66" s="22">
        <f t="shared" si="2"/>
        <v>5817</v>
      </c>
      <c r="Q66" s="24">
        <v>1519</v>
      </c>
      <c r="R66" s="38">
        <v>1425</v>
      </c>
      <c r="S66" s="26">
        <v>1411</v>
      </c>
      <c r="T66" s="37">
        <v>1462</v>
      </c>
      <c r="U66" s="37">
        <v>1244</v>
      </c>
      <c r="V66" s="28">
        <v>1196</v>
      </c>
      <c r="W66" s="27">
        <v>1246</v>
      </c>
      <c r="X66" s="27">
        <v>1094</v>
      </c>
      <c r="Y66" s="27">
        <v>1062</v>
      </c>
      <c r="Z66" s="28">
        <v>1017</v>
      </c>
      <c r="AA66" s="27">
        <v>1134</v>
      </c>
      <c r="AB66" s="27">
        <v>1104</v>
      </c>
      <c r="AC66" s="27">
        <v>946</v>
      </c>
      <c r="AD66" s="28">
        <v>924</v>
      </c>
      <c r="AE66" s="27">
        <v>1016</v>
      </c>
      <c r="AF66" s="27">
        <v>1016</v>
      </c>
      <c r="AG66" s="27">
        <v>851</v>
      </c>
      <c r="AH66" s="28">
        <v>810</v>
      </c>
      <c r="AI66" s="27">
        <v>909</v>
      </c>
      <c r="AJ66" s="27">
        <v>907</v>
      </c>
      <c r="AK66" s="27">
        <v>742</v>
      </c>
      <c r="AL66" s="28">
        <v>754</v>
      </c>
      <c r="AM66" s="27">
        <v>788</v>
      </c>
      <c r="AN66" s="27">
        <v>827</v>
      </c>
      <c r="AO66" s="27">
        <v>680</v>
      </c>
      <c r="AP66" s="28">
        <v>645</v>
      </c>
      <c r="AQ66" s="27">
        <v>757</v>
      </c>
      <c r="AR66" s="27">
        <v>694</v>
      </c>
      <c r="AS66" s="27">
        <v>627</v>
      </c>
      <c r="AT66" s="28">
        <v>606</v>
      </c>
      <c r="AU66" s="27">
        <v>636</v>
      </c>
      <c r="AV66" s="27">
        <v>687</v>
      </c>
      <c r="AW66" s="27">
        <v>536</v>
      </c>
      <c r="AX66" s="28">
        <v>541</v>
      </c>
      <c r="AY66" s="27">
        <v>590</v>
      </c>
      <c r="AZ66" s="27">
        <v>631</v>
      </c>
      <c r="BA66" s="27">
        <v>484</v>
      </c>
      <c r="BB66" s="28">
        <v>472</v>
      </c>
      <c r="BC66" s="27">
        <v>542</v>
      </c>
      <c r="BD66" s="27">
        <v>593</v>
      </c>
      <c r="BE66" s="27">
        <v>455</v>
      </c>
      <c r="BF66" s="28">
        <v>410</v>
      </c>
      <c r="BG66" s="27">
        <v>475</v>
      </c>
      <c r="BH66" s="27">
        <v>462</v>
      </c>
      <c r="BI66" s="27">
        <v>356</v>
      </c>
    </row>
    <row r="67" spans="1:61" x14ac:dyDescent="0.2">
      <c r="A67" t="e" vm="63">
        <v>#VALUE!</v>
      </c>
      <c r="B67" t="str" cm="1">
        <f t="array" ref="B67">_FV(A67,"Ticker symbol",TRUE)</f>
        <v>MRNA</v>
      </c>
      <c r="C67" s="18" cm="1">
        <f t="array" ref="C67">_FV(A67,"Price")</f>
        <v>136.25</v>
      </c>
      <c r="D67" s="19" cm="1">
        <f t="array" ref="D67">_FV(A67,"market cap",TRUE)/1000000</f>
        <v>54194.73</v>
      </c>
      <c r="E67" s="21" t="str">
        <f t="shared" si="0"/>
        <v>n/a</v>
      </c>
      <c r="F67" s="20">
        <f>IF(COUNT(Q67:T67)=4,IFERROR(IF($D67/IF($Q67=0,SUM($R67:U67),SUM($Q67:T67))&lt;0,"n/a",$D67/IF($Q67=0,SUM($R67:U67),SUM($Q67:T67))),"n/a"),"n/a")</f>
        <v>2.3979969026548673</v>
      </c>
      <c r="G67" s="20">
        <f>IF(COUNT(Q67:X67)=8,IFERROR(IF(($D67/IF($Q67=0,SUM($R67:Z67),SUM($Q67:Y67))*2)&lt;0,"n/a",($D67/IF($Q67=0,SUM($R67:Z67),SUM($Q67:Y67))*2)),"n/a"),"n/a")</f>
        <v>4.2774056827150755</v>
      </c>
      <c r="H67" s="20">
        <f>IF(COUNT(Q67:AB67)=12,IFERROR(IF(($D67/IF($Q67=0,SUM($R67:AD67),SUM($Q67:AC67))*3)&lt;0,"n/a",($D67/IF($Q67=0,SUM($R67:AD67),SUM($Q67:AC67))*3)),"n/a"),"n/a")</f>
        <v>6.4009523622047251</v>
      </c>
      <c r="I67" s="20">
        <f>IF(COUNT(Q67:AF67)=16,IFERROR(IF(($D67/IF($Q67=0,SUM($R67:AH67),SUM($Q67:AG67))*4)&lt;0,"n/a",($D67/IF($Q67=0,SUM($R67:AH67),SUM($Q67:AG67))*4)),"n/a"),"n/a")</f>
        <v>8.4894818876052476</v>
      </c>
      <c r="J67" s="20" t="str">
        <f>IF(COUNT(Q67:AJ67)=20,IFERROR(IF(($D67/IF($Q67=0,SUM($R67:AL67),SUM($Q67:AK67))*5)&lt;0,"n/a",($D67/IF($Q67=0,SUM($R67:AL67),SUM($Q67:AK67))*5)),"n/a"),"n/a")</f>
        <v>n/a</v>
      </c>
      <c r="K67" s="20" t="str">
        <f>IF(COUNT(Q67:AN67)=24,IFERROR(IF(($D67/IF($Q67=0,SUM($R67:AP67),SUM($Q67:AO67))*6)&lt;0,"n/a",($D67/IF($Q67=0,SUM($R67:AP67),SUM($Q67:AO67))*6)),"n/a"),"n/a")</f>
        <v>n/a</v>
      </c>
      <c r="L67" s="20" t="str">
        <f>IF(COUNT(Q67:AR67)=28,IFERROR(IF(($D67/IF($Q67=0,SUM($R67:AT67),SUM($Q67:AS67))*7)&lt;0,"n/a",($D67/IF($Q67=0,SUM($R67:AT67),SUM($Q67:AS67))*7)),"n/a"),"n/a")</f>
        <v>n/a</v>
      </c>
      <c r="M67" s="20" t="str">
        <f>IF(COUNT(Q67:AV67)=32,IFERROR(IF(($D67/IF($Q67=0,SUM($R67:AX67),SUM($Q67:AW67))*8)&lt;0,"n/a",($D67/IF($Q67=0,SUM($R67:AX67),SUM($Q67:AW67))*8)),"n/a"),"n/a")</f>
        <v>n/a</v>
      </c>
      <c r="N67" s="20" t="str">
        <f>IF(COUNT(Q67:AZ67)=36,IFERROR(IF(($D67/IF($Q67=0,SUM($R67:BB67),SUM($Q67:BA67))*9)&lt;0,"n/a",($D67/IF($Q67=0,SUM($R67:BB67),SUM($Q67:BA67))*9)),"n/a"),"n/a")</f>
        <v>n/a</v>
      </c>
      <c r="O67" s="20" t="str">
        <f>IF(COUNT(Q67:BD67)=40,IFERROR(IF(($D67/IF($Q67=0,SUM($R67:BF67),SUM($Q67:BE67))*10)&lt;0,"n/a",($D67/IF($Q67=0,SUM($R67:BF67),SUM($Q67:BE67))*10)),"n/a"),"n/a")</f>
        <v>n/a</v>
      </c>
      <c r="P67" s="22">
        <f t="shared" si="2"/>
        <v>22600</v>
      </c>
      <c r="Q67" s="24">
        <v>6066</v>
      </c>
      <c r="R67" s="36">
        <v>7211</v>
      </c>
      <c r="S67" s="26">
        <v>4969</v>
      </c>
      <c r="T67" s="37">
        <v>4354</v>
      </c>
      <c r="U67" s="37">
        <v>1937</v>
      </c>
      <c r="V67" s="28">
        <v>571</v>
      </c>
      <c r="W67" s="27">
        <v>157</v>
      </c>
      <c r="X67" s="27">
        <v>67</v>
      </c>
      <c r="Y67" s="27">
        <v>8</v>
      </c>
      <c r="Z67" s="28">
        <v>14</v>
      </c>
      <c r="AA67" s="27">
        <v>17</v>
      </c>
      <c r="AB67" s="27">
        <v>13</v>
      </c>
      <c r="AC67" s="27">
        <v>16</v>
      </c>
      <c r="AD67" s="28">
        <v>35</v>
      </c>
      <c r="AE67" s="27">
        <v>42</v>
      </c>
      <c r="AF67" s="27">
        <v>29</v>
      </c>
      <c r="AG67" s="27">
        <v>29</v>
      </c>
      <c r="AH67" s="29"/>
      <c r="AI67" s="30"/>
      <c r="AJ67" s="30"/>
      <c r="AK67" s="30"/>
      <c r="AL67" s="29"/>
      <c r="AM67" s="30"/>
      <c r="AN67" s="23"/>
      <c r="AO67" s="30"/>
      <c r="AP67" s="29"/>
      <c r="AQ67" s="30"/>
      <c r="AR67" s="30"/>
      <c r="AS67" s="30"/>
      <c r="AT67" s="29"/>
      <c r="AU67" s="30"/>
      <c r="AV67" s="30"/>
      <c r="AW67" s="30"/>
      <c r="AX67" s="29"/>
      <c r="AY67" s="30"/>
      <c r="AZ67" s="30"/>
      <c r="BA67" s="30"/>
      <c r="BB67" s="29"/>
      <c r="BC67" s="30"/>
      <c r="BD67" s="30"/>
      <c r="BE67" s="30"/>
      <c r="BF67" s="29"/>
      <c r="BG67" s="30"/>
      <c r="BH67" s="30"/>
      <c r="BI67" s="30"/>
    </row>
    <row r="68" spans="1:61" x14ac:dyDescent="0.2">
      <c r="A68" t="e" vm="64">
        <v>#VALUE!</v>
      </c>
      <c r="B68" t="str" cm="1">
        <f t="array" ref="B68">_FV(A68,"Ticker symbol",TRUE)</f>
        <v>MRVL</v>
      </c>
      <c r="C68" s="18" cm="1">
        <f t="array" ref="C68">_FV(A68,"Price")</f>
        <v>54.07</v>
      </c>
      <c r="D68" s="19" cm="1">
        <f t="array" ref="D68">_FV(A68,"market cap",TRUE)/1000000</f>
        <v>45996.959999999999</v>
      </c>
      <c r="E68" s="21">
        <f t="shared" si="0"/>
        <v>-1.4495573499367642E-2</v>
      </c>
      <c r="F68" s="20">
        <f>IF(COUNT(Q68:T68)=4,IFERROR(IF($D68/IF($Q68=0,SUM($R68:U68),SUM($Q68:T68))&lt;0,"n/a",$D68/IF($Q68=0,SUM($R68:U68),SUM($Q68:T68))),"n/a"),"n/a")</f>
        <v>10.308597041685342</v>
      </c>
      <c r="G68" s="20">
        <f>IF(COUNT(Q68:X68)=8,IFERROR(IF(($D68/IF($Q68=0,SUM($R68:Z68),SUM($Q68:Y68))*2)&lt;0,"n/a",($D68/IF($Q68=0,SUM($R68:Z68),SUM($Q68:Y68))*2)),"n/a"),"n/a")</f>
        <v>11.288982697263467</v>
      </c>
      <c r="H68" s="20">
        <f>IF(COUNT(Q68:AB68)=12,IFERROR(IF(($D68/IF($Q68=0,SUM($R68:AD68),SUM($Q68:AC68))*3)&lt;0,"n/a",($D68/IF($Q68=0,SUM($R68:AD68),SUM($Q68:AC68))*3)),"n/a"),"n/a")</f>
        <v>12.688816551724138</v>
      </c>
      <c r="I68" s="20">
        <f>IF(COUNT(Q68:AF68)=16,IFERROR(IF(($D68/IF($Q68=0,SUM($R68:AH68),SUM($Q68:AG68))*4)&lt;0,"n/a",($D68/IF($Q68=0,SUM($R68:AH68),SUM($Q68:AG68))*4)),"n/a"),"n/a")</f>
        <v>13.517584306810667</v>
      </c>
      <c r="J68" s="20">
        <f>IF(COUNT(Q68:AJ68)=20,IFERROR(IF(($D68/IF($Q68=0,SUM($R68:AL68),SUM($Q68:AK68))*5)&lt;0,"n/a",($D68/IF($Q68=0,SUM($R68:AL68),SUM($Q68:AK68))*5)),"n/a"),"n/a")</f>
        <v>14.404659902292371</v>
      </c>
      <c r="K68" s="20">
        <f>IF(COUNT(Q68:AN68)=24,IFERROR(IF(($D68/IF($Q68=0,SUM($R68:AP68),SUM($Q68:AO68))*6)&lt;0,"n/a",($D68/IF($Q68=0,SUM($R68:AP68),SUM($Q68:AO68))*6)),"n/a"),"n/a")</f>
        <v>15.062862132954919</v>
      </c>
      <c r="L68" s="20">
        <f>IF(COUNT(Q68:AR68)=28,IFERROR(IF(($D68/IF($Q68=0,SUM($R68:AT68),SUM($Q68:AS68))*7)&lt;0,"n/a",($D68/IF($Q68=0,SUM($R68:AT68),SUM($Q68:AS68))*7)),"n/a"),"n/a")</f>
        <v>15.12489289740699</v>
      </c>
      <c r="M68" s="20">
        <f>IF(COUNT(Q68:AV68)=32,IFERROR(IF(($D68/IF($Q68=0,SUM($R68:AX68),SUM($Q68:AW68))*8)&lt;0,"n/a",($D68/IF($Q68=0,SUM($R68:AX68),SUM($Q68:AW68))*8)),"n/a"),"n/a")</f>
        <v>14.677928998803351</v>
      </c>
      <c r="N68" s="20">
        <f>IF(COUNT(Q68:AZ68)=36,IFERROR(IF(($D68/IF($Q68=0,SUM($R68:BB68),SUM($Q68:BA68))*9)&lt;0,"n/a",($D68/IF($Q68=0,SUM($R68:BB68),SUM($Q68:BA68))*9)),"n/a"),"n/a")</f>
        <v>14.619226612988665</v>
      </c>
      <c r="O68" s="20">
        <f>IF(COUNT(Q68:BD68)=40,IFERROR(IF(($D68/IF($Q68=0,SUM($R68:BF68),SUM($Q68:BE68))*10)&lt;0,"n/a",($D68/IF($Q68=0,SUM($R68:BF68),SUM($Q68:BE68))*10)),"n/a"),"n/a")</f>
        <v>14.624029504339809</v>
      </c>
      <c r="P68" s="22">
        <f t="shared" si="2"/>
        <v>4462</v>
      </c>
      <c r="Q68" s="24">
        <v>1343</v>
      </c>
      <c r="R68" s="36">
        <v>1211</v>
      </c>
      <c r="S68" s="26">
        <v>1076</v>
      </c>
      <c r="T68" s="37">
        <v>832</v>
      </c>
      <c r="U68" s="37">
        <v>798</v>
      </c>
      <c r="V68" s="28">
        <v>750</v>
      </c>
      <c r="W68" s="27">
        <v>727</v>
      </c>
      <c r="X68" s="27">
        <v>694</v>
      </c>
      <c r="Y68" s="27">
        <v>718</v>
      </c>
      <c r="Z68" s="28">
        <v>662</v>
      </c>
      <c r="AA68" s="27">
        <v>657</v>
      </c>
      <c r="AB68" s="27">
        <v>662</v>
      </c>
      <c r="AC68" s="27">
        <v>745</v>
      </c>
      <c r="AD68" s="28">
        <v>851</v>
      </c>
      <c r="AE68" s="27">
        <v>665</v>
      </c>
      <c r="AF68" s="27">
        <v>605</v>
      </c>
      <c r="AG68" s="27">
        <v>615</v>
      </c>
      <c r="AH68" s="28">
        <v>616</v>
      </c>
      <c r="AI68" s="27">
        <v>605</v>
      </c>
      <c r="AJ68" s="27">
        <v>573</v>
      </c>
      <c r="AK68" s="27">
        <v>561</v>
      </c>
      <c r="AL68" s="28">
        <v>624</v>
      </c>
      <c r="AM68" s="27">
        <v>597</v>
      </c>
      <c r="AN68" s="27">
        <v>519</v>
      </c>
      <c r="AO68" s="27">
        <v>616</v>
      </c>
      <c r="AP68" s="28">
        <v>675</v>
      </c>
      <c r="AQ68" s="27">
        <v>710</v>
      </c>
      <c r="AR68" s="27">
        <v>724</v>
      </c>
      <c r="AS68" s="27">
        <v>857</v>
      </c>
      <c r="AT68" s="28">
        <v>930</v>
      </c>
      <c r="AU68" s="27">
        <v>962</v>
      </c>
      <c r="AV68" s="27">
        <v>958</v>
      </c>
      <c r="AW68" s="27">
        <v>932</v>
      </c>
      <c r="AX68" s="28">
        <v>931</v>
      </c>
      <c r="AY68" s="27">
        <v>807</v>
      </c>
      <c r="AZ68" s="27">
        <v>734</v>
      </c>
      <c r="BA68" s="27">
        <v>775</v>
      </c>
      <c r="BB68" s="28">
        <v>781</v>
      </c>
      <c r="BC68" s="27">
        <v>816</v>
      </c>
      <c r="BD68" s="27">
        <v>796</v>
      </c>
      <c r="BE68" s="27">
        <v>743</v>
      </c>
      <c r="BF68" s="28">
        <v>950</v>
      </c>
      <c r="BG68" s="27">
        <v>898</v>
      </c>
      <c r="BH68" s="27">
        <v>802</v>
      </c>
      <c r="BI68" s="27">
        <v>901</v>
      </c>
    </row>
    <row r="69" spans="1:61" x14ac:dyDescent="0.2">
      <c r="A69" t="e" vm="65">
        <v>#VALUE!</v>
      </c>
      <c r="B69" t="str" cm="1">
        <f t="array" ref="B69">_FV(A69,"Ticker symbol",TRUE)</f>
        <v>MSFT</v>
      </c>
      <c r="C69" s="18" cm="1">
        <f t="array" ref="C69">_FV(A69,"Price")</f>
        <v>252.56</v>
      </c>
      <c r="D69" s="19" cm="1">
        <f t="array" ref="D69">_FV(A69,"market cap",TRUE)/1000000</f>
        <v>1888905</v>
      </c>
      <c r="E69" s="21">
        <f t="shared" ref="E69:E105" si="3">IF(COUNT(Q69:BD69)=40,IF(SUM(AS69:BD69)&lt;=0,"n/a",IF(SUM(Q69:AB69)&gt;0,(SUM(Q69:AB69)-SUM(AS69:BD69))/SUM(AS69:BD69),"n/a")),"n/a")</f>
        <v>0.93288371415867566</v>
      </c>
      <c r="F69" s="20">
        <f>IF(COUNT(Q69:T69)=4,IFERROR(IF($D69/IF($Q69=0,SUM($R69:U69),SUM($Q69:T69))&lt;0,"n/a",$D69/IF($Q69=0,SUM($R69:U69),SUM($Q69:T69))),"n/a"),"n/a")</f>
        <v>9.8095888490161354</v>
      </c>
      <c r="G69" s="20">
        <f>IF(COUNT(Q69:X69)=8,IFERROR(IF(($D69/IF($Q69=0,SUM($R69:Z69),SUM($Q69:Y69))*2)&lt;0,"n/a",($D69/IF($Q69=0,SUM($R69:Z69),SUM($Q69:Y69))*2)),"n/a"),"n/a")</f>
        <v>9.7480047581325628</v>
      </c>
      <c r="H69" s="20">
        <f>IF(COUNT(Q69:AB69)=12,IFERROR(IF(($D69/IF($Q69=0,SUM($R69:AD69),SUM($Q69:AC69))*3)&lt;0,"n/a",($D69/IF($Q69=0,SUM($R69:AD69),SUM($Q69:AC69))*3)),"n/a"),"n/a")</f>
        <v>10.860020007819147</v>
      </c>
      <c r="I69" s="20">
        <f>IF(COUNT(Q69:AF69)=16,IFERROR(IF(($D69/IF($Q69=0,SUM($R69:AH69),SUM($Q69:AG69))*4)&lt;0,"n/a",($D69/IF($Q69=0,SUM($R69:AH69),SUM($Q69:AG69))*4)),"n/a"),"n/a")</f>
        <v>11.800954307268197</v>
      </c>
      <c r="J69" s="20">
        <f>IF(COUNT(Q69:AJ69)=20,IFERROR(IF(($D69/IF($Q69=0,SUM($R69:AL69),SUM($Q69:AK69))*5)&lt;0,"n/a",($D69/IF($Q69=0,SUM($R69:AL69),SUM($Q69:AK69))*5)),"n/a"),"n/a")</f>
        <v>12.719419335028444</v>
      </c>
      <c r="K69" s="20">
        <f>IF(COUNT(Q69:AN69)=24,IFERROR(IF(($D69/IF($Q69=0,SUM($R69:AP69),SUM($Q69:AO69))*6)&lt;0,"n/a",($D69/IF($Q69=0,SUM($R69:AP69),SUM($Q69:AO69))*6)),"n/a"),"n/a")</f>
        <v>13.536316632447948</v>
      </c>
      <c r="L69" s="20">
        <f>IF(COUNT(Q69:AR69)=28,IFERROR(IF(($D69/IF($Q69=0,SUM($R69:AT69),SUM($Q69:AS69))*7)&lt;0,"n/a",($D69/IF($Q69=0,SUM($R69:AT69),SUM($Q69:AS69))*7)),"n/a"),"n/a")</f>
        <v>14.289086773041408</v>
      </c>
      <c r="M69" s="20">
        <f>IF(COUNT(Q69:AV69)=32,IFERROR(IF(($D69/IF($Q69=0,SUM($R69:AX69),SUM($Q69:AW69))*8)&lt;0,"n/a",($D69/IF($Q69=0,SUM($R69:AX69),SUM($Q69:AW69))*8)),"n/a"),"n/a")</f>
        <v>14.83237648961868</v>
      </c>
      <c r="N69" s="20">
        <f>IF(COUNT(Q69:AZ69)=36,IFERROR(IF(($D69/IF($Q69=0,SUM($R69:BB69),SUM($Q69:BA69))*9)&lt;0,"n/a",($D69/IF($Q69=0,SUM($R69:BB69),SUM($Q69:BA69))*9)),"n/a"),"n/a")</f>
        <v>15.423353843194821</v>
      </c>
      <c r="O69" s="20">
        <f>IF(COUNT(Q69:BD69)=40,IFERROR(IF(($D69/IF($Q69=0,SUM($R69:BF69),SUM($Q69:BE69))*10)&lt;0,"n/a",($D69/IF($Q69=0,SUM($R69:BF69),SUM($Q69:BE69))*10)),"n/a"),"n/a")</f>
        <v>16.073543777719536</v>
      </c>
      <c r="P69" s="22">
        <f t="shared" ref="P69:P100" si="4">IF(Q69=0,SUM(R69:U69),SUM(Q69:T69))</f>
        <v>192557</v>
      </c>
      <c r="Q69" s="24">
        <v>49360</v>
      </c>
      <c r="R69" s="36">
        <v>51728</v>
      </c>
      <c r="S69" s="26">
        <v>45317</v>
      </c>
      <c r="T69" s="37">
        <v>46152</v>
      </c>
      <c r="U69" s="37">
        <v>41706</v>
      </c>
      <c r="V69" s="28">
        <v>43076</v>
      </c>
      <c r="W69" s="27">
        <v>37154</v>
      </c>
      <c r="X69" s="27">
        <v>38033</v>
      </c>
      <c r="Y69" s="27">
        <v>35021</v>
      </c>
      <c r="Z69" s="28">
        <v>36906</v>
      </c>
      <c r="AA69" s="27">
        <v>33055</v>
      </c>
      <c r="AB69" s="27">
        <v>33717</v>
      </c>
      <c r="AC69" s="27">
        <v>30571</v>
      </c>
      <c r="AD69" s="28">
        <v>32471</v>
      </c>
      <c r="AE69" s="27">
        <v>29084</v>
      </c>
      <c r="AF69" s="27">
        <v>30085</v>
      </c>
      <c r="AG69" s="27">
        <v>26819</v>
      </c>
      <c r="AH69" s="28">
        <v>28918</v>
      </c>
      <c r="AI69" s="27">
        <v>24538</v>
      </c>
      <c r="AJ69" s="27">
        <v>25605</v>
      </c>
      <c r="AK69" s="27">
        <v>23212</v>
      </c>
      <c r="AL69" s="28">
        <v>25826</v>
      </c>
      <c r="AM69" s="27">
        <v>21928</v>
      </c>
      <c r="AN69" s="27">
        <v>26448</v>
      </c>
      <c r="AO69" s="27">
        <v>20531</v>
      </c>
      <c r="AP69" s="28">
        <v>23796</v>
      </c>
      <c r="AQ69" s="27">
        <v>20379</v>
      </c>
      <c r="AR69" s="27">
        <v>22180</v>
      </c>
      <c r="AS69" s="27">
        <v>21729</v>
      </c>
      <c r="AT69" s="28">
        <v>26470</v>
      </c>
      <c r="AU69" s="27">
        <v>23201</v>
      </c>
      <c r="AV69" s="27">
        <v>23382</v>
      </c>
      <c r="AW69" s="27">
        <v>20403</v>
      </c>
      <c r="AX69" s="28">
        <v>24519</v>
      </c>
      <c r="AY69" s="27">
        <v>18529</v>
      </c>
      <c r="AZ69" s="27">
        <v>19896</v>
      </c>
      <c r="BA69" s="27">
        <v>20489</v>
      </c>
      <c r="BB69" s="28">
        <v>21456</v>
      </c>
      <c r="BC69" s="27">
        <v>16008</v>
      </c>
      <c r="BD69" s="27">
        <v>18059</v>
      </c>
      <c r="BE69" s="27">
        <v>17407</v>
      </c>
      <c r="BF69" s="28">
        <v>20885</v>
      </c>
      <c r="BG69" s="27">
        <v>17372</v>
      </c>
      <c r="BH69" s="27">
        <v>17367</v>
      </c>
      <c r="BI69" s="27">
        <v>16428</v>
      </c>
    </row>
    <row r="70" spans="1:61" x14ac:dyDescent="0.2">
      <c r="A70" t="e" vm="66">
        <v>#VALUE!</v>
      </c>
      <c r="B70" t="str" cm="1">
        <f t="array" ref="B70">_FV(A70,"Ticker symbol",TRUE)</f>
        <v>MTCH</v>
      </c>
      <c r="C70" s="18" cm="1">
        <f t="array" ref="C70">_FV(A70,"Price")</f>
        <v>76.7</v>
      </c>
      <c r="D70" s="19" cm="1">
        <f t="array" ref="D70">_FV(A70,"market cap",TRUE)/1000000</f>
        <v>21900.28</v>
      </c>
      <c r="E70" s="21">
        <f t="shared" si="3"/>
        <v>0.15942188879082084</v>
      </c>
      <c r="F70" s="20">
        <f>IF(COUNT(Q70:T70)=4,IFERROR(IF($D70/IF($Q70=0,SUM($R70:U70),SUM($Q70:T70))&lt;0,"n/a",$D70/IF($Q70=0,SUM($R70:U70),SUM($Q70:T70))),"n/a"),"n/a")</f>
        <v>7.0305874799357939</v>
      </c>
      <c r="G70" s="20">
        <f>IF(COUNT(Q70:X70)=8,IFERROR(IF(($D70/IF($Q70=0,SUM($R70:Z70),SUM($Q70:Y70))*2)&lt;0,"n/a",($D70/IF($Q70=0,SUM($R70:Z70),SUM($Q70:Y70))*2)),"n/a"),"n/a")</f>
        <v>6.3867833187518226</v>
      </c>
      <c r="H70" s="20">
        <f>IF(COUNT(Q70:AB70)=12,IFERROR(IF(($D70/IF($Q70=0,SUM($R70:AD70),SUM($Q70:AC70))*3)&lt;0,"n/a",($D70/IF($Q70=0,SUM($R70:AD70),SUM($Q70:AC70))*3)),"n/a"),"n/a")</f>
        <v>5.6565510116229012</v>
      </c>
      <c r="I70" s="20">
        <f>IF(COUNT(Q70:AF70)=16,IFERROR(IF(($D70/IF($Q70=0,SUM($R70:AH70),SUM($Q70:AG70))*4)&lt;0,"n/a",($D70/IF($Q70=0,SUM($R70:AH70),SUM($Q70:AG70))*4)),"n/a"),"n/a")</f>
        <v>5.5171381786119156</v>
      </c>
      <c r="J70" s="20">
        <f>IF(COUNT(Q70:AJ70)=20,IFERROR(IF(($D70/IF($Q70=0,SUM($R70:AL70),SUM($Q70:AK70))*5)&lt;0,"n/a",($D70/IF($Q70=0,SUM($R70:AL70),SUM($Q70:AK70))*5)),"n/a"),"n/a")</f>
        <v>5.707657023716445</v>
      </c>
      <c r="K70" s="20">
        <f>IF(COUNT(Q70:AN70)=24,IFERROR(IF(($D70/IF($Q70=0,SUM($R70:AP70),SUM($Q70:AO70))*6)&lt;0,"n/a",($D70/IF($Q70=0,SUM($R70:AP70),SUM($Q70:AO70))*6)),"n/a"),"n/a")</f>
        <v>5.8861171833004837</v>
      </c>
      <c r="L70" s="20">
        <f>IF(COUNT(Q70:AR70)=28,IFERROR(IF(($D70/IF($Q70=0,SUM($R70:AT70),SUM($Q70:AS70))*7)&lt;0,"n/a",($D70/IF($Q70=0,SUM($R70:AT70),SUM($Q70:AS70))*7)),"n/a"),"n/a")</f>
        <v>5.9986680231648144</v>
      </c>
      <c r="M70" s="20">
        <f>IF(COUNT(Q70:AV70)=32,IFERROR(IF(($D70/IF($Q70=0,SUM($R70:AX70),SUM($Q70:AW70))*8)&lt;0,"n/a",($D70/IF($Q70=0,SUM($R70:AX70),SUM($Q70:AW70))*8)),"n/a"),"n/a")</f>
        <v>6.1120613989185415</v>
      </c>
      <c r="N70" s="20">
        <f>IF(COUNT(Q70:AZ70)=36,IFERROR(IF(($D70/IF($Q70=0,SUM($R70:BB70),SUM($Q70:BA70))*9)&lt;0,"n/a",($D70/IF($Q70=0,SUM($R70:BB70),SUM($Q70:BA70))*9)),"n/a"),"n/a")</f>
        <v>6.2202960204500268</v>
      </c>
      <c r="O70" s="20">
        <f>IF(COUNT(Q70:BD70)=40,IFERROR(IF(($D70/IF($Q70=0,SUM($R70:BF70),SUM($Q70:BE70))*10)&lt;0,"n/a",($D70/IF($Q70=0,SUM($R70:BF70),SUM($Q70:BE70))*10)),"n/a"),"n/a")</f>
        <v>6.3501159823706796</v>
      </c>
      <c r="P70" s="22">
        <f t="shared" si="4"/>
        <v>3115</v>
      </c>
      <c r="Q70" s="24">
        <v>799</v>
      </c>
      <c r="R70" s="36">
        <v>806</v>
      </c>
      <c r="S70" s="26">
        <v>802</v>
      </c>
      <c r="T70" s="37">
        <v>708</v>
      </c>
      <c r="U70" s="37">
        <v>668</v>
      </c>
      <c r="V70" s="28">
        <v>651</v>
      </c>
      <c r="W70" s="27">
        <v>640</v>
      </c>
      <c r="X70" s="27">
        <v>555</v>
      </c>
      <c r="Y70" s="27">
        <v>1229</v>
      </c>
      <c r="Z70" s="28">
        <v>2612</v>
      </c>
      <c r="AA70" s="27">
        <v>541</v>
      </c>
      <c r="AB70" s="27">
        <v>498</v>
      </c>
      <c r="AC70" s="27">
        <v>1106</v>
      </c>
      <c r="AD70" s="28">
        <v>1104</v>
      </c>
      <c r="AE70" s="27">
        <v>1105</v>
      </c>
      <c r="AF70" s="27">
        <v>1059</v>
      </c>
      <c r="AG70" s="27">
        <v>995</v>
      </c>
      <c r="AH70" s="28">
        <v>951</v>
      </c>
      <c r="AI70" s="27">
        <v>828</v>
      </c>
      <c r="AJ70" s="27">
        <v>767</v>
      </c>
      <c r="AK70" s="27">
        <v>761</v>
      </c>
      <c r="AL70" s="28">
        <v>811</v>
      </c>
      <c r="AM70" s="27">
        <v>764</v>
      </c>
      <c r="AN70" s="27">
        <v>745</v>
      </c>
      <c r="AO70" s="27">
        <v>819</v>
      </c>
      <c r="AP70" s="28">
        <v>849</v>
      </c>
      <c r="AQ70" s="27">
        <v>839</v>
      </c>
      <c r="AR70" s="27">
        <v>771</v>
      </c>
      <c r="AS70" s="27">
        <v>773</v>
      </c>
      <c r="AT70" s="28">
        <v>831</v>
      </c>
      <c r="AU70" s="27">
        <v>782</v>
      </c>
      <c r="AV70" s="27">
        <v>756</v>
      </c>
      <c r="AW70" s="27">
        <v>740</v>
      </c>
      <c r="AX70" s="28">
        <v>724</v>
      </c>
      <c r="AY70" s="27">
        <v>757</v>
      </c>
      <c r="AZ70" s="27">
        <v>799</v>
      </c>
      <c r="BA70" s="27">
        <v>742</v>
      </c>
      <c r="BB70" s="28">
        <v>765</v>
      </c>
      <c r="BC70" s="27">
        <v>714</v>
      </c>
      <c r="BD70" s="27">
        <v>681</v>
      </c>
      <c r="BE70" s="27">
        <v>641</v>
      </c>
      <c r="BF70" s="28">
        <v>597</v>
      </c>
      <c r="BG70" s="27">
        <v>517</v>
      </c>
      <c r="BH70" s="27">
        <v>485</v>
      </c>
      <c r="BI70" s="27">
        <v>460</v>
      </c>
    </row>
    <row r="71" spans="1:61" x14ac:dyDescent="0.2">
      <c r="A71" s="15" t="e" vm="67">
        <v>#VALUE!</v>
      </c>
      <c r="B71" t="str" cm="1">
        <f t="array" ref="B71">_FV(A71,"Ticker symbol",TRUE)</f>
        <v>MU</v>
      </c>
      <c r="C71" s="18" cm="1">
        <f t="array" ref="C71">_FV(A71,"Price")</f>
        <v>68.900000000000006</v>
      </c>
      <c r="D71" s="19" cm="1">
        <f t="array" ref="D71">_FV(A71,"market cap",TRUE)/1000000</f>
        <v>76938.34</v>
      </c>
      <c r="E71" s="21">
        <f t="shared" si="3"/>
        <v>0.93893747552538831</v>
      </c>
      <c r="F71" s="20">
        <f>IF(COUNT(Q71:T71)=4,IFERROR(IF($D71/IF($Q71=0,SUM($R71:U71),SUM($Q71:T71))&lt;0,"n/a",$D71/IF($Q71=0,SUM($R71:U71),SUM($Q71:T71))),"n/a"),"n/a")</f>
        <v>2.4684250376977124</v>
      </c>
      <c r="G71" s="20">
        <f>IF(COUNT(Q71:X71)=8,IFERROR(IF(($D71/IF($Q71=0,SUM($R71:Z71),SUM($Q71:Y71))*2)&lt;0,"n/a",($D71/IF($Q71=0,SUM($R71:Z71),SUM($Q71:Y71))*2)),"n/a"),"n/a")</f>
        <v>2.5875108039482755</v>
      </c>
      <c r="H71" s="20">
        <f>IF(COUNT(Q71:AB71)=12,IFERROR(IF(($D71/IF($Q71=0,SUM($R71:AD71),SUM($Q71:AC71))*3)&lt;0,"n/a",($D71/IF($Q71=0,SUM($R71:AD71),SUM($Q71:AC71))*3)),"n/a"),"n/a")</f>
        <v>2.881369934836342</v>
      </c>
      <c r="I71" s="20">
        <f>IF(COUNT(Q71:AF71)=16,IFERROR(IF(($D71/IF($Q71=0,SUM($R71:AH71),SUM($Q71:AG71))*4)&lt;0,"n/a",($D71/IF($Q71=0,SUM($R71:AH71),SUM($Q71:AG71))*4)),"n/a"),"n/a")</f>
        <v>2.757473635166253</v>
      </c>
      <c r="J71" s="20">
        <f>IF(COUNT(Q71:AJ71)=20,IFERROR(IF(($D71/IF($Q71=0,SUM($R71:AL71),SUM($Q71:AK71))*5)&lt;0,"n/a",($D71/IF($Q71=0,SUM($R71:AL71),SUM($Q71:AK71))*5)),"n/a"),"n/a")</f>
        <v>2.8546007034624004</v>
      </c>
      <c r="K71" s="20">
        <f>IF(COUNT(Q71:AN71)=24,IFERROR(IF(($D71/IF($Q71=0,SUM($R71:AP71),SUM($Q71:AO71))*6)&lt;0,"n/a",($D71/IF($Q71=0,SUM($R71:AP71),SUM($Q71:AO71))*6)),"n/a"),"n/a")</f>
        <v>3.1237441890364797</v>
      </c>
      <c r="L71" s="20">
        <f>IF(COUNT(Q71:AR71)=28,IFERROR(IF(($D71/IF($Q71=0,SUM($R71:AT71),SUM($Q71:AS71))*7)&lt;0,"n/a",($D71/IF($Q71=0,SUM($R71:AT71),SUM($Q71:AS71))*7)),"n/a"),"n/a")</f>
        <v>3.3091759139784944</v>
      </c>
      <c r="M71" s="20">
        <f>IF(COUNT(Q71:AV71)=32,IFERROR(IF(($D71/IF($Q71=0,SUM($R71:AX71),SUM($Q71:AW71))*8)&lt;0,"n/a",($D71/IF($Q71=0,SUM($R71:AX71),SUM($Q71:AW71))*8)),"n/a"),"n/a")</f>
        <v>3.4263535201153421</v>
      </c>
      <c r="N71" s="20">
        <f>IF(COUNT(Q71:AZ71)=36,IFERROR(IF(($D71/IF($Q71=0,SUM($R71:BB71),SUM($Q71:BA71))*9)&lt;0,"n/a",($D71/IF($Q71=0,SUM($R71:BB71),SUM($Q71:BA71))*9)),"n/a"),"n/a")</f>
        <v>3.6268859208045252</v>
      </c>
      <c r="O71" s="20">
        <f>IF(COUNT(Q71:BD71)=40,IFERROR(IF(($D71/IF($Q71=0,SUM($R71:BF71),SUM($Q71:BE71))*10)&lt;0,"n/a",($D71/IF($Q71=0,SUM($R71:BF71),SUM($Q71:BE71))*10)),"n/a"),"n/a")</f>
        <v>3.8682309525485428</v>
      </c>
      <c r="P71" s="22">
        <f t="shared" si="4"/>
        <v>31169</v>
      </c>
      <c r="Q71" s="24">
        <v>7786</v>
      </c>
      <c r="R71" s="36">
        <v>7687</v>
      </c>
      <c r="S71" s="26">
        <v>8274</v>
      </c>
      <c r="T71" s="37">
        <v>7422</v>
      </c>
      <c r="U71" s="37">
        <v>6236</v>
      </c>
      <c r="V71" s="28">
        <v>5773</v>
      </c>
      <c r="W71" s="27">
        <v>6056</v>
      </c>
      <c r="X71" s="27">
        <v>5438</v>
      </c>
      <c r="Y71" s="27">
        <v>4797</v>
      </c>
      <c r="Z71" s="28">
        <v>5144</v>
      </c>
      <c r="AA71" s="27">
        <v>4870</v>
      </c>
      <c r="AB71" s="27">
        <v>4788</v>
      </c>
      <c r="AC71" s="27">
        <v>5835</v>
      </c>
      <c r="AD71" s="28">
        <v>7913</v>
      </c>
      <c r="AE71" s="27">
        <v>8440</v>
      </c>
      <c r="AF71" s="27">
        <v>7797</v>
      </c>
      <c r="AG71" s="27">
        <v>7351</v>
      </c>
      <c r="AH71" s="28">
        <v>6803</v>
      </c>
      <c r="AI71" s="27">
        <v>6138</v>
      </c>
      <c r="AJ71" s="27">
        <v>5566</v>
      </c>
      <c r="AK71" s="27">
        <v>4648</v>
      </c>
      <c r="AL71" s="28">
        <v>3970</v>
      </c>
      <c r="AM71" s="27">
        <v>3217</v>
      </c>
      <c r="AN71" s="27">
        <v>2898</v>
      </c>
      <c r="AO71" s="27">
        <v>2934</v>
      </c>
      <c r="AP71" s="28">
        <v>3350</v>
      </c>
      <c r="AQ71" s="27">
        <v>3600</v>
      </c>
      <c r="AR71" s="27">
        <v>3853</v>
      </c>
      <c r="AS71" s="27">
        <v>4166</v>
      </c>
      <c r="AT71" s="28">
        <v>4573</v>
      </c>
      <c r="AU71" s="27">
        <v>4227</v>
      </c>
      <c r="AV71" s="27">
        <v>3982</v>
      </c>
      <c r="AW71" s="27">
        <v>4107</v>
      </c>
      <c r="AX71" s="28">
        <v>4042</v>
      </c>
      <c r="AY71" s="27">
        <v>2843</v>
      </c>
      <c r="AZ71" s="27">
        <v>2318</v>
      </c>
      <c r="BA71" s="27">
        <v>2078</v>
      </c>
      <c r="BB71" s="28">
        <v>1834</v>
      </c>
      <c r="BC71" s="27">
        <v>1963</v>
      </c>
      <c r="BD71" s="27">
        <v>2172</v>
      </c>
      <c r="BE71" s="27">
        <v>2009</v>
      </c>
      <c r="BF71" s="28">
        <v>2090</v>
      </c>
      <c r="BG71" s="27">
        <v>2140</v>
      </c>
      <c r="BH71" s="27">
        <v>2139</v>
      </c>
      <c r="BI71" s="27">
        <v>2257</v>
      </c>
    </row>
    <row r="72" spans="1:61" x14ac:dyDescent="0.2">
      <c r="A72" t="e" vm="68">
        <v>#VALUE!</v>
      </c>
      <c r="B72" t="str" cm="1">
        <f t="array" ref="B72">_FV(A72,"Ticker symbol",TRUE)</f>
        <v>NFLX</v>
      </c>
      <c r="C72" s="18" cm="1">
        <f t="array" ref="C72">_FV(A72,"Price")</f>
        <v>186.35</v>
      </c>
      <c r="D72" s="19" cm="1">
        <f t="array" ref="D72">_FV(A72,"market cap",TRUE)/1000000</f>
        <v>82790.429999999993</v>
      </c>
      <c r="E72" s="21">
        <f t="shared" si="3"/>
        <v>4.5106412966878082</v>
      </c>
      <c r="F72" s="20">
        <f>IF(COUNT(Q72:T72)=4,IFERROR(IF($D72/IF($Q72=0,SUM($R72:U72),SUM($Q72:T72))&lt;0,"n/a",$D72/IF($Q72=0,SUM($R72:U72),SUM($Q72:T72))),"n/a"),"n/a")</f>
        <v>2.7231902506414047</v>
      </c>
      <c r="G72" s="20">
        <f>IF(COUNT(Q72:X72)=8,IFERROR(IF(($D72/IF($Q72=0,SUM($R72:Z72),SUM($Q72:Y72))*2)&lt;0,"n/a",($D72/IF($Q72=0,SUM($R72:Z72),SUM($Q72:Y72))*2)),"n/a"),"n/a")</f>
        <v>2.6467105704832083</v>
      </c>
      <c r="H72" s="20">
        <f>IF(COUNT(Q72:AB72)=12,IFERROR(IF(($D72/IF($Q72=0,SUM($R72:AD72),SUM($Q72:AC72))*3)&lt;0,"n/a",($D72/IF($Q72=0,SUM($R72:AD72),SUM($Q72:AC72))*3)),"n/a"),"n/a")</f>
        <v>3.0026631768560268</v>
      </c>
      <c r="I72" s="20">
        <f>IF(COUNT(Q72:AF72)=16,IFERROR(IF(($D72/IF($Q72=0,SUM($R72:AH72),SUM($Q72:AG72))*4)&lt;0,"n/a",($D72/IF($Q72=0,SUM($R72:AH72),SUM($Q72:AG72))*4)),"n/a"),"n/a")</f>
        <v>3.3616725035782804</v>
      </c>
      <c r="J72" s="20">
        <f>IF(COUNT(Q72:AJ72)=20,IFERROR(IF(($D72/IF($Q72=0,SUM($R72:AL72),SUM($Q72:AK72))*5)&lt;0,"n/a",($D72/IF($Q72=0,SUM($R72:AL72),SUM($Q72:AK72))*5)),"n/a"),"n/a")</f>
        <v>3.7562352546187068</v>
      </c>
      <c r="K72" s="20">
        <f>IF(COUNT(Q72:AN72)=24,IFERROR(IF(($D72/IF($Q72=0,SUM($R72:AP72),SUM($Q72:AO72))*6)&lt;0,"n/a",($D72/IF($Q72=0,SUM($R72:AP72),SUM($Q72:AO72))*6)),"n/a"),"n/a")</f>
        <v>4.1730800184819588</v>
      </c>
      <c r="L72" s="20">
        <f>IF(COUNT(Q72:AR72)=28,IFERROR(IF(($D72/IF($Q72=0,SUM($R72:AT72),SUM($Q72:AS72))*7)&lt;0,"n/a",($D72/IF($Q72=0,SUM($R72:AT72),SUM($Q72:AS72))*7)),"n/a"),"n/a")</f>
        <v>4.6062680623777954</v>
      </c>
      <c r="M72" s="20">
        <f>IF(COUNT(Q72:AV72)=32,IFERROR(IF(($D72/IF($Q72=0,SUM($R72:AX72),SUM($Q72:AW72))*8)&lt;0,"n/a",($D72/IF($Q72=0,SUM($R72:AX72),SUM($Q72:AW72))*8)),"n/a"),"n/a")</f>
        <v>5.0436607319636302</v>
      </c>
      <c r="N72" s="20">
        <f>IF(COUNT(Q72:AZ72)=36,IFERROR(IF(($D72/IF($Q72=0,SUM($R72:BB72),SUM($Q72:BA72))*9)&lt;0,"n/a",($D72/IF($Q72=0,SUM($R72:BB72),SUM($Q72:BA72))*9)),"n/a"),"n/a")</f>
        <v>5.4912144415293449</v>
      </c>
      <c r="O72" s="20">
        <f>IF(COUNT(Q72:BD72)=40,IFERROR(IF(($D72/IF($Q72=0,SUM($R72:BF72),SUM($Q72:BE72))*10)&lt;0,"n/a",($D72/IF($Q72=0,SUM($R72:BF72),SUM($Q72:BE72))*10)),"n/a"),"n/a")</f>
        <v>5.9432760712414119</v>
      </c>
      <c r="P72" s="22">
        <f t="shared" si="4"/>
        <v>30402</v>
      </c>
      <c r="Q72" s="24">
        <v>7868</v>
      </c>
      <c r="R72" s="36">
        <v>7709</v>
      </c>
      <c r="S72" s="26">
        <v>7483</v>
      </c>
      <c r="T72" s="37">
        <v>7342</v>
      </c>
      <c r="U72" s="37">
        <v>7163</v>
      </c>
      <c r="V72" s="39">
        <v>6644</v>
      </c>
      <c r="W72" s="40">
        <v>6436</v>
      </c>
      <c r="X72" s="40">
        <v>6148</v>
      </c>
      <c r="Y72" s="40">
        <v>5768</v>
      </c>
      <c r="Z72" s="39">
        <v>5467</v>
      </c>
      <c r="AA72" s="40">
        <v>5245</v>
      </c>
      <c r="AB72" s="40">
        <v>4923</v>
      </c>
      <c r="AC72" s="40">
        <v>4521</v>
      </c>
      <c r="AD72" s="39">
        <v>4187</v>
      </c>
      <c r="AE72" s="40">
        <v>3999</v>
      </c>
      <c r="AF72" s="40">
        <v>3907</v>
      </c>
      <c r="AG72" s="40">
        <v>3701</v>
      </c>
      <c r="AH72" s="39">
        <v>3286</v>
      </c>
      <c r="AI72" s="40">
        <v>2985</v>
      </c>
      <c r="AJ72" s="40">
        <v>2785</v>
      </c>
      <c r="AK72" s="40">
        <v>2637</v>
      </c>
      <c r="AL72" s="39">
        <v>2478</v>
      </c>
      <c r="AM72" s="40">
        <v>2290</v>
      </c>
      <c r="AN72" s="40">
        <v>2105</v>
      </c>
      <c r="AO72" s="40">
        <v>1958</v>
      </c>
      <c r="AP72" s="39">
        <v>1823</v>
      </c>
      <c r="AQ72" s="40">
        <v>1738</v>
      </c>
      <c r="AR72" s="40">
        <v>1645</v>
      </c>
      <c r="AS72" s="40">
        <v>1573</v>
      </c>
      <c r="AT72" s="39">
        <v>1485</v>
      </c>
      <c r="AU72" s="40">
        <v>1409</v>
      </c>
      <c r="AV72" s="40">
        <v>1340</v>
      </c>
      <c r="AW72" s="40">
        <v>1270</v>
      </c>
      <c r="AX72" s="39">
        <v>1175</v>
      </c>
      <c r="AY72" s="40">
        <v>1106</v>
      </c>
      <c r="AZ72" s="40">
        <v>1069</v>
      </c>
      <c r="BA72" s="40">
        <v>1024</v>
      </c>
      <c r="BB72" s="39">
        <v>945</v>
      </c>
      <c r="BC72" s="40">
        <v>905</v>
      </c>
      <c r="BD72" s="40">
        <v>889</v>
      </c>
      <c r="BE72" s="40">
        <v>870</v>
      </c>
      <c r="BF72" s="39">
        <v>876</v>
      </c>
      <c r="BG72" s="40">
        <v>822</v>
      </c>
      <c r="BH72" s="40">
        <v>789</v>
      </c>
      <c r="BI72" s="40">
        <v>719</v>
      </c>
    </row>
    <row r="73" spans="1:61" x14ac:dyDescent="0.2">
      <c r="A73" t="e" vm="69">
        <v>#VALUE!</v>
      </c>
      <c r="B73" t="str" cm="1">
        <f t="array" ref="B73">_FV(A73,"Ticker symbol",TRUE)</f>
        <v>NTES</v>
      </c>
      <c r="C73" s="18" cm="1">
        <f t="array" ref="C73">_FV(A73,"Price")</f>
        <v>96.87</v>
      </c>
      <c r="D73" s="19" cm="1">
        <f t="array" ref="D73">_FV(A73,"market cap",TRUE)/1000000</f>
        <v>64997.9</v>
      </c>
      <c r="E73" s="21" t="str">
        <f t="shared" si="3"/>
        <v>n/a</v>
      </c>
      <c r="F73" s="20" t="str">
        <f>IF(COUNT(Q73:T73)=4,IFERROR(IF($D73/IF($Q73=0,SUM($R73:U73),SUM($Q73:T73))&lt;0,"n/a",$D73/IF($Q73=0,SUM($R73:U73),SUM($Q73:T73))),"n/a"),"n/a")</f>
        <v>n/a</v>
      </c>
      <c r="G73" s="20" t="str">
        <f>IF(COUNT(Q73:X73)=8,IFERROR(IF(($D73/IF($Q73=0,SUM($R73:Z73),SUM($Q73:Y73))*2)&lt;0,"n/a",($D73/IF($Q73=0,SUM($R73:Z73),SUM($Q73:Y73))*2)),"n/a"),"n/a")</f>
        <v>n/a</v>
      </c>
      <c r="H73" s="20" t="str">
        <f>IF(COUNT(Q73:AB73)=12,IFERROR(IF(($D73/IF($Q73=0,SUM($R73:AD73),SUM($Q73:AC73))*3)&lt;0,"n/a",($D73/IF($Q73=0,SUM($R73:AD73),SUM($Q73:AC73))*3)),"n/a"),"n/a")</f>
        <v>n/a</v>
      </c>
      <c r="I73" s="20" t="str">
        <f>IF(COUNT(Q73:AF73)=16,IFERROR(IF(($D73/IF($Q73=0,SUM($R73:AH73),SUM($Q73:AG73))*4)&lt;0,"n/a",($D73/IF($Q73=0,SUM($R73:AH73),SUM($Q73:AG73))*4)),"n/a"),"n/a")</f>
        <v>n/a</v>
      </c>
      <c r="J73" s="20" t="str">
        <f>IF(COUNT(Q73:AJ73)=20,IFERROR(IF(($D73/IF($Q73=0,SUM($R73:AL73),SUM($Q73:AK73))*5)&lt;0,"n/a",($D73/IF($Q73=0,SUM($R73:AL73),SUM($Q73:AK73))*5)),"n/a"),"n/a")</f>
        <v>n/a</v>
      </c>
      <c r="K73" s="20" t="str">
        <f>IF(COUNT(Q73:AN73)=24,IFERROR(IF(($D73/IF($Q73=0,SUM($R73:AP73),SUM($Q73:AO73))*6)&lt;0,"n/a",($D73/IF($Q73=0,SUM($R73:AP73),SUM($Q73:AO73))*6)),"n/a"),"n/a")</f>
        <v>n/a</v>
      </c>
      <c r="L73" s="20" t="str">
        <f>IF(COUNT(Q73:AR73)=28,IFERROR(IF(($D73/IF($Q73=0,SUM($R73:AT73),SUM($Q73:AS73))*7)&lt;0,"n/a",($D73/IF($Q73=0,SUM($R73:AT73),SUM($Q73:AS73))*7)),"n/a"),"n/a")</f>
        <v>n/a</v>
      </c>
      <c r="M73" s="20" t="str">
        <f>IF(COUNT(Q73:AV73)=32,IFERROR(IF(($D73/IF($Q73=0,SUM($R73:AX73),SUM($Q73:AW73))*8)&lt;0,"n/a",($D73/IF($Q73=0,SUM($R73:AX73),SUM($Q73:AW73))*8)),"n/a"),"n/a")</f>
        <v>n/a</v>
      </c>
      <c r="N73" s="20" t="str">
        <f>IF(COUNT(Q73:AZ73)=36,IFERROR(IF(($D73/IF($Q73=0,SUM($R73:BB73),SUM($Q73:BA73))*9)&lt;0,"n/a",($D73/IF($Q73=0,SUM($R73:BB73),SUM($Q73:BA73))*9)),"n/a"),"n/a")</f>
        <v>n/a</v>
      </c>
      <c r="O73" s="20" t="str">
        <f>IF(COUNT(Q73:BD73)=40,IFERROR(IF(($D73/IF($Q73=0,SUM($R73:BF73),SUM($Q73:BE73))*10)&lt;0,"n/a",($D73/IF($Q73=0,SUM($R73:BF73),SUM($Q73:BE73))*10)),"n/a"),"n/a")</f>
        <v>n/a</v>
      </c>
      <c r="P73" s="22">
        <f t="shared" si="4"/>
        <v>13748</v>
      </c>
      <c r="Q73" s="24"/>
      <c r="R73" s="38">
        <v>3993</v>
      </c>
      <c r="S73" s="26">
        <v>3444</v>
      </c>
      <c r="T73" s="37">
        <v>3179</v>
      </c>
      <c r="U73" s="37">
        <v>3132</v>
      </c>
      <c r="V73" s="28">
        <v>3558</v>
      </c>
      <c r="W73" s="27">
        <v>2748</v>
      </c>
      <c r="X73" s="27">
        <v>2574</v>
      </c>
      <c r="Y73" s="27">
        <v>2410</v>
      </c>
      <c r="Z73" s="28">
        <v>993</v>
      </c>
      <c r="AA73" s="27">
        <v>2048</v>
      </c>
      <c r="AB73" s="27">
        <v>2734</v>
      </c>
      <c r="AC73" s="27">
        <v>2735</v>
      </c>
      <c r="AD73" s="28">
        <v>2593</v>
      </c>
      <c r="AE73" s="27">
        <v>2454</v>
      </c>
      <c r="AF73" s="27">
        <v>2461</v>
      </c>
      <c r="AG73" s="27">
        <v>2260</v>
      </c>
      <c r="AH73" s="28">
        <v>2485</v>
      </c>
      <c r="AI73" s="27">
        <v>1875</v>
      </c>
      <c r="AJ73" s="27">
        <v>1973</v>
      </c>
      <c r="AK73" s="27">
        <v>1982</v>
      </c>
      <c r="AL73" s="28">
        <v>1543</v>
      </c>
      <c r="AM73" s="27">
        <v>1381</v>
      </c>
      <c r="AN73" s="27">
        <v>1347</v>
      </c>
      <c r="AO73" s="27">
        <v>1228</v>
      </c>
      <c r="AP73" s="28">
        <v>1064</v>
      </c>
      <c r="AQ73" s="27">
        <v>1050</v>
      </c>
      <c r="AR73" s="27">
        <v>780</v>
      </c>
      <c r="AS73" s="27">
        <v>627</v>
      </c>
      <c r="AT73" s="28">
        <v>594</v>
      </c>
      <c r="AU73" s="27">
        <v>542</v>
      </c>
      <c r="AV73" s="27">
        <v>476</v>
      </c>
      <c r="AW73" s="27">
        <v>405</v>
      </c>
      <c r="AX73" s="28">
        <v>427</v>
      </c>
      <c r="AY73" s="27">
        <v>411</v>
      </c>
      <c r="AZ73" s="27">
        <v>393</v>
      </c>
      <c r="BA73" s="27">
        <v>364</v>
      </c>
      <c r="BB73" s="28">
        <v>365</v>
      </c>
      <c r="BC73" s="27">
        <v>319</v>
      </c>
      <c r="BD73" s="27">
        <v>309</v>
      </c>
      <c r="BE73" s="27">
        <v>312</v>
      </c>
      <c r="BF73" s="28">
        <v>341</v>
      </c>
      <c r="BG73" s="27">
        <v>315</v>
      </c>
      <c r="BH73" s="27">
        <v>268</v>
      </c>
      <c r="BI73" s="27">
        <v>229</v>
      </c>
    </row>
    <row r="74" spans="1:61" x14ac:dyDescent="0.2">
      <c r="A74" t="e" vm="70">
        <v>#VALUE!</v>
      </c>
      <c r="B74" t="str" cm="1">
        <f t="array" ref="B74">_FV(A74,"Ticker symbol",TRUE)</f>
        <v>NVDA</v>
      </c>
      <c r="C74" s="18" cm="1">
        <f t="array" ref="C74">_FV(A74,"Price")</f>
        <v>166.94</v>
      </c>
      <c r="D74" s="19" cm="1">
        <f t="array" ref="D74">_FV(A74,"market cap",TRUE)/1000000</f>
        <v>418020.2</v>
      </c>
      <c r="E74" s="21">
        <f t="shared" si="3"/>
        <v>3.1633822181484876</v>
      </c>
      <c r="F74" s="20">
        <f>IF(COUNT(Q74:T74)=4,IFERROR(IF($D74/IF($Q74=0,SUM($R74:U74),SUM($Q74:T74))&lt;0,"n/a",$D74/IF($Q74=0,SUM($R74:U74),SUM($Q74:T74))),"n/a"),"n/a")</f>
        <v>15.531700973471056</v>
      </c>
      <c r="G74" s="20">
        <f>IF(COUNT(Q74:X74)=8,IFERROR(IF(($D74/IF($Q74=0,SUM($R74:Z74),SUM($Q74:Y74))*2)&lt;0,"n/a",($D74/IF($Q74=0,SUM($R74:Z74),SUM($Q74:Y74))*2)),"n/a"),"n/a")</f>
        <v>17.904664410845076</v>
      </c>
      <c r="H74" s="20">
        <f>IF(COUNT(Q74:AB74)=12,IFERROR(IF(($D74/IF($Q74=0,SUM($R74:AD74),SUM($Q74:AC74))*3)&lt;0,"n/a",($D74/IF($Q74=0,SUM($R74:AD74),SUM($Q74:AC74))*3)),"n/a"),"n/a")</f>
        <v>22.112790943715616</v>
      </c>
      <c r="I74" s="20">
        <f>IF(COUNT(Q74:AF74)=16,IFERROR(IF(($D74/IF($Q74=0,SUM($R74:AH74),SUM($Q74:AG74))*4)&lt;0,"n/a",($D74/IF($Q74=0,SUM($R74:AH74),SUM($Q74:AG74))*4)),"n/a"),"n/a")</f>
        <v>24.186084994358783</v>
      </c>
      <c r="J74" s="20">
        <f>IF(COUNT(Q74:AJ74)=20,IFERROR(IF(($D74/IF($Q74=0,SUM($R74:AL74),SUM($Q74:AK74))*5)&lt;0,"n/a",($D74/IF($Q74=0,SUM($R74:AL74),SUM($Q74:AK74))*5)),"n/a"),"n/a")</f>
        <v>26.75843041864038</v>
      </c>
      <c r="K74" s="20">
        <f>IF(COUNT(Q74:AN74)=24,IFERROR(IF(($D74/IF($Q74=0,SUM($R74:AP74),SUM($Q74:AO74))*6)&lt;0,"n/a",($D74/IF($Q74=0,SUM($R74:AP74),SUM($Q74:AO74))*6)),"n/a"),"n/a")</f>
        <v>29.770691292374892</v>
      </c>
      <c r="L74" s="20">
        <f>IF(COUNT(Q74:AR74)=28,IFERROR(IF(($D74/IF($Q74=0,SUM($R74:AT74),SUM($Q74:AS74))*7)&lt;0,"n/a",($D74/IF($Q74=0,SUM($R74:AT74),SUM($Q74:AS74))*7)),"n/a"),"n/a")</f>
        <v>32.838144723257173</v>
      </c>
      <c r="M74" s="20">
        <f>IF(COUNT(Q74:AV74)=32,IFERROR(IF(($D74/IF($Q74=0,SUM($R74:AX74),SUM($Q74:AW74))*8)&lt;0,"n/a",($D74/IF($Q74=0,SUM($R74:AX74),SUM($Q74:AW74))*8)),"n/a"),"n/a")</f>
        <v>35.696568214083669</v>
      </c>
      <c r="N74" s="20">
        <f>IF(COUNT(Q74:AZ74)=36,IFERROR(IF(($D74/IF($Q74=0,SUM($R74:BB74),SUM($Q74:BA74))*9)&lt;0,"n/a",($D74/IF($Q74=0,SUM($R74:BB74),SUM($Q74:BA74))*9)),"n/a"),"n/a")</f>
        <v>38.477558910162003</v>
      </c>
      <c r="O74" s="20">
        <f>IF(COUNT(Q74:BD74)=40,IFERROR(IF(($D74/IF($Q74=0,SUM($R74:BF74),SUM($Q74:BE74))*10)&lt;0,"n/a",($D74/IF($Q74=0,SUM($R74:BF74),SUM($Q74:BE74))*10)),"n/a"),"n/a")</f>
        <v>41.021785637180827</v>
      </c>
      <c r="P74" s="22">
        <f t="shared" si="4"/>
        <v>26914</v>
      </c>
      <c r="Q74" s="24">
        <v>7643</v>
      </c>
      <c r="R74" s="36">
        <v>7103</v>
      </c>
      <c r="S74" s="26">
        <v>6507</v>
      </c>
      <c r="T74" s="37">
        <v>5661</v>
      </c>
      <c r="U74" s="37">
        <v>5003</v>
      </c>
      <c r="V74" s="28">
        <v>4726</v>
      </c>
      <c r="W74" s="27">
        <v>3866</v>
      </c>
      <c r="X74" s="27">
        <v>3080</v>
      </c>
      <c r="Y74" s="27">
        <v>3105</v>
      </c>
      <c r="Z74" s="28">
        <v>3014</v>
      </c>
      <c r="AA74" s="27">
        <v>2579</v>
      </c>
      <c r="AB74" s="27">
        <v>2220</v>
      </c>
      <c r="AC74" s="27">
        <v>2205</v>
      </c>
      <c r="AD74" s="28">
        <v>3181</v>
      </c>
      <c r="AE74" s="27">
        <v>3123</v>
      </c>
      <c r="AF74" s="27">
        <v>3207</v>
      </c>
      <c r="AG74" s="27">
        <v>2911</v>
      </c>
      <c r="AH74" s="28">
        <v>2636</v>
      </c>
      <c r="AI74" s="27">
        <v>2230</v>
      </c>
      <c r="AJ74" s="27">
        <v>1937</v>
      </c>
      <c r="AK74" s="27">
        <v>2173</v>
      </c>
      <c r="AL74" s="28">
        <v>2004</v>
      </c>
      <c r="AM74" s="27">
        <v>1428</v>
      </c>
      <c r="AN74" s="27">
        <v>1305</v>
      </c>
      <c r="AO74" s="27">
        <v>1401</v>
      </c>
      <c r="AP74" s="28">
        <v>1305</v>
      </c>
      <c r="AQ74" s="27">
        <v>1153</v>
      </c>
      <c r="AR74" s="27">
        <v>1151</v>
      </c>
      <c r="AS74" s="27">
        <v>1251</v>
      </c>
      <c r="AT74" s="28">
        <v>1225</v>
      </c>
      <c r="AU74" s="27">
        <v>1103</v>
      </c>
      <c r="AV74" s="27">
        <v>1103</v>
      </c>
      <c r="AW74" s="27">
        <v>1144</v>
      </c>
      <c r="AX74" s="28">
        <v>1054</v>
      </c>
      <c r="AY74" s="27">
        <v>977</v>
      </c>
      <c r="AZ74" s="27">
        <v>955</v>
      </c>
      <c r="BA74" s="27">
        <v>1107</v>
      </c>
      <c r="BB74" s="28">
        <v>1204</v>
      </c>
      <c r="BC74" s="27">
        <v>1044</v>
      </c>
      <c r="BD74" s="27">
        <v>925</v>
      </c>
      <c r="BE74" s="27">
        <v>953</v>
      </c>
      <c r="BF74" s="28">
        <v>1066</v>
      </c>
      <c r="BG74" s="27">
        <v>1017</v>
      </c>
      <c r="BH74" s="27">
        <v>962</v>
      </c>
      <c r="BI74" s="27">
        <v>886</v>
      </c>
    </row>
    <row r="75" spans="1:61" x14ac:dyDescent="0.2">
      <c r="A75" t="e" vm="71">
        <v>#VALUE!</v>
      </c>
      <c r="B75" t="str" cm="1">
        <f t="array" ref="B75">_FV(A75,"Ticker symbol",TRUE)</f>
        <v>NXPI</v>
      </c>
      <c r="C75" s="18" cm="1">
        <f t="array" ref="C75">_FV(A75,"Price")</f>
        <v>180.11</v>
      </c>
      <c r="D75" s="19" cm="1">
        <f t="array" ref="D75">_FV(A75,"market cap",TRUE)/1000000</f>
        <v>47290.54</v>
      </c>
      <c r="E75" s="21">
        <f t="shared" si="3"/>
        <v>0.93311124175321702</v>
      </c>
      <c r="F75" s="20">
        <f>IF(COUNT(Q75:T75)=4,IFERROR(IF($D75/IF($Q75=0,SUM($R75:U75),SUM($Q75:T75))&lt;0,"n/a",$D75/IF($Q75=0,SUM($R75:U75),SUM($Q75:T75))),"n/a"),"n/a")</f>
        <v>4.0655553645116917</v>
      </c>
      <c r="G75" s="20">
        <f>IF(COUNT(Q75:X75)=8,IFERROR(IF(($D75/IF($Q75=0,SUM($R75:Z75),SUM($Q75:Y75))*2)&lt;0,"n/a",($D75/IF($Q75=0,SUM($R75:Z75),SUM($Q75:Y75))*2)),"n/a"),"n/a")</f>
        <v>4.1462925781421243</v>
      </c>
      <c r="H75" s="20">
        <f>IF(COUNT(Q75:AB75)=12,IFERROR(IF(($D75/IF($Q75=0,SUM($R75:AD75),SUM($Q75:AC75))*3)&lt;0,"n/a",($D75/IF($Q75=0,SUM($R75:AD75),SUM($Q75:AC75))*3)),"n/a"),"n/a")</f>
        <v>4.4771402423630402</v>
      </c>
      <c r="I75" s="20">
        <f>IF(COUNT(Q75:AF75)=16,IFERROR(IF(($D75/IF($Q75=0,SUM($R75:AH75),SUM($Q75:AG75))*4)&lt;0,"n/a",($D75/IF($Q75=0,SUM($R75:AH75),SUM($Q75:AG75))*4)),"n/a"),"n/a")</f>
        <v>4.603045625988563</v>
      </c>
      <c r="J75" s="20">
        <f>IF(COUNT(Q75:AJ75)=20,IFERROR(IF(($D75/IF($Q75=0,SUM($R75:AL75),SUM($Q75:AK75))*5)&lt;0,"n/a",($D75/IF($Q75=0,SUM($R75:AL75),SUM($Q75:AK75))*5)),"n/a"),"n/a")</f>
        <v>4.696087465988759</v>
      </c>
      <c r="K75" s="20">
        <f>IF(COUNT(Q75:AN75)=24,IFERROR(IF(($D75/IF($Q75=0,SUM($R75:AP75),SUM($Q75:AO75))*6)&lt;0,"n/a",($D75/IF($Q75=0,SUM($R75:AP75),SUM($Q75:AO75))*6)),"n/a"),"n/a")</f>
        <v>4.7409854801249809</v>
      </c>
      <c r="L75" s="20">
        <f>IF(COUNT(Q75:AR75)=28,IFERROR(IF(($D75/IF($Q75=0,SUM($R75:AT75),SUM($Q75:AS75))*7)&lt;0,"n/a",($D75/IF($Q75=0,SUM($R75:AT75),SUM($Q75:AS75))*7)),"n/a"),"n/a")</f>
        <v>5.019465959059894</v>
      </c>
      <c r="M75" s="20">
        <f>IF(COUNT(Q75:AV75)=32,IFERROR(IF(($D75/IF($Q75=0,SUM($R75:AX75),SUM($Q75:AW75))*8)&lt;0,"n/a",($D75/IF($Q75=0,SUM($R75:AX75),SUM($Q75:AW75))*8)),"n/a"),"n/a")</f>
        <v>5.2840806179029851</v>
      </c>
      <c r="N75" s="20">
        <f>IF(COUNT(Q75:AZ75)=36,IFERROR(IF(($D75/IF($Q75=0,SUM($R75:BB75),SUM($Q75:BA75))*9)&lt;0,"n/a",($D75/IF($Q75=0,SUM($R75:BB75),SUM($Q75:BA75))*9)),"n/a"),"n/a")</f>
        <v>5.5700002617389934</v>
      </c>
      <c r="O75" s="20">
        <f>IF(COUNT(Q75:BD75)=40,IFERROR(IF(($D75/IF($Q75=0,SUM($R75:BF75),SUM($Q75:BE75))*10)&lt;0,"n/a",($D75/IF($Q75=0,SUM($R75:BF75),SUM($Q75:BE75))*10)),"n/a"),"n/a")</f>
        <v>5.8549634765383187</v>
      </c>
      <c r="P75" s="22">
        <f t="shared" si="4"/>
        <v>11632</v>
      </c>
      <c r="Q75" s="24">
        <v>3136</v>
      </c>
      <c r="R75" s="36">
        <v>3039</v>
      </c>
      <c r="S75" s="26">
        <v>2861</v>
      </c>
      <c r="T75" s="37">
        <v>2596</v>
      </c>
      <c r="U75" s="37">
        <v>2567</v>
      </c>
      <c r="V75" s="28">
        <v>2507</v>
      </c>
      <c r="W75" s="27">
        <v>2267</v>
      </c>
      <c r="X75" s="27">
        <v>1817</v>
      </c>
      <c r="Y75" s="27">
        <v>2021</v>
      </c>
      <c r="Z75" s="28">
        <v>2301</v>
      </c>
      <c r="AA75" s="27">
        <v>2265</v>
      </c>
      <c r="AB75" s="27">
        <v>2217</v>
      </c>
      <c r="AC75" s="27">
        <v>2094</v>
      </c>
      <c r="AD75" s="28">
        <v>2403</v>
      </c>
      <c r="AE75" s="27">
        <v>2445</v>
      </c>
      <c r="AF75" s="27">
        <v>2290</v>
      </c>
      <c r="AG75" s="27">
        <v>2269</v>
      </c>
      <c r="AH75" s="28">
        <v>2456</v>
      </c>
      <c r="AI75" s="27">
        <v>2387</v>
      </c>
      <c r="AJ75" s="27">
        <v>2202</v>
      </c>
      <c r="AK75" s="27">
        <v>2211</v>
      </c>
      <c r="AL75" s="28">
        <v>2440</v>
      </c>
      <c r="AM75" s="27">
        <v>2469</v>
      </c>
      <c r="AN75" s="27">
        <v>2365</v>
      </c>
      <c r="AO75" s="27">
        <v>2224</v>
      </c>
      <c r="AP75" s="28">
        <v>1606</v>
      </c>
      <c r="AQ75" s="27">
        <v>1522</v>
      </c>
      <c r="AR75" s="27">
        <v>1506</v>
      </c>
      <c r="AS75" s="27">
        <v>1467</v>
      </c>
      <c r="AT75" s="28">
        <v>1537</v>
      </c>
      <c r="AU75" s="27">
        <v>1515</v>
      </c>
      <c r="AV75" s="27">
        <v>1349</v>
      </c>
      <c r="AW75" s="27">
        <v>1246</v>
      </c>
      <c r="AX75" s="28">
        <v>1293</v>
      </c>
      <c r="AY75" s="27">
        <v>1249</v>
      </c>
      <c r="AZ75" s="27">
        <v>1188</v>
      </c>
      <c r="BA75" s="27">
        <v>1085</v>
      </c>
      <c r="BB75" s="28">
        <v>1116</v>
      </c>
      <c r="BC75" s="27">
        <v>1170</v>
      </c>
      <c r="BD75" s="27">
        <v>1094</v>
      </c>
      <c r="BE75" s="27">
        <v>978</v>
      </c>
      <c r="BF75" s="28">
        <v>931</v>
      </c>
      <c r="BG75" s="27">
        <v>1060</v>
      </c>
      <c r="BH75" s="27">
        <v>1121</v>
      </c>
      <c r="BI75" s="27">
        <v>1082</v>
      </c>
    </row>
    <row r="76" spans="1:61" x14ac:dyDescent="0.2">
      <c r="A76" t="e" vm="72">
        <v>#VALUE!</v>
      </c>
      <c r="B76" t="str" cm="1">
        <f t="array" ref="B76">_FV(A76,"Ticker symbol",TRUE)</f>
        <v>ODFL</v>
      </c>
      <c r="C76" s="18" cm="1">
        <f t="array" ref="C76">_FV(A76,"Price")</f>
        <v>243.18</v>
      </c>
      <c r="D76" s="19" cm="1">
        <f t="array" ref="D76">_FV(A76,"market cap",TRUE)/1000000</f>
        <v>27565.37</v>
      </c>
      <c r="E76" s="21">
        <f t="shared" si="3"/>
        <v>0.86200885074426714</v>
      </c>
      <c r="F76" s="20">
        <f>IF(COUNT(Q76:T76)=4,IFERROR(IF($D76/IF($Q76=0,SUM($R76:U76),SUM($Q76:T76))&lt;0,"n/a",$D76/IF($Q76=0,SUM($R76:U76),SUM($Q76:T76))),"n/a"),"n/a")</f>
        <v>4.8996391752577315</v>
      </c>
      <c r="G76" s="20">
        <f>IF(COUNT(Q76:X76)=8,IFERROR(IF(($D76/IF($Q76=0,SUM($R76:Z76),SUM($Q76:Y76))*2)&lt;0,"n/a",($D76/IF($Q76=0,SUM($R76:Z76),SUM($Q76:Y76))*2)),"n/a"),"n/a")</f>
        <v>5.120343642611684</v>
      </c>
      <c r="H76" s="20">
        <f>IF(COUNT(Q76:AB76)=12,IFERROR(IF(($D76/IF($Q76=0,SUM($R76:AD76),SUM($Q76:AC76))*3)&lt;0,"n/a",($D76/IF($Q76=0,SUM($R76:AD76),SUM($Q76:AC76))*3)),"n/a"),"n/a")</f>
        <v>5.5590286367303037</v>
      </c>
      <c r="I76" s="20">
        <f>IF(COUNT(Q76:AF76)=16,IFERROR(IF(($D76/IF($Q76=0,SUM($R76:AH76),SUM($Q76:AG76))*4)&lt;0,"n/a",($D76/IF($Q76=0,SUM($R76:AH76),SUM($Q76:AG76))*4)),"n/a"),"n/a")</f>
        <v>5.8280818225064746</v>
      </c>
      <c r="J76" s="20">
        <f>IF(COUNT(Q76:AJ76)=20,IFERROR(IF(($D76/IF($Q76=0,SUM($R76:AL76),SUM($Q76:AK76))*5)&lt;0,"n/a",($D76/IF($Q76=0,SUM($R76:AL76),SUM($Q76:AK76))*5)),"n/a"),"n/a")</f>
        <v>6.1869574000089775</v>
      </c>
      <c r="K76" s="20">
        <f>IF(COUNT(Q76:AN76)=24,IFERROR(IF(($D76/IF($Q76=0,SUM($R76:AP76),SUM($Q76:AO76))*6)&lt;0,"n/a",($D76/IF($Q76=0,SUM($R76:AP76),SUM($Q76:AO76))*6)),"n/a"),"n/a")</f>
        <v>6.5452617832126307</v>
      </c>
      <c r="L76" s="20">
        <f>IF(COUNT(Q76:AR76)=28,IFERROR(IF(($D76/IF($Q76=0,SUM($R76:AT76),SUM($Q76:AS76))*7)&lt;0,"n/a",($D76/IF($Q76=0,SUM($R76:AT76),SUM($Q76:AS76))*7)),"n/a"),"n/a")</f>
        <v>6.8325339046067768</v>
      </c>
      <c r="M76" s="20">
        <f>IF(COUNT(Q76:AV76)=32,IFERROR(IF(($D76/IF($Q76=0,SUM($R76:AX76),SUM($Q76:AW76))*8)&lt;0,"n/a",($D76/IF($Q76=0,SUM($R76:AX76),SUM($Q76:AW76))*8)),"n/a"),"n/a")</f>
        <v>7.106995391408037</v>
      </c>
      <c r="N76" s="20">
        <f>IF(COUNT(Q76:AZ76)=36,IFERROR(IF(($D76/IF($Q76=0,SUM($R76:BB76),SUM($Q76:BA76))*9)&lt;0,"n/a",($D76/IF($Q76=0,SUM($R76:BB76),SUM($Q76:BA76))*9)),"n/a"),"n/a")</f>
        <v>7.4355860932114481</v>
      </c>
      <c r="O76" s="20">
        <f>IF(COUNT(Q76:BD76)=40,IFERROR(IF(($D76/IF($Q76=0,SUM($R76:BF76),SUM($Q76:BE76))*10)&lt;0,"n/a",($D76/IF($Q76=0,SUM($R76:BF76),SUM($Q76:BE76))*10)),"n/a"),"n/a")</f>
        <v>7.7651116932871345</v>
      </c>
      <c r="P76" s="22">
        <f t="shared" si="4"/>
        <v>5626</v>
      </c>
      <c r="Q76" s="24">
        <v>1497</v>
      </c>
      <c r="R76" s="36">
        <v>1410</v>
      </c>
      <c r="S76" s="26">
        <v>1400</v>
      </c>
      <c r="T76" s="37">
        <v>1319</v>
      </c>
      <c r="U76" s="37">
        <v>1127</v>
      </c>
      <c r="V76" s="28">
        <v>1073</v>
      </c>
      <c r="W76" s="27">
        <v>1058</v>
      </c>
      <c r="X76" s="27">
        <v>896</v>
      </c>
      <c r="Y76" s="27">
        <v>987</v>
      </c>
      <c r="Z76" s="28">
        <v>1009</v>
      </c>
      <c r="AA76" s="27">
        <v>1048</v>
      </c>
      <c r="AB76" s="27">
        <v>1061</v>
      </c>
      <c r="AC76" s="27">
        <v>991</v>
      </c>
      <c r="AD76" s="28">
        <v>1027</v>
      </c>
      <c r="AE76" s="27">
        <v>1058</v>
      </c>
      <c r="AF76" s="27">
        <v>1033</v>
      </c>
      <c r="AG76" s="27">
        <v>925</v>
      </c>
      <c r="AH76" s="28">
        <v>891</v>
      </c>
      <c r="AI76" s="27">
        <v>873</v>
      </c>
      <c r="AJ76" s="27">
        <v>840</v>
      </c>
      <c r="AK76" s="27">
        <v>754</v>
      </c>
      <c r="AL76" s="28">
        <v>746</v>
      </c>
      <c r="AM76" s="27">
        <v>783</v>
      </c>
      <c r="AN76" s="27">
        <v>755</v>
      </c>
      <c r="AO76" s="27">
        <v>708</v>
      </c>
      <c r="AP76" s="28">
        <v>735</v>
      </c>
      <c r="AQ76" s="27">
        <v>779</v>
      </c>
      <c r="AR76" s="27">
        <v>762</v>
      </c>
      <c r="AS76" s="27">
        <v>696</v>
      </c>
      <c r="AT76" s="28">
        <v>721</v>
      </c>
      <c r="AU76" s="27">
        <v>744</v>
      </c>
      <c r="AV76" s="27">
        <v>703</v>
      </c>
      <c r="AW76" s="27">
        <v>620</v>
      </c>
      <c r="AX76" s="28">
        <v>592</v>
      </c>
      <c r="AY76" s="27">
        <v>616</v>
      </c>
      <c r="AZ76" s="27">
        <v>590</v>
      </c>
      <c r="BA76" s="27">
        <v>538</v>
      </c>
      <c r="BB76" s="28">
        <v>539</v>
      </c>
      <c r="BC76" s="27">
        <v>551</v>
      </c>
      <c r="BD76" s="27">
        <v>547</v>
      </c>
      <c r="BE76" s="27">
        <v>497</v>
      </c>
      <c r="BF76" s="28">
        <v>506</v>
      </c>
      <c r="BG76" s="27">
        <v>494</v>
      </c>
      <c r="BH76" s="27">
        <v>480</v>
      </c>
      <c r="BI76" s="27">
        <v>423</v>
      </c>
    </row>
    <row r="77" spans="1:61" x14ac:dyDescent="0.2">
      <c r="A77" t="e" vm="73">
        <v>#VALUE!</v>
      </c>
      <c r="B77" t="str" cm="1">
        <f t="array" ref="B77">_FV(A77,"Ticker symbol",TRUE)</f>
        <v>OKTA</v>
      </c>
      <c r="C77" s="18" cm="1">
        <f t="array" ref="C77">_FV(A77,"Price")</f>
        <v>84.22</v>
      </c>
      <c r="D77" s="19" cm="1">
        <f t="array" ref="D77">_FV(A77,"market cap",TRUE)/1000000</f>
        <v>13283.55</v>
      </c>
      <c r="E77" s="21" t="str">
        <f t="shared" si="3"/>
        <v>n/a</v>
      </c>
      <c r="F77" s="20">
        <f>IF(COUNT(Q77:T77)=4,IFERROR(IF($D77/IF($Q77=0,SUM($R77:U77),SUM($Q77:T77))&lt;0,"n/a",$D77/IF($Q77=0,SUM($R77:U77),SUM($Q77:T77))),"n/a"),"n/a")</f>
        <v>10.210261337432744</v>
      </c>
      <c r="G77" s="20">
        <f>IF(COUNT(Q77:X77)=8,IFERROR(IF(($D77/IF($Q77=0,SUM($R77:Z77),SUM($Q77:Y77))*2)&lt;0,"n/a",($D77/IF($Q77=0,SUM($R77:Z77),SUM($Q77:Y77))*2)),"n/a"),"n/a")</f>
        <v>11.535866261398176</v>
      </c>
      <c r="H77" s="20">
        <f>IF(COUNT(Q77:AB77)=12,IFERROR(IF(($D77/IF($Q77=0,SUM($R77:AD77),SUM($Q77:AC77))*3)&lt;0,"n/a",($D77/IF($Q77=0,SUM($R77:AD77),SUM($Q77:AC77))*3)),"n/a"),"n/a")</f>
        <v>14.051710155148093</v>
      </c>
      <c r="I77" s="20">
        <f>IF(COUNT(Q77:AF77)=16,IFERROR(IF(($D77/IF($Q77=0,SUM($R77:AH77),SUM($Q77:AG77))*4)&lt;0,"n/a",($D77/IF($Q77=0,SUM($R77:AH77),SUM($Q77:AG77))*4)),"n/a"),"n/a")</f>
        <v>16.614821763602251</v>
      </c>
      <c r="J77" s="20">
        <f>IF(COUNT(Q77:AJ77)=20,IFERROR(IF(($D77/IF($Q77=0,SUM($R77:AL77),SUM($Q77:AK77))*5)&lt;0,"n/a",($D77/IF($Q77=0,SUM($R77:AL77),SUM($Q77:AK77))*5)),"n/a"),"n/a")</f>
        <v>19.386383537653238</v>
      </c>
      <c r="K77" s="20">
        <f>IF(COUNT(Q77:AN77)=24,IFERROR(IF(($D77/IF($Q77=0,SUM($R77:AP77),SUM($Q77:AO77))*6)&lt;0,"n/a",($D77/IF($Q77=0,SUM($R77:AP77),SUM($Q77:AO77))*6)),"n/a"),"n/a")</f>
        <v>22.533587786259538</v>
      </c>
      <c r="L77" s="20" t="str">
        <f>IF(COUNT(Q77:AR77)=28,IFERROR(IF(($D77/IF($Q77=0,SUM($R77:AT77),SUM($Q77:AS77))*7)&lt;0,"n/a",($D77/IF($Q77=0,SUM($R77:AT77),SUM($Q77:AS77))*7)),"n/a"),"n/a")</f>
        <v>n/a</v>
      </c>
      <c r="M77" s="20" t="str">
        <f>IF(COUNT(Q77:AV77)=32,IFERROR(IF(($D77/IF($Q77=0,SUM($R77:AX77),SUM($Q77:AW77))*8)&lt;0,"n/a",($D77/IF($Q77=0,SUM($R77:AX77),SUM($Q77:AW77))*8)),"n/a"),"n/a")</f>
        <v>n/a</v>
      </c>
      <c r="N77" s="20" t="str">
        <f>IF(COUNT(Q77:AZ77)=36,IFERROR(IF(($D77/IF($Q77=0,SUM($R77:BB77),SUM($Q77:BA77))*9)&lt;0,"n/a",($D77/IF($Q77=0,SUM($R77:BB77),SUM($Q77:BA77))*9)),"n/a"),"n/a")</f>
        <v>n/a</v>
      </c>
      <c r="O77" s="20" t="str">
        <f>IF(COUNT(Q77:BD77)=40,IFERROR(IF(($D77/IF($Q77=0,SUM($R77:BF77),SUM($Q77:BE77))*10)&lt;0,"n/a",($D77/IF($Q77=0,SUM($R77:BF77),SUM($Q77:BE77))*10)),"n/a"),"n/a")</f>
        <v>n/a</v>
      </c>
      <c r="P77" s="22">
        <f t="shared" si="4"/>
        <v>1301</v>
      </c>
      <c r="Q77" s="24">
        <v>383</v>
      </c>
      <c r="R77" s="36">
        <v>351</v>
      </c>
      <c r="S77" s="26">
        <v>316</v>
      </c>
      <c r="T77" s="37">
        <v>251</v>
      </c>
      <c r="U77" s="37">
        <v>235</v>
      </c>
      <c r="V77" s="28">
        <v>217</v>
      </c>
      <c r="W77" s="27">
        <v>200</v>
      </c>
      <c r="X77" s="27">
        <v>183</v>
      </c>
      <c r="Y77" s="27">
        <v>167</v>
      </c>
      <c r="Z77" s="28">
        <v>153</v>
      </c>
      <c r="AA77" s="27">
        <v>140</v>
      </c>
      <c r="AB77" s="27">
        <v>125</v>
      </c>
      <c r="AC77" s="27">
        <v>115</v>
      </c>
      <c r="AD77" s="28">
        <v>106</v>
      </c>
      <c r="AE77" s="27">
        <v>95</v>
      </c>
      <c r="AF77" s="27">
        <v>84</v>
      </c>
      <c r="AG77" s="27">
        <v>77</v>
      </c>
      <c r="AH77" s="28">
        <v>67</v>
      </c>
      <c r="AI77" s="27">
        <v>60</v>
      </c>
      <c r="AJ77" s="27">
        <v>52</v>
      </c>
      <c r="AK77" s="27">
        <v>49</v>
      </c>
      <c r="AL77" s="28">
        <v>42</v>
      </c>
      <c r="AM77" s="27">
        <v>37</v>
      </c>
      <c r="AN77" s="27">
        <v>32</v>
      </c>
      <c r="AO77" s="30"/>
      <c r="AP77" s="29"/>
      <c r="AQ77" s="30"/>
      <c r="AR77" s="30"/>
      <c r="AS77" s="30"/>
      <c r="AT77" s="29"/>
      <c r="AU77" s="30"/>
      <c r="AV77" s="30"/>
      <c r="AW77" s="30"/>
      <c r="AX77" s="29"/>
      <c r="AY77" s="30"/>
      <c r="AZ77" s="30"/>
      <c r="BA77" s="30"/>
      <c r="BB77" s="29"/>
      <c r="BC77" s="30"/>
      <c r="BD77" s="30"/>
      <c r="BE77" s="30"/>
      <c r="BF77" s="29"/>
      <c r="BG77" s="30"/>
      <c r="BH77" s="30"/>
      <c r="BI77" s="30"/>
    </row>
    <row r="78" spans="1:61" x14ac:dyDescent="0.2">
      <c r="A78" t="e" vm="74">
        <v>#VALUE!</v>
      </c>
      <c r="B78" t="str" cm="1">
        <f t="array" ref="B78">_FV(A78,"Ticker symbol",TRUE)</f>
        <v>ORLY</v>
      </c>
      <c r="C78" s="18" cm="1">
        <f t="array" ref="C78">_FV(A78,"Price")</f>
        <v>572.57000000000005</v>
      </c>
      <c r="D78" s="19" cm="1">
        <f t="array" ref="D78">_FV(A78,"market cap",TRUE)/1000000</f>
        <v>37632.410000000003</v>
      </c>
      <c r="E78" s="21">
        <f t="shared" si="3"/>
        <v>0.76145935357492656</v>
      </c>
      <c r="F78" s="20">
        <f>IF(COUNT(Q78:T78)=4,IFERROR(IF($D78/IF($Q78=0,SUM($R78:U78),SUM($Q78:T78))&lt;0,"n/a",$D78/IF($Q78=0,SUM($R78:U78),SUM($Q78:T78))),"n/a"),"n/a")</f>
        <v>2.7807884430651004</v>
      </c>
      <c r="G78" s="20">
        <f>IF(COUNT(Q78:X78)=8,IFERROR(IF(($D78/IF($Q78=0,SUM($R78:Z78),SUM($Q78:Y78))*2)&lt;0,"n/a",($D78/IF($Q78=0,SUM($R78:Z78),SUM($Q78:Y78))*2)),"n/a"),"n/a")</f>
        <v>2.666223387296752</v>
      </c>
      <c r="H78" s="20">
        <f>IF(COUNT(Q78:AB78)=12,IFERROR(IF(($D78/IF($Q78=0,SUM($R78:AD78),SUM($Q78:AC78))*3)&lt;0,"n/a",($D78/IF($Q78=0,SUM($R78:AD78),SUM($Q78:AC78))*3)),"n/a"),"n/a")</f>
        <v>2.9415640958832725</v>
      </c>
      <c r="I78" s="20">
        <f>IF(COUNT(Q78:AF78)=16,IFERROR(IF(($D78/IF($Q78=0,SUM($R78:AH78),SUM($Q78:AG78))*4)&lt;0,"n/a",($D78/IF($Q78=0,SUM($R78:AH78),SUM($Q78:AG78))*4)),"n/a"),"n/a")</f>
        <v>3.1414662854519277</v>
      </c>
      <c r="J78" s="20">
        <f>IF(COUNT(Q78:AJ78)=20,IFERROR(IF(($D78/IF($Q78=0,SUM($R78:AL78),SUM($Q78:AK78))*5)&lt;0,"n/a",($D78/IF($Q78=0,SUM($R78:AL78),SUM($Q78:AK78))*5)),"n/a"),"n/a")</f>
        <v>3.3071807715968013</v>
      </c>
      <c r="K78" s="20">
        <f>IF(COUNT(Q78:AN78)=24,IFERROR(IF(($D78/IF($Q78=0,SUM($R78:AP78),SUM($Q78:AO78))*6)&lt;0,"n/a",($D78/IF($Q78=0,SUM($R78:AP78),SUM($Q78:AO78))*6)),"n/a"),"n/a")</f>
        <v>3.4478753359394085</v>
      </c>
      <c r="L78" s="20">
        <f>IF(COUNT(Q78:AR78)=28,IFERROR(IF(($D78/IF($Q78=0,SUM($R78:AT78),SUM($Q78:AS78))*7)&lt;0,"n/a",($D78/IF($Q78=0,SUM($R78:AT78),SUM($Q78:AS78))*7)),"n/a"),"n/a")</f>
        <v>3.5862347015179363</v>
      </c>
      <c r="M78" s="20">
        <f>IF(COUNT(Q78:AV78)=32,IFERROR(IF(($D78/IF($Q78=0,SUM($R78:AX78),SUM($Q78:AW78))*8)&lt;0,"n/a",($D78/IF($Q78=0,SUM($R78:AX78),SUM($Q78:AW78))*8)),"n/a"),"n/a")</f>
        <v>3.7319393586294956</v>
      </c>
      <c r="N78" s="20">
        <f>IF(COUNT(Q78:AZ78)=36,IFERROR(IF(($D78/IF($Q78=0,SUM($R78:BB78),SUM($Q78:BA78))*9)&lt;0,"n/a",($D78/IF($Q78=0,SUM($R78:BB78),SUM($Q78:BA78))*9)),"n/a"),"n/a")</f>
        <v>3.8787412963811274</v>
      </c>
      <c r="O78" s="20">
        <f>IF(COUNT(Q78:BD78)=40,IFERROR(IF(($D78/IF($Q78=0,SUM($R78:BF78),SUM($Q78:BE78))*10)&lt;0,"n/a",($D78/IF($Q78=0,SUM($R78:BF78),SUM($Q78:BE78))*10)),"n/a"),"n/a")</f>
        <v>4.0247705931423932</v>
      </c>
      <c r="P78" s="22">
        <f t="shared" si="4"/>
        <v>13533</v>
      </c>
      <c r="Q78" s="24">
        <v>3296</v>
      </c>
      <c r="R78" s="36">
        <v>3291</v>
      </c>
      <c r="S78" s="26">
        <v>3480</v>
      </c>
      <c r="T78" s="37">
        <v>3466</v>
      </c>
      <c r="U78" s="37">
        <v>3091</v>
      </c>
      <c r="V78" s="28">
        <v>2829</v>
      </c>
      <c r="W78" s="27">
        <v>3208</v>
      </c>
      <c r="X78" s="27">
        <v>3092</v>
      </c>
      <c r="Y78" s="27">
        <v>2476</v>
      </c>
      <c r="Z78" s="28">
        <v>2483</v>
      </c>
      <c r="AA78" s="27">
        <v>2667</v>
      </c>
      <c r="AB78" s="27">
        <v>2590</v>
      </c>
      <c r="AC78" s="27">
        <v>2411</v>
      </c>
      <c r="AD78" s="28">
        <v>2315</v>
      </c>
      <c r="AE78" s="27">
        <v>2483</v>
      </c>
      <c r="AF78" s="27">
        <v>2456</v>
      </c>
      <c r="AG78" s="27">
        <v>2283</v>
      </c>
      <c r="AH78" s="28">
        <v>2191</v>
      </c>
      <c r="AI78" s="27">
        <v>2340</v>
      </c>
      <c r="AJ78" s="27">
        <v>2291</v>
      </c>
      <c r="AK78" s="27">
        <v>2156</v>
      </c>
      <c r="AL78" s="28">
        <v>2099</v>
      </c>
      <c r="AM78" s="27">
        <v>2221</v>
      </c>
      <c r="AN78" s="27">
        <v>2177</v>
      </c>
      <c r="AO78" s="27">
        <v>2096</v>
      </c>
      <c r="AP78" s="28">
        <v>1949</v>
      </c>
      <c r="AQ78" s="27">
        <v>2080</v>
      </c>
      <c r="AR78" s="27">
        <v>2036</v>
      </c>
      <c r="AS78" s="27">
        <v>1902</v>
      </c>
      <c r="AT78" s="28">
        <v>1764</v>
      </c>
      <c r="AU78" s="27">
        <v>1877</v>
      </c>
      <c r="AV78" s="27">
        <v>1847</v>
      </c>
      <c r="AW78" s="27">
        <v>1728</v>
      </c>
      <c r="AX78" s="28">
        <v>1621</v>
      </c>
      <c r="AY78" s="27">
        <v>1728</v>
      </c>
      <c r="AZ78" s="27">
        <v>1715</v>
      </c>
      <c r="BA78" s="27">
        <v>1585</v>
      </c>
      <c r="BB78" s="28">
        <v>1488</v>
      </c>
      <c r="BC78" s="27">
        <v>1602</v>
      </c>
      <c r="BD78" s="27">
        <v>1563</v>
      </c>
      <c r="BE78" s="27">
        <v>1529</v>
      </c>
      <c r="BF78" s="28">
        <v>1391</v>
      </c>
      <c r="BG78" s="27">
        <v>1535</v>
      </c>
      <c r="BH78" s="27">
        <v>1479</v>
      </c>
      <c r="BI78" s="27">
        <v>1383</v>
      </c>
    </row>
    <row r="79" spans="1:61" x14ac:dyDescent="0.2">
      <c r="A79" t="e" vm="75">
        <v>#VALUE!</v>
      </c>
      <c r="B79" t="str" cm="1">
        <f t="array" ref="B79">_FV(A79,"Ticker symbol",TRUE)</f>
        <v>PANW</v>
      </c>
      <c r="C79" s="18" cm="1">
        <f t="array" ref="C79">_FV(A79,"Price")</f>
        <v>478.68</v>
      </c>
      <c r="D79" s="19" cm="1">
        <f t="array" ref="D79">_FV(A79,"market cap",TRUE)/1000000</f>
        <v>47142.51</v>
      </c>
      <c r="E79" s="21">
        <f t="shared" si="3"/>
        <v>6.6122977346278313</v>
      </c>
      <c r="F79" s="20">
        <f>IF(COUNT(Q79:T79)=4,IFERROR(IF($D79/IF($Q79=0,SUM($R79:U79),SUM($Q79:T79))&lt;0,"n/a",$D79/IF($Q79=0,SUM($R79:U79),SUM($Q79:T79))),"n/a"),"n/a")</f>
        <v>9.7060963557751698</v>
      </c>
      <c r="G79" s="20">
        <f>IF(COUNT(Q79:X79)=8,IFERROR(IF(($D79/IF($Q79=0,SUM($R79:Z79),SUM($Q79:Y79))*2)&lt;0,"n/a",($D79/IF($Q79=0,SUM($R79:Z79),SUM($Q79:Y79))*2)),"n/a"),"n/a")</f>
        <v>9.9709200507614213</v>
      </c>
      <c r="H79" s="20">
        <f>IF(COUNT(Q79:AB79)=12,IFERROR(IF(($D79/IF($Q79=0,SUM($R79:AD79),SUM($Q79:AC79))*3)&lt;0,"n/a",($D79/IF($Q79=0,SUM($R79:AD79),SUM($Q79:AC79))*3)),"n/a"),"n/a")</f>
        <v>11.33960311096857</v>
      </c>
      <c r="I79" s="20">
        <f>IF(COUNT(Q79:AF79)=16,IFERROR(IF(($D79/IF($Q79=0,SUM($R79:AH79),SUM($Q79:AG79))*4)&lt;0,"n/a",($D79/IF($Q79=0,SUM($R79:AH79),SUM($Q79:AG79))*4)),"n/a"),"n/a")</f>
        <v>12.654858063217235</v>
      </c>
      <c r="J79" s="20">
        <f>IF(COUNT(Q79:AJ79)=20,IFERROR(IF(($D79/IF($Q79=0,SUM($R79:AL79),SUM($Q79:AK79))*5)&lt;0,"n/a",($D79/IF($Q79=0,SUM($R79:AL79),SUM($Q79:AK79))*5)),"n/a"),"n/a")</f>
        <v>14.063155539645606</v>
      </c>
      <c r="K79" s="20">
        <f>IF(COUNT(Q79:AN79)=24,IFERROR(IF(($D79/IF($Q79=0,SUM($R79:AP79),SUM($Q79:AO79))*6)&lt;0,"n/a",($D79/IF($Q79=0,SUM($R79:AP79),SUM($Q79:AO79))*6)),"n/a"),"n/a")</f>
        <v>15.506554465215721</v>
      </c>
      <c r="L79" s="20">
        <f>IF(COUNT(Q79:AR79)=28,IFERROR(IF(($D79/IF($Q79=0,SUM($R79:AT79),SUM($Q79:AS79))*7)&lt;0,"n/a",($D79/IF($Q79=0,SUM($R79:AT79),SUM($Q79:AS79))*7)),"n/a"),"n/a")</f>
        <v>17.121384767043686</v>
      </c>
      <c r="M79" s="20">
        <f>IF(COUNT(Q79:AV79)=32,IFERROR(IF(($D79/IF($Q79=0,SUM($R79:AX79),SUM($Q79:AW79))*8)&lt;0,"n/a",($D79/IF($Q79=0,SUM($R79:AX79),SUM($Q79:AW79))*8)),"n/a"),"n/a")</f>
        <v>18.917540128410916</v>
      </c>
      <c r="N79" s="20">
        <f>IF(COUNT(Q79:AZ79)=36,IFERROR(IF(($D79/IF($Q79=0,SUM($R79:BB79),SUM($Q79:BA79))*9)&lt;0,"n/a",($D79/IF($Q79=0,SUM($R79:BB79),SUM($Q79:BA79))*9)),"n/a"),"n/a")</f>
        <v>20.825729642173467</v>
      </c>
      <c r="O79" s="20">
        <f>IF(COUNT(Q79:BD79)=40,IFERROR(IF(($D79/IF($Q79=0,SUM($R79:BF79),SUM($Q79:BE79))*10)&lt;0,"n/a",($D79/IF($Q79=0,SUM($R79:BF79),SUM($Q79:BE79))*10)),"n/a"),"n/a")</f>
        <v>22.820461806564044</v>
      </c>
      <c r="P79" s="22">
        <f t="shared" si="4"/>
        <v>4857</v>
      </c>
      <c r="Q79" s="24">
        <v>1317</v>
      </c>
      <c r="R79" s="36">
        <v>1247</v>
      </c>
      <c r="S79" s="26">
        <v>1219</v>
      </c>
      <c r="T79" s="37">
        <v>1074</v>
      </c>
      <c r="U79" s="37">
        <v>1017</v>
      </c>
      <c r="V79" s="28">
        <v>946</v>
      </c>
      <c r="W79" s="27">
        <v>950</v>
      </c>
      <c r="X79" s="27">
        <v>869</v>
      </c>
      <c r="Y79" s="27">
        <v>817</v>
      </c>
      <c r="Z79" s="28">
        <v>772</v>
      </c>
      <c r="AA79" s="27">
        <v>806</v>
      </c>
      <c r="AB79" s="27">
        <v>727</v>
      </c>
      <c r="AC79" s="27">
        <v>711</v>
      </c>
      <c r="AD79" s="28">
        <v>656</v>
      </c>
      <c r="AE79" s="27">
        <v>659</v>
      </c>
      <c r="AF79" s="27">
        <v>568</v>
      </c>
      <c r="AG79" s="27">
        <v>546</v>
      </c>
      <c r="AH79" s="28">
        <v>502</v>
      </c>
      <c r="AI79" s="27">
        <v>503</v>
      </c>
      <c r="AJ79" s="27">
        <v>432</v>
      </c>
      <c r="AK79" s="27">
        <v>423</v>
      </c>
      <c r="AL79" s="28">
        <v>398</v>
      </c>
      <c r="AM79" s="27">
        <v>401</v>
      </c>
      <c r="AN79" s="27">
        <v>346</v>
      </c>
      <c r="AO79" s="27">
        <v>335</v>
      </c>
      <c r="AP79" s="28">
        <v>297</v>
      </c>
      <c r="AQ79" s="27">
        <v>284</v>
      </c>
      <c r="AR79" s="27">
        <v>234</v>
      </c>
      <c r="AS79" s="27">
        <v>218</v>
      </c>
      <c r="AT79" s="28">
        <v>192</v>
      </c>
      <c r="AU79" s="27">
        <v>178</v>
      </c>
      <c r="AV79" s="27">
        <v>151</v>
      </c>
      <c r="AW79" s="27">
        <v>141</v>
      </c>
      <c r="AX79" s="28">
        <v>128</v>
      </c>
      <c r="AY79" s="27">
        <v>112</v>
      </c>
      <c r="AZ79" s="27">
        <v>101</v>
      </c>
      <c r="BA79" s="27">
        <v>96</v>
      </c>
      <c r="BB79" s="28">
        <v>86</v>
      </c>
      <c r="BC79" s="27">
        <v>76</v>
      </c>
      <c r="BD79" s="27">
        <v>66</v>
      </c>
      <c r="BE79" s="27">
        <v>57</v>
      </c>
      <c r="BF79" s="28">
        <v>57</v>
      </c>
      <c r="BG79" s="30"/>
      <c r="BH79" s="30"/>
      <c r="BI79" s="30"/>
    </row>
    <row r="80" spans="1:61" x14ac:dyDescent="0.2">
      <c r="A80" s="15" t="e" vm="76">
        <v>#VALUE!</v>
      </c>
      <c r="B80" t="str" cm="1">
        <f t="array" ref="B80">_FV(A80,"Ticker symbol",TRUE)</f>
        <v>PAYX</v>
      </c>
      <c r="C80" s="18" cm="1">
        <f t="array" ref="C80">_FV(A80,"Price")</f>
        <v>117.33</v>
      </c>
      <c r="D80" s="19" cm="1">
        <f t="array" ref="D80">_FV(A80,"market cap",TRUE)/1000000</f>
        <v>42356.13</v>
      </c>
      <c r="E80" s="21">
        <f t="shared" si="3"/>
        <v>0.68583714055361467</v>
      </c>
      <c r="F80" s="20">
        <f>IF(COUNT(Q80:T80)=4,IFERROR(IF($D80/IF($Q80=0,SUM($R80:U80),SUM($Q80:T80))&lt;0,"n/a",$D80/IF($Q80=0,SUM($R80:U80),SUM($Q80:T80))),"n/a"),"n/a")</f>
        <v>9.4187525016677771</v>
      </c>
      <c r="G80" s="20">
        <f>IF(COUNT(Q80:X80)=8,IFERROR(IF(($D80/IF($Q80=0,SUM($R80:Z80),SUM($Q80:Y80))*2)&lt;0,"n/a",($D80/IF($Q80=0,SUM($R80:Z80),SUM($Q80:Y80))*2)),"n/a"),"n/a")</f>
        <v>8.8398476468746736</v>
      </c>
      <c r="H80" s="20">
        <f>IF(COUNT(Q80:AB80)=12,IFERROR(IF(($D80/IF($Q80=0,SUM($R80:AD80),SUM($Q80:AC80))*3)&lt;0,"n/a",($D80/IF($Q80=0,SUM($R80:AD80),SUM($Q80:AC80))*3)),"n/a"),"n/a")</f>
        <v>9.3322848119858985</v>
      </c>
      <c r="I80" s="20">
        <f>IF(COUNT(Q80:AF80)=16,IFERROR(IF(($D80/IF($Q80=0,SUM($R80:AH80),SUM($Q80:AG80))*4)&lt;0,"n/a",($D80/IF($Q80=0,SUM($R80:AH80),SUM($Q80:AG80))*4)),"n/a"),"n/a")</f>
        <v>9.8962920560747651</v>
      </c>
      <c r="J80" s="20">
        <f>IF(COUNT(Q80:AJ80)=20,IFERROR(IF(($D80/IF($Q80=0,SUM($R80:AL80),SUM($Q80:AK80))*5)&lt;0,"n/a",($D80/IF($Q80=0,SUM($R80:AL80),SUM($Q80:AK80))*5)),"n/a"),"n/a")</f>
        <v>10.426380957069712</v>
      </c>
      <c r="K80" s="20">
        <f>IF(COUNT(Q80:AN80)=24,IFERROR(IF(($D80/IF($Q80=0,SUM($R80:AP80),SUM($Q80:AO80))*6)&lt;0,"n/a",($D80/IF($Q80=0,SUM($R80:AP80),SUM($Q80:AO80))*6)),"n/a"),"n/a")</f>
        <v>10.87169661190965</v>
      </c>
      <c r="L80" s="20">
        <f>IF(COUNT(Q80:AR80)=28,IFERROR(IF(($D80/IF($Q80=0,SUM($R80:AT80),SUM($Q80:AS80))*7)&lt;0,"n/a",($D80/IF($Q80=0,SUM($R80:AT80),SUM($Q80:AS80))*7)),"n/a"),"n/a")</f>
        <v>11.309185261471564</v>
      </c>
      <c r="M80" s="20">
        <f>IF(COUNT(Q80:AV80)=32,IFERROR(IF(($D80/IF($Q80=0,SUM($R80:AX80),SUM($Q80:AW80))*8)&lt;0,"n/a",($D80/IF($Q80=0,SUM($R80:AX80),SUM($Q80:AW80))*8)),"n/a"),"n/a")</f>
        <v>11.745607820028424</v>
      </c>
      <c r="N80" s="20">
        <f>IF(COUNT(Q80:AZ80)=36,IFERROR(IF(($D80/IF($Q80=0,SUM($R80:BB80),SUM($Q80:BA80))*9)&lt;0,"n/a",($D80/IF($Q80=0,SUM($R80:BB80),SUM($Q80:BA80))*9)),"n/a"),"n/a")</f>
        <v>12.196223765037113</v>
      </c>
      <c r="O80" s="20">
        <f>IF(COUNT(Q80:BD80)=40,IFERROR(IF(($D80/IF($Q80=0,SUM($R80:BF80),SUM($Q80:BE80))*10)&lt;0,"n/a",($D80/IF($Q80=0,SUM($R80:BF80),SUM($Q80:BE80))*10)),"n/a"),"n/a")</f>
        <v>12.634192393736017</v>
      </c>
      <c r="P80" s="22">
        <f t="shared" si="4"/>
        <v>4497</v>
      </c>
      <c r="Q80" s="24">
        <v>1276</v>
      </c>
      <c r="R80" s="36">
        <v>1109</v>
      </c>
      <c r="S80" s="26">
        <v>1083</v>
      </c>
      <c r="T80" s="37">
        <v>1029</v>
      </c>
      <c r="U80" s="37">
        <v>1112</v>
      </c>
      <c r="V80" s="28">
        <v>984</v>
      </c>
      <c r="W80" s="27">
        <v>932</v>
      </c>
      <c r="X80" s="27">
        <v>915</v>
      </c>
      <c r="Y80" s="27">
        <v>1143</v>
      </c>
      <c r="Z80" s="28">
        <v>991</v>
      </c>
      <c r="AA80" s="27">
        <v>992</v>
      </c>
      <c r="AB80" s="27">
        <v>980</v>
      </c>
      <c r="AC80" s="27">
        <v>1070</v>
      </c>
      <c r="AD80" s="28">
        <v>859</v>
      </c>
      <c r="AE80" s="27">
        <v>863</v>
      </c>
      <c r="AF80" s="27">
        <v>846</v>
      </c>
      <c r="AG80" s="27">
        <v>936</v>
      </c>
      <c r="AH80" s="28">
        <v>803</v>
      </c>
      <c r="AI80" s="27">
        <v>793</v>
      </c>
      <c r="AJ80" s="27">
        <v>800</v>
      </c>
      <c r="AK80" s="27">
        <v>796</v>
      </c>
      <c r="AL80" s="28">
        <v>771</v>
      </c>
      <c r="AM80" s="27">
        <v>786</v>
      </c>
      <c r="AN80" s="27">
        <v>754</v>
      </c>
      <c r="AO80" s="27">
        <v>753</v>
      </c>
      <c r="AP80" s="28">
        <v>722</v>
      </c>
      <c r="AQ80" s="27">
        <v>723</v>
      </c>
      <c r="AR80" s="27">
        <v>692</v>
      </c>
      <c r="AS80" s="27">
        <v>704</v>
      </c>
      <c r="AT80" s="28">
        <v>676</v>
      </c>
      <c r="AU80" s="27">
        <v>667</v>
      </c>
      <c r="AV80" s="27">
        <v>639</v>
      </c>
      <c r="AW80" s="27">
        <v>650</v>
      </c>
      <c r="AX80" s="28">
        <v>616</v>
      </c>
      <c r="AY80" s="27">
        <v>613</v>
      </c>
      <c r="AZ80" s="27">
        <v>585</v>
      </c>
      <c r="BA80" s="27">
        <v>593</v>
      </c>
      <c r="BB80" s="28">
        <v>569</v>
      </c>
      <c r="BC80" s="27">
        <v>578</v>
      </c>
      <c r="BD80" s="27">
        <v>552</v>
      </c>
      <c r="BE80" s="27">
        <v>570</v>
      </c>
      <c r="BF80" s="28">
        <v>546</v>
      </c>
      <c r="BG80" s="27">
        <v>563</v>
      </c>
      <c r="BH80" s="27">
        <v>523</v>
      </c>
      <c r="BI80" s="27">
        <v>531</v>
      </c>
    </row>
    <row r="81" spans="1:61" x14ac:dyDescent="0.2">
      <c r="A81" t="e" vm="77">
        <v>#VALUE!</v>
      </c>
      <c r="B81" t="str" cm="1">
        <f t="array" ref="B81">_FV(A81,"Ticker symbol",TRUE)</f>
        <v>PCAR</v>
      </c>
      <c r="C81" s="18" cm="1">
        <f t="array" ref="C81">_FV(A81,"Price")</f>
        <v>79.81</v>
      </c>
      <c r="D81" s="19" cm="1">
        <f t="array" ref="D81">_FV(A81,"market cap",TRUE)/1000000</f>
        <v>27748.6</v>
      </c>
      <c r="E81" s="21">
        <f t="shared" si="3"/>
        <v>0.27446081009994738</v>
      </c>
      <c r="F81" s="20">
        <f>IF(COUNT(Q81:T81)=4,IFERROR(IF($D81/IF($Q81=0,SUM($R81:U81),SUM($Q81:T81))&lt;0,"n/a",$D81/IF($Q81=0,SUM($R81:U81),SUM($Q81:T81))),"n/a"),"n/a")</f>
        <v>1.1490103519668737</v>
      </c>
      <c r="G81" s="20">
        <f>IF(COUNT(Q81:X81)=8,IFERROR(IF(($D81/IF($Q81=0,SUM($R81:Z81),SUM($Q81:Y81))*2)&lt;0,"n/a",($D81/IF($Q81=0,SUM($R81:Z81),SUM($Q81:Y81))*2)),"n/a"),"n/a")</f>
        <v>1.1389881990764494</v>
      </c>
      <c r="H81" s="20">
        <f>IF(COUNT(Q81:AB81)=12,IFERROR(IF(($D81/IF($Q81=0,SUM($R81:AD81),SUM($Q81:AC81))*3)&lt;0,"n/a",($D81/IF($Q81=0,SUM($R81:AD81),SUM($Q81:AC81))*3)),"n/a"),"n/a")</f>
        <v>1.1200242179616549</v>
      </c>
      <c r="I81" s="20">
        <f>IF(COUNT(Q81:AF81)=16,IFERROR(IF(($D81/IF($Q81=0,SUM($R81:AH81),SUM($Q81:AG81))*4)&lt;0,"n/a",($D81/IF($Q81=0,SUM($R81:AH81),SUM($Q81:AG81))*4)),"n/a"),"n/a")</f>
        <v>1.1346684249803212</v>
      </c>
      <c r="J81" s="20">
        <f>IF(COUNT(Q81:AJ81)=20,IFERROR(IF(($D81/IF($Q81=0,SUM($R81:AL81),SUM($Q81:AK81))*5)&lt;0,"n/a",($D81/IF($Q81=0,SUM($R81:AL81),SUM($Q81:AK81))*5)),"n/a"),"n/a")</f>
        <v>1.1830266546155288</v>
      </c>
      <c r="K81" s="20">
        <f>IF(COUNT(Q81:AN81)=24,IFERROR(IF(($D81/IF($Q81=0,SUM($R81:AP81),SUM($Q81:AO81))*6)&lt;0,"n/a",($D81/IF($Q81=0,SUM($R81:AP81),SUM($Q81:AO81))*6)),"n/a"),"n/a")</f>
        <v>1.2395976502296908</v>
      </c>
      <c r="L81" s="20">
        <f>IF(COUNT(Q81:AR81)=28,IFERROR(IF(($D81/IF($Q81=0,SUM($R81:AT81),SUM($Q81:AS81))*7)&lt;0,"n/a",($D81/IF($Q81=0,SUM($R81:AT81),SUM($Q81:AS81))*7)),"n/a"),"n/a")</f>
        <v>1.2660187973355232</v>
      </c>
      <c r="M81" s="20">
        <f>IF(COUNT(Q81:AV81)=32,IFERROR(IF(($D81/IF($Q81=0,SUM($R81:AX81),SUM($Q81:AW81))*8)&lt;0,"n/a",($D81/IF($Q81=0,SUM($R81:AX81),SUM($Q81:AW81))*8)),"n/a"),"n/a")</f>
        <v>1.2874662893001514</v>
      </c>
      <c r="N81" s="20">
        <f>IF(COUNT(Q81:AZ81)=36,IFERROR(IF(($D81/IF($Q81=0,SUM($R81:BB81),SUM($Q81:BA81))*9)&lt;0,"n/a",($D81/IF($Q81=0,SUM($R81:BB81),SUM($Q81:BA81))*9)),"n/a"),"n/a")</f>
        <v>1.3175486818572701</v>
      </c>
      <c r="O81" s="20">
        <f>IF(COUNT(Q81:BD81)=40,IFERROR(IF(($D81/IF($Q81=0,SUM($R81:BF81),SUM($Q81:BE81))*10)&lt;0,"n/a",($D81/IF($Q81=0,SUM($R81:BF81),SUM($Q81:BE81))*10)),"n/a"),"n/a")</f>
        <v>1.3431269573130298</v>
      </c>
      <c r="P81" s="22">
        <f t="shared" si="4"/>
        <v>24150</v>
      </c>
      <c r="Q81" s="24">
        <v>6473</v>
      </c>
      <c r="R81" s="36">
        <v>6686</v>
      </c>
      <c r="S81" s="26">
        <v>5147</v>
      </c>
      <c r="T81" s="37">
        <v>5844</v>
      </c>
      <c r="U81" s="37">
        <v>5846</v>
      </c>
      <c r="V81" s="28">
        <v>5569</v>
      </c>
      <c r="W81" s="27">
        <v>4936</v>
      </c>
      <c r="X81" s="27">
        <v>3062</v>
      </c>
      <c r="Y81" s="27">
        <v>5162</v>
      </c>
      <c r="Z81" s="28">
        <v>6117</v>
      </c>
      <c r="AA81" s="27">
        <v>6367</v>
      </c>
      <c r="AB81" s="27">
        <v>6628</v>
      </c>
      <c r="AC81" s="27">
        <v>6488</v>
      </c>
      <c r="AD81" s="28">
        <v>6280</v>
      </c>
      <c r="AE81" s="27">
        <v>5757</v>
      </c>
      <c r="AF81" s="27">
        <v>5805</v>
      </c>
      <c r="AG81" s="27">
        <v>5654</v>
      </c>
      <c r="AH81" s="28">
        <v>5455</v>
      </c>
      <c r="AI81" s="27">
        <v>5060</v>
      </c>
      <c r="AJ81" s="27">
        <v>4704</v>
      </c>
      <c r="AK81" s="27">
        <v>4238</v>
      </c>
      <c r="AL81" s="28">
        <v>4071</v>
      </c>
      <c r="AM81" s="27">
        <v>4249</v>
      </c>
      <c r="AN81" s="27">
        <v>4413</v>
      </c>
      <c r="AO81" s="27">
        <v>4300</v>
      </c>
      <c r="AP81" s="28">
        <v>4355</v>
      </c>
      <c r="AQ81" s="27">
        <v>4847</v>
      </c>
      <c r="AR81" s="27">
        <v>5080</v>
      </c>
      <c r="AS81" s="27">
        <v>4833</v>
      </c>
      <c r="AT81" s="28">
        <v>5119</v>
      </c>
      <c r="AU81" s="27">
        <v>4928</v>
      </c>
      <c r="AV81" s="27">
        <v>4570</v>
      </c>
      <c r="AW81" s="27">
        <v>4380</v>
      </c>
      <c r="AX81" s="28">
        <v>4599</v>
      </c>
      <c r="AY81" s="27">
        <v>4300</v>
      </c>
      <c r="AZ81" s="27">
        <v>4301</v>
      </c>
      <c r="BA81" s="27">
        <v>3924</v>
      </c>
      <c r="BB81" s="28">
        <v>3997</v>
      </c>
      <c r="BC81" s="27">
        <v>3820</v>
      </c>
      <c r="BD81" s="27">
        <v>4457</v>
      </c>
      <c r="BE81" s="27">
        <v>4776</v>
      </c>
      <c r="BF81" s="28">
        <v>4854</v>
      </c>
      <c r="BG81" s="27">
        <v>4257</v>
      </c>
      <c r="BH81" s="27">
        <v>3961</v>
      </c>
      <c r="BI81" s="27">
        <v>3284</v>
      </c>
    </row>
    <row r="82" spans="1:61" x14ac:dyDescent="0.2">
      <c r="A82" t="e" vm="78">
        <v>#VALUE!</v>
      </c>
      <c r="B82" t="str" cm="1">
        <f t="array" ref="B82">_FV(A82,"Ticker symbol",TRUE)</f>
        <v>PDD</v>
      </c>
      <c r="C82" s="18" cm="1">
        <f t="array" ref="C82">_FV(A82,"Price")</f>
        <v>40.9</v>
      </c>
      <c r="D82" s="19" cm="1">
        <f t="array" ref="D82">_FV(A82,"market cap",TRUE)/1000000</f>
        <v>51713.38</v>
      </c>
      <c r="E82" s="21" t="str">
        <f t="shared" si="3"/>
        <v>n/a</v>
      </c>
      <c r="F82" s="20" t="str">
        <f>IF(COUNT(Q82:T82)=4,IFERROR(IF($D82/IF($Q82=0,SUM($R82:U82),SUM($Q82:T82))&lt;0,"n/a",$D82/IF($Q82=0,SUM($R82:U82),SUM($Q82:T82))),"n/a"),"n/a")</f>
        <v>n/a</v>
      </c>
      <c r="G82" s="20" t="str">
        <f>IF(COUNT(Q82:X82)=8,IFERROR(IF(($D82/IF($Q82=0,SUM($R82:Z82),SUM($Q82:Y82))*2)&lt;0,"n/a",($D82/IF($Q82=0,SUM($R82:Z82),SUM($Q82:Y82))*2)),"n/a"),"n/a")</f>
        <v>n/a</v>
      </c>
      <c r="H82" s="20" t="str">
        <f>IF(COUNT(Q82:AB82)=12,IFERROR(IF(($D82/IF($Q82=0,SUM($R82:AD82),SUM($Q82:AC82))*3)&lt;0,"n/a",($D82/IF($Q82=0,SUM($R82:AD82),SUM($Q82:AC82))*3)),"n/a"),"n/a")</f>
        <v>n/a</v>
      </c>
      <c r="I82" s="20" t="str">
        <f>IF(COUNT(Q82:AF82)=16,IFERROR(IF(($D82/IF($Q82=0,SUM($R82:AH82),SUM($Q82:AG82))*4)&lt;0,"n/a",($D82/IF($Q82=0,SUM($R82:AH82),SUM($Q82:AG82))*4)),"n/a"),"n/a")</f>
        <v>n/a</v>
      </c>
      <c r="J82" s="20" t="str">
        <f>IF(COUNT(Q82:AJ82)=20,IFERROR(IF(($D82/IF($Q82=0,SUM($R82:AL82),SUM($Q82:AK82))*5)&lt;0,"n/a",($D82/IF($Q82=0,SUM($R82:AL82),SUM($Q82:AK82))*5)),"n/a"),"n/a")</f>
        <v>n/a</v>
      </c>
      <c r="K82" s="20" t="str">
        <f>IF(COUNT(Q82:AN82)=24,IFERROR(IF(($D82/IF($Q82=0,SUM($R82:AP82),SUM($Q82:AO82))*6)&lt;0,"n/a",($D82/IF($Q82=0,SUM($R82:AP82),SUM($Q82:AO82))*6)),"n/a"),"n/a")</f>
        <v>n/a</v>
      </c>
      <c r="L82" s="20" t="str">
        <f>IF(COUNT(Q82:AR82)=28,IFERROR(IF(($D82/IF($Q82=0,SUM($R82:AT82),SUM($Q82:AS82))*7)&lt;0,"n/a",($D82/IF($Q82=0,SUM($R82:AT82),SUM($Q82:AS82))*7)),"n/a"),"n/a")</f>
        <v>n/a</v>
      </c>
      <c r="M82" s="20" t="str">
        <f>IF(COUNT(Q82:AV82)=32,IFERROR(IF(($D82/IF($Q82=0,SUM($R82:AX82),SUM($Q82:AW82))*8)&lt;0,"n/a",($D82/IF($Q82=0,SUM($R82:AX82),SUM($Q82:AW82))*8)),"n/a"),"n/a")</f>
        <v>n/a</v>
      </c>
      <c r="N82" s="20" t="str">
        <f>IF(COUNT(Q82:AZ82)=36,IFERROR(IF(($D82/IF($Q82=0,SUM($R82:BB82),SUM($Q82:BA82))*9)&lt;0,"n/a",($D82/IF($Q82=0,SUM($R82:BB82),SUM($Q82:BA82))*9)),"n/a"),"n/a")</f>
        <v>n/a</v>
      </c>
      <c r="O82" s="20" t="str">
        <f>IF(COUNT(Q82:BD82)=40,IFERROR(IF(($D82/IF($Q82=0,SUM($R82:BF82),SUM($Q82:BE82))*10)&lt;0,"n/a",($D82/IF($Q82=0,SUM($R82:BF82),SUM($Q82:BE82))*10)),"n/a"),"n/a")</f>
        <v>n/a</v>
      </c>
      <c r="P82" s="22">
        <f t="shared" si="4"/>
        <v>14742</v>
      </c>
      <c r="Q82" s="24"/>
      <c r="R82" s="36">
        <v>4452</v>
      </c>
      <c r="S82" s="26">
        <v>3338</v>
      </c>
      <c r="T82" s="37">
        <v>3569</v>
      </c>
      <c r="U82" s="37">
        <v>3383</v>
      </c>
      <c r="V82" s="28">
        <v>4375</v>
      </c>
      <c r="W82" s="27">
        <v>2093</v>
      </c>
      <c r="X82" s="27">
        <v>1726</v>
      </c>
      <c r="Y82" s="27">
        <v>924</v>
      </c>
      <c r="Z82" s="28">
        <v>1539</v>
      </c>
      <c r="AA82" s="27">
        <v>1051</v>
      </c>
      <c r="AB82" s="27">
        <v>1062</v>
      </c>
      <c r="AC82" s="27">
        <v>677</v>
      </c>
      <c r="AD82" s="28">
        <v>787</v>
      </c>
      <c r="AE82" s="27">
        <v>491</v>
      </c>
      <c r="AF82" s="27">
        <v>409</v>
      </c>
      <c r="AG82" s="27">
        <v>221</v>
      </c>
      <c r="AH82" s="29"/>
      <c r="AI82" s="30"/>
      <c r="AJ82" s="30"/>
      <c r="AK82" s="30"/>
      <c r="AL82" s="29"/>
      <c r="AM82" s="30"/>
      <c r="AN82" s="30"/>
      <c r="AO82" s="30"/>
      <c r="AP82" s="29"/>
      <c r="AQ82" s="30"/>
      <c r="AR82" s="30"/>
      <c r="AS82" s="30"/>
      <c r="AT82" s="29"/>
      <c r="AU82" s="30"/>
      <c r="AV82" s="30"/>
      <c r="AW82" s="30"/>
      <c r="AX82" s="29"/>
      <c r="AY82" s="30"/>
      <c r="AZ82" s="30"/>
      <c r="BA82" s="30"/>
      <c r="BB82" s="29"/>
      <c r="BC82" s="30"/>
      <c r="BD82" s="30"/>
      <c r="BE82" s="30"/>
      <c r="BF82" s="29"/>
      <c r="BG82" s="30"/>
      <c r="BH82" s="30"/>
      <c r="BI82" s="30"/>
    </row>
    <row r="83" spans="1:61" x14ac:dyDescent="0.2">
      <c r="A83" t="e" vm="79">
        <v>#VALUE!</v>
      </c>
      <c r="B83" t="str" cm="1">
        <f t="array" ref="B83">_FV(A83,"Ticker symbol",TRUE)</f>
        <v>PEP</v>
      </c>
      <c r="C83" s="18" cm="1">
        <f t="array" ref="C83">_FV(A83,"Price")</f>
        <v>162.21</v>
      </c>
      <c r="D83" s="19" cm="1">
        <f t="array" ref="D83">_FV(A83,"market cap",TRUE)/1000000</f>
        <v>224285.1</v>
      </c>
      <c r="E83" s="21">
        <f t="shared" si="3"/>
        <v>0.1106165471143619</v>
      </c>
      <c r="F83" s="20">
        <f>IF(COUNT(Q83:T83)=4,IFERROR(IF($D83/IF($Q83=0,SUM($R83:U83),SUM($Q83:T83))&lt;0,"n/a",$D83/IF($Q83=0,SUM($R83:U83),SUM($Q83:T83))),"n/a"),"n/a")</f>
        <v>2.7739518143814776</v>
      </c>
      <c r="G83" s="20">
        <f>IF(COUNT(Q83:X83)=8,IFERROR(IF(($D83/IF($Q83=0,SUM($R83:Z83),SUM($Q83:Y83))*2)&lt;0,"n/a",($D83/IF($Q83=0,SUM($R83:Z83),SUM($Q83:Y83))*2)),"n/a"),"n/a")</f>
        <v>2.7014815171699409</v>
      </c>
      <c r="H83" s="20">
        <f>IF(COUNT(Q83:AB83)=12,IFERROR(IF(($D83/IF($Q83=0,SUM($R83:AD83),SUM($Q83:AC83))*3)&lt;0,"n/a",($D83/IF($Q83=0,SUM($R83:AD83),SUM($Q83:AC83))*3)),"n/a"),"n/a")</f>
        <v>2.8852277161491724</v>
      </c>
      <c r="I83" s="20">
        <f>IF(COUNT(Q83:AF83)=16,IFERROR(IF(($D83/IF($Q83=0,SUM($R83:AH83),SUM($Q83:AG83))*4)&lt;0,"n/a",($D83/IF($Q83=0,SUM($R83:AH83),SUM($Q83:AG83))*4)),"n/a"),"n/a")</f>
        <v>3.011872372997435</v>
      </c>
      <c r="J83" s="20">
        <f>IF(COUNT(Q83:AJ83)=20,IFERROR(IF(($D83/IF($Q83=0,SUM($R83:AL83),SUM($Q83:AK83))*5)&lt;0,"n/a",($D83/IF($Q83=0,SUM($R83:AL83),SUM($Q83:AK83))*5)),"n/a"),"n/a")</f>
        <v>3.1030637007357642</v>
      </c>
      <c r="K83" s="20">
        <f>IF(COUNT(Q83:AN83)=24,IFERROR(IF(($D83/IF($Q83=0,SUM($R83:AP83),SUM($Q83:AO83))*6)&lt;0,"n/a",($D83/IF($Q83=0,SUM($R83:AP83),SUM($Q83:AO83))*6)),"n/a"),"n/a")</f>
        <v>3.172409192063971</v>
      </c>
      <c r="L83" s="20">
        <f>IF(COUNT(Q83:AR83)=28,IFERROR(IF(($D83/IF($Q83=0,SUM($R83:AT83),SUM($Q83:AS83))*7)&lt;0,"n/a",($D83/IF($Q83=0,SUM($R83:AT83),SUM($Q83:AS83))*7)),"n/a"),"n/a")</f>
        <v>3.22216961383115</v>
      </c>
      <c r="M83" s="20">
        <f>IF(COUNT(Q83:AV83)=32,IFERROR(IF(($D83/IF($Q83=0,SUM($R83:AX83),SUM($Q83:AW83))*8)&lt;0,"n/a",($D83/IF($Q83=0,SUM($R83:AX83),SUM($Q83:AW83))*8)),"n/a"),"n/a")</f>
        <v>3.2391774426778785</v>
      </c>
      <c r="N83" s="20">
        <f>IF(COUNT(Q83:AZ83)=36,IFERROR(IF(($D83/IF($Q83=0,SUM($R83:BB83),SUM($Q83:BA83))*9)&lt;0,"n/a",($D83/IF($Q83=0,SUM($R83:BB83),SUM($Q83:BA83))*9)),"n/a"),"n/a")</f>
        <v>3.2539355456471069</v>
      </c>
      <c r="O83" s="20">
        <f>IF(COUNT(Q83:BD83)=40,IFERROR(IF(($D83/IF($Q83=0,SUM($R83:BF83),SUM($Q83:BE83))*10)&lt;0,"n/a",($D83/IF($Q83=0,SUM($R83:BF83),SUM($Q83:BE83))*10)),"n/a"),"n/a")</f>
        <v>3.2702343702157073</v>
      </c>
      <c r="P83" s="22">
        <f t="shared" si="4"/>
        <v>80854</v>
      </c>
      <c r="Q83" s="24">
        <v>16200</v>
      </c>
      <c r="R83" s="36">
        <v>25248</v>
      </c>
      <c r="S83" s="26">
        <v>20189</v>
      </c>
      <c r="T83" s="37">
        <v>19217</v>
      </c>
      <c r="U83" s="37">
        <v>14820</v>
      </c>
      <c r="V83" s="28">
        <v>22455</v>
      </c>
      <c r="W83" s="27">
        <v>18091</v>
      </c>
      <c r="X83" s="27">
        <v>15945</v>
      </c>
      <c r="Y83" s="27">
        <v>13881</v>
      </c>
      <c r="Z83" s="28">
        <v>20640</v>
      </c>
      <c r="AA83" s="27">
        <v>17188</v>
      </c>
      <c r="AB83" s="27">
        <v>16449</v>
      </c>
      <c r="AC83" s="27">
        <v>12884</v>
      </c>
      <c r="AD83" s="28">
        <v>19524</v>
      </c>
      <c r="AE83" s="27">
        <v>16485</v>
      </c>
      <c r="AF83" s="27">
        <v>16090</v>
      </c>
      <c r="AG83" s="27">
        <v>12562</v>
      </c>
      <c r="AH83" s="28">
        <v>19526</v>
      </c>
      <c r="AI83" s="27">
        <v>16240</v>
      </c>
      <c r="AJ83" s="27">
        <v>15710</v>
      </c>
      <c r="AK83" s="27">
        <v>12049</v>
      </c>
      <c r="AL83" s="28">
        <v>19515</v>
      </c>
      <c r="AM83" s="27">
        <v>16027</v>
      </c>
      <c r="AN83" s="27">
        <v>15395</v>
      </c>
      <c r="AO83" s="27">
        <v>11862</v>
      </c>
      <c r="AP83" s="28">
        <v>18585</v>
      </c>
      <c r="AQ83" s="27">
        <v>16331</v>
      </c>
      <c r="AR83" s="27">
        <v>15923</v>
      </c>
      <c r="AS83" s="27">
        <v>12217</v>
      </c>
      <c r="AT83" s="28">
        <v>19948</v>
      </c>
      <c r="AU83" s="27">
        <v>17218</v>
      </c>
      <c r="AV83" s="27">
        <v>16894</v>
      </c>
      <c r="AW83" s="27">
        <v>12623</v>
      </c>
      <c r="AX83" s="28">
        <v>20118</v>
      </c>
      <c r="AY83" s="27">
        <v>16909</v>
      </c>
      <c r="AZ83" s="27">
        <v>16807</v>
      </c>
      <c r="BA83" s="27">
        <v>12581</v>
      </c>
      <c r="BB83" s="28">
        <v>19954</v>
      </c>
      <c r="BC83" s="27">
        <v>16652</v>
      </c>
      <c r="BD83" s="27">
        <v>16458</v>
      </c>
      <c r="BE83" s="27">
        <v>12428</v>
      </c>
      <c r="BF83" s="28">
        <v>20158</v>
      </c>
      <c r="BG83" s="27">
        <v>17582</v>
      </c>
      <c r="BH83" s="27">
        <v>16827</v>
      </c>
      <c r="BI83" s="27">
        <v>11937</v>
      </c>
    </row>
    <row r="84" spans="1:61" x14ac:dyDescent="0.2">
      <c r="A84" t="e" vm="80">
        <v>#VALUE!</v>
      </c>
      <c r="B84" t="str" cm="1">
        <f t="array" ref="B84">_FV(A84,"Ticker symbol",TRUE)</f>
        <v>PYPL</v>
      </c>
      <c r="C84" s="18" cm="1">
        <f t="array" ref="C84">_FV(A84,"Price")</f>
        <v>80.540000000000006</v>
      </c>
      <c r="D84" s="19" cm="1">
        <f t="array" ref="D84">_FV(A84,"market cap",TRUE)/1000000</f>
        <v>93268.54</v>
      </c>
      <c r="E84" s="21" t="str">
        <f t="shared" si="3"/>
        <v>n/a</v>
      </c>
      <c r="F84" s="20">
        <f>IF(COUNT(Q84:T84)=4,IFERROR(IF($D84/IF($Q84=0,SUM($R84:U84),SUM($Q84:T84))&lt;0,"n/a",$D84/IF($Q84=0,SUM($R84:U84),SUM($Q84:T84))),"n/a"),"n/a")</f>
        <v>3.612119592579683</v>
      </c>
      <c r="G84" s="20">
        <f>IF(COUNT(Q84:X84)=8,IFERROR(IF(($D84/IF($Q84=0,SUM($R84:Z84),SUM($Q84:Y84))*2)&lt;0,"n/a",($D84/IF($Q84=0,SUM($R84:Z84),SUM($Q84:Y84))*2)),"n/a"),"n/a")</f>
        <v>3.4992323853830567</v>
      </c>
      <c r="H84" s="20">
        <f>IF(COUNT(Q84:AB84)=12,IFERROR(IF(($D84/IF($Q84=0,SUM($R84:AD84),SUM($Q84:AC84))*3)&lt;0,"n/a",($D84/IF($Q84=0,SUM($R84:AD84),SUM($Q84:AC84))*3)),"n/a"),"n/a")</f>
        <v>3.9364887450759705</v>
      </c>
      <c r="I84" s="20">
        <f>IF(COUNT(Q84:AF84)=16,IFERROR(IF(($D84/IF($Q84=0,SUM($R84:AH84),SUM($Q84:AG84))*4)&lt;0,"n/a",($D84/IF($Q84=0,SUM($R84:AH84),SUM($Q84:AG84))*4)),"n/a"),"n/a")</f>
        <v>4.3114509251019859</v>
      </c>
      <c r="J84" s="20">
        <f>IF(COUNT(Q84:AJ84)=20,IFERROR(IF(($D84/IF($Q84=0,SUM($R84:AL84),SUM($Q84:AK84))*5)&lt;0,"n/a",($D84/IF($Q84=0,SUM($R84:AL84),SUM($Q84:AK84))*5)),"n/a"),"n/a")</f>
        <v>4.6809806775407772</v>
      </c>
      <c r="K84" s="20">
        <f>IF(COUNT(Q84:AN84)=24,IFERROR(IF(($D84/IF($Q84=0,SUM($R84:AP84),SUM($Q84:AO84))*6)&lt;0,"n/a",($D84/IF($Q84=0,SUM($R84:AP84),SUM($Q84:AO84))*6)),"n/a"),"n/a")</f>
        <v>5.0658679967773175</v>
      </c>
      <c r="L84" s="20">
        <f>IF(COUNT(Q84:AR84)=28,IFERROR(IF(($D84/IF($Q84=0,SUM($R84:AT84),SUM($Q84:AS84))*7)&lt;0,"n/a",($D84/IF($Q84=0,SUM($R84:AT84),SUM($Q84:AS84))*7)),"n/a"),"n/a")</f>
        <v>5.4536171741218729</v>
      </c>
      <c r="M84" s="20">
        <f>IF(COUNT(Q84:AV84)=32,IFERROR(IF(($D84/IF($Q84=0,SUM($R84:AX84),SUM($Q84:AW84))*8)&lt;0,"n/a",($D84/IF($Q84=0,SUM($R84:AX84),SUM($Q84:AW84))*8)),"n/a"),"n/a")</f>
        <v>5.841148583059339</v>
      </c>
      <c r="N84" s="20" t="str">
        <f>IF(COUNT(Q84:AZ84)=36,IFERROR(IF(($D84/IF($Q84=0,SUM($R84:BB84),SUM($Q84:BA84))*9)&lt;0,"n/a",($D84/IF($Q84=0,SUM($R84:BB84),SUM($Q84:BA84))*9)),"n/a"),"n/a")</f>
        <v>n/a</v>
      </c>
      <c r="O84" s="20" t="str">
        <f>IF(COUNT(Q84:BD84)=40,IFERROR(IF(($D84/IF($Q84=0,SUM($R84:BF84),SUM($Q84:BE84))*10)&lt;0,"n/a",($D84/IF($Q84=0,SUM($R84:BF84),SUM($Q84:BE84))*10)),"n/a"),"n/a")</f>
        <v>n/a</v>
      </c>
      <c r="P84" s="22">
        <f t="shared" si="4"/>
        <v>25821</v>
      </c>
      <c r="Q84" s="24">
        <v>6483</v>
      </c>
      <c r="R84" s="36">
        <v>6918</v>
      </c>
      <c r="S84" s="26">
        <v>6182</v>
      </c>
      <c r="T84" s="37">
        <v>6238</v>
      </c>
      <c r="U84" s="37">
        <v>6033</v>
      </c>
      <c r="V84" s="45">
        <v>6116</v>
      </c>
      <c r="W84" s="46">
        <v>5459</v>
      </c>
      <c r="X84" s="46">
        <v>5261</v>
      </c>
      <c r="Y84" s="46">
        <v>4618</v>
      </c>
      <c r="Z84" s="45">
        <v>4961</v>
      </c>
      <c r="AA84" s="46">
        <v>4378</v>
      </c>
      <c r="AB84" s="46">
        <v>4305</v>
      </c>
      <c r="AC84" s="46">
        <v>4128</v>
      </c>
      <c r="AD84" s="45">
        <v>4226</v>
      </c>
      <c r="AE84" s="46">
        <v>3683</v>
      </c>
      <c r="AF84" s="46">
        <v>3857</v>
      </c>
      <c r="AG84" s="46">
        <v>3685</v>
      </c>
      <c r="AH84" s="45">
        <v>3744</v>
      </c>
      <c r="AI84" s="46">
        <v>3239</v>
      </c>
      <c r="AJ84" s="46">
        <v>3136</v>
      </c>
      <c r="AK84" s="46">
        <v>2975</v>
      </c>
      <c r="AL84" s="45">
        <v>2981</v>
      </c>
      <c r="AM84" s="46">
        <v>2667</v>
      </c>
      <c r="AN84" s="46">
        <v>2650</v>
      </c>
      <c r="AO84" s="46">
        <v>2544</v>
      </c>
      <c r="AP84" s="45">
        <v>2556</v>
      </c>
      <c r="AQ84" s="46">
        <v>2258</v>
      </c>
      <c r="AR84" s="46">
        <v>2297</v>
      </c>
      <c r="AS84" s="46">
        <v>2137</v>
      </c>
      <c r="AT84" s="45">
        <v>2193</v>
      </c>
      <c r="AU84" s="46">
        <v>1975</v>
      </c>
      <c r="AV84" s="46">
        <v>1983</v>
      </c>
      <c r="AW84" s="46">
        <v>1874</v>
      </c>
      <c r="AX84" s="47"/>
      <c r="AY84" s="32"/>
      <c r="AZ84" s="32"/>
      <c r="BA84" s="32"/>
      <c r="BB84" s="47"/>
      <c r="BC84" s="32"/>
      <c r="BD84" s="32"/>
      <c r="BE84" s="32"/>
      <c r="BF84" s="47"/>
      <c r="BG84" s="32"/>
      <c r="BH84" s="32"/>
      <c r="BI84" s="32"/>
    </row>
    <row r="85" spans="1:61" x14ac:dyDescent="0.2">
      <c r="A85" t="e" vm="81">
        <v>#VALUE!</v>
      </c>
      <c r="B85" t="str" cm="1">
        <f t="array" ref="B85">_FV(A85,"Ticker symbol",TRUE)</f>
        <v>QCOM</v>
      </c>
      <c r="C85" s="18" cm="1">
        <f t="array" ref="C85">_FV(A85,"Price")</f>
        <v>131.6</v>
      </c>
      <c r="D85" s="19" cm="1">
        <f t="array" ref="D85">_FV(A85,"market cap",TRUE)/1000000</f>
        <v>147392</v>
      </c>
      <c r="E85" s="21">
        <f t="shared" si="3"/>
        <v>0.24814611920954532</v>
      </c>
      <c r="F85" s="20">
        <f>IF(COUNT(Q85:T85)=4,IFERROR(IF($D85/IF($Q85=0,SUM($R85:U85),SUM($Q85:T85))&lt;0,"n/a",$D85/IF($Q85=0,SUM($R85:U85),SUM($Q85:T85))),"n/a"),"n/a")</f>
        <v>3.7537756271488605</v>
      </c>
      <c r="G85" s="20">
        <f>IF(COUNT(Q85:X85)=8,IFERROR(IF(($D85/IF($Q85=0,SUM($R85:Z85),SUM($Q85:Y85))*2)&lt;0,"n/a",($D85/IF($Q85=0,SUM($R85:Z85),SUM($Q85:Y85))*2)),"n/a"),"n/a")</f>
        <v>3.9895518954106834</v>
      </c>
      <c r="H85" s="20">
        <f>IF(COUNT(Q85:AB85)=12,IFERROR(IF(($D85/IF($Q85=0,SUM($R85:AD85),SUM($Q85:AC85))*3)&lt;0,"n/a",($D85/IF($Q85=0,SUM($R85:AD85),SUM($Q85:AC85))*3)),"n/a"),"n/a")</f>
        <v>4.4937955425470282</v>
      </c>
      <c r="I85" s="20">
        <f>IF(COUNT(Q85:AF85)=16,IFERROR(IF(($D85/IF($Q85=0,SUM($R85:AH85),SUM($Q85:AG85))*4)&lt;0,"n/a",($D85/IF($Q85=0,SUM($R85:AH85),SUM($Q85:AG85))*4)),"n/a"),"n/a")</f>
        <v>4.9206526728706752</v>
      </c>
      <c r="J85" s="20">
        <f>IF(COUNT(Q85:AJ85)=20,IFERROR(IF(($D85/IF($Q85=0,SUM($R85:AL85),SUM($Q85:AK85))*5)&lt;0,"n/a",($D85/IF($Q85=0,SUM($R85:AL85),SUM($Q85:AK85))*5)),"n/a"),"n/a")</f>
        <v>5.1858784454186582</v>
      </c>
      <c r="K85" s="20">
        <f>IF(COUNT(Q85:AN85)=24,IFERROR(IF(($D85/IF($Q85=0,SUM($R85:AP85),SUM($Q85:AO85))*6)&lt;0,"n/a",($D85/IF($Q85=0,SUM($R85:AP85),SUM($Q85:AO85))*6)),"n/a"),"n/a")</f>
        <v>5.3310506549639207</v>
      </c>
      <c r="L85" s="20">
        <f>IF(COUNT(Q85:AR85)=28,IFERROR(IF(($D85/IF($Q85=0,SUM($R85:AT85),SUM($Q85:AS85))*7)&lt;0,"n/a",($D85/IF($Q85=0,SUM($R85:AT85),SUM($Q85:AS85))*7)),"n/a"),"n/a")</f>
        <v>5.4346937485514424</v>
      </c>
      <c r="M85" s="20">
        <f>IF(COUNT(Q85:AV85)=32,IFERROR(IF(($D85/IF($Q85=0,SUM($R85:AX85),SUM($Q85:AW85))*8)&lt;0,"n/a",($D85/IF($Q85=0,SUM($R85:AX85),SUM($Q85:AW85))*8)),"n/a"),"n/a")</f>
        <v>5.4386185011623187</v>
      </c>
      <c r="N85" s="20">
        <f>IF(COUNT(Q85:AZ85)=36,IFERROR(IF(($D85/IF($Q85=0,SUM($R85:BB85),SUM($Q85:BA85))*9)&lt;0,"n/a",($D85/IF($Q85=0,SUM($R85:BB85),SUM($Q85:BA85))*9)),"n/a"),"n/a")</f>
        <v>5.4752309330603692</v>
      </c>
      <c r="O85" s="20">
        <f>IF(COUNT(Q85:BD85)=40,IFERROR(IF(($D85/IF($Q85=0,SUM($R85:BF85),SUM($Q85:BE85))*10)&lt;0,"n/a",($D85/IF($Q85=0,SUM($R85:BF85),SUM($Q85:BE85))*10)),"n/a"),"n/a")</f>
        <v>5.6098897752877406</v>
      </c>
      <c r="P85" s="22">
        <f t="shared" si="4"/>
        <v>39265</v>
      </c>
      <c r="Q85" s="24">
        <v>11164</v>
      </c>
      <c r="R85" s="36">
        <v>10705</v>
      </c>
      <c r="S85" s="26">
        <v>9336</v>
      </c>
      <c r="T85" s="37">
        <v>8060</v>
      </c>
      <c r="U85" s="37">
        <v>7935</v>
      </c>
      <c r="V85" s="28">
        <v>8235</v>
      </c>
      <c r="W85" s="27">
        <v>8345</v>
      </c>
      <c r="X85" s="27">
        <v>4893</v>
      </c>
      <c r="Y85" s="27">
        <v>5216</v>
      </c>
      <c r="Z85" s="28">
        <v>5077</v>
      </c>
      <c r="AA85" s="27">
        <v>4814</v>
      </c>
      <c r="AB85" s="27">
        <v>9635</v>
      </c>
      <c r="AC85" s="27">
        <v>4982</v>
      </c>
      <c r="AD85" s="28">
        <v>4842</v>
      </c>
      <c r="AE85" s="27">
        <v>5779</v>
      </c>
      <c r="AF85" s="27">
        <v>5577</v>
      </c>
      <c r="AG85" s="27">
        <v>5220</v>
      </c>
      <c r="AH85" s="28">
        <v>6035</v>
      </c>
      <c r="AI85" s="27">
        <v>5872</v>
      </c>
      <c r="AJ85" s="27">
        <v>5371</v>
      </c>
      <c r="AK85" s="27">
        <v>5016</v>
      </c>
      <c r="AL85" s="28">
        <v>5999</v>
      </c>
      <c r="AM85" s="27">
        <v>6184</v>
      </c>
      <c r="AN85" s="27">
        <v>6044</v>
      </c>
      <c r="AO85" s="27">
        <v>5551</v>
      </c>
      <c r="AP85" s="28">
        <v>5775</v>
      </c>
      <c r="AQ85" s="27">
        <v>5456</v>
      </c>
      <c r="AR85" s="27">
        <v>5832</v>
      </c>
      <c r="AS85" s="27">
        <v>6894</v>
      </c>
      <c r="AT85" s="28">
        <v>7099</v>
      </c>
      <c r="AU85" s="27">
        <v>6692</v>
      </c>
      <c r="AV85" s="27">
        <v>6806</v>
      </c>
      <c r="AW85" s="27">
        <v>6367</v>
      </c>
      <c r="AX85" s="28">
        <v>6622</v>
      </c>
      <c r="AY85" s="27">
        <v>6481</v>
      </c>
      <c r="AZ85" s="27">
        <v>6243</v>
      </c>
      <c r="BA85" s="27">
        <v>6124</v>
      </c>
      <c r="BB85" s="28">
        <v>6018</v>
      </c>
      <c r="BC85" s="27">
        <v>4871</v>
      </c>
      <c r="BD85" s="27">
        <v>4626</v>
      </c>
      <c r="BE85" s="27">
        <v>4943</v>
      </c>
      <c r="BF85" s="28">
        <v>4681</v>
      </c>
      <c r="BG85" s="27">
        <v>4116</v>
      </c>
      <c r="BH85" s="27">
        <v>3623</v>
      </c>
      <c r="BI85" s="27">
        <v>3870</v>
      </c>
    </row>
    <row r="86" spans="1:61" x14ac:dyDescent="0.2">
      <c r="A86" t="e" vm="82">
        <v>#VALUE!</v>
      </c>
      <c r="B86" t="str" cm="1">
        <f t="array" ref="B86">_FV(A86,"Ticker symbol",TRUE)</f>
        <v>REGN</v>
      </c>
      <c r="C86" s="18" cm="1">
        <f t="array" ref="C86">_FV(A86,"Price")</f>
        <v>661.14</v>
      </c>
      <c r="D86" s="19" cm="1">
        <f t="array" ref="D86">_FV(A86,"market cap",TRUE)/1000000</f>
        <v>72623.710000000006</v>
      </c>
      <c r="E86" s="21">
        <f t="shared" si="3"/>
        <v>3.7134831460674156</v>
      </c>
      <c r="F86" s="20">
        <f>IF(COUNT(Q86:T86)=4,IFERROR(IF($D86/IF($Q86=0,SUM($R86:U86),SUM($Q86:T86))&lt;0,"n/a",$D86/IF($Q86=0,SUM($R86:U86),SUM($Q86:T86))),"n/a"),"n/a")</f>
        <v>4.3990374946998614</v>
      </c>
      <c r="G86" s="20">
        <f>IF(COUNT(Q86:X86)=8,IFERROR(IF(($D86/IF($Q86=0,SUM($R86:Z86),SUM($Q86:Y86))*2)&lt;0,"n/a",($D86/IF($Q86=0,SUM($R86:Z86),SUM($Q86:Y86))*2)),"n/a"),"n/a")</f>
        <v>5.2750107136371893</v>
      </c>
      <c r="H86" s="20">
        <f>IF(COUNT(Q86:AB86)=12,IFERROR(IF(($D86/IF($Q86=0,SUM($R86:AD86),SUM($Q86:AC86))*3)&lt;0,"n/a",($D86/IF($Q86=0,SUM($R86:AD86),SUM($Q86:AC86))*3)),"n/a"),"n/a")</f>
        <v>6.390307092156978</v>
      </c>
      <c r="I86" s="20">
        <f>IF(COUNT(Q86:AF86)=16,IFERROR(IF(($D86/IF($Q86=0,SUM($R86:AH86),SUM($Q86:AG86))*4)&lt;0,"n/a",($D86/IF($Q86=0,SUM($R86:AH86),SUM($Q86:AG86))*4)),"n/a"),"n/a")</f>
        <v>7.4028398868530374</v>
      </c>
      <c r="J86" s="20">
        <f>IF(COUNT(Q86:AJ86)=20,IFERROR(IF(($D86/IF($Q86=0,SUM($R86:AL86),SUM($Q86:AK86))*5)&lt;0,"n/a",($D86/IF($Q86=0,SUM($R86:AL86),SUM($Q86:AK86))*5)),"n/a"),"n/a")</f>
        <v>8.0490889544033877</v>
      </c>
      <c r="K86" s="20">
        <f>IF(COUNT(Q86:AN86)=24,IFERROR(IF(($D86/IF($Q86=0,SUM($R86:AP86),SUM($Q86:AO86))*6)&lt;0,"n/a",($D86/IF($Q86=0,SUM($R86:AP86),SUM($Q86:AO86))*6)),"n/a"),"n/a")</f>
        <v>8.7193792772241565</v>
      </c>
      <c r="L86" s="20">
        <f>IF(COUNT(Q86:AR86)=28,IFERROR(IF(($D86/IF($Q86=0,SUM($R86:AT86),SUM($Q86:AS86))*7)&lt;0,"n/a",($D86/IF($Q86=0,SUM($R86:AT86),SUM($Q86:AS86))*7)),"n/a"),"n/a")</f>
        <v>9.4006059765523879</v>
      </c>
      <c r="M86" s="20">
        <f>IF(COUNT(Q86:AV86)=32,IFERROR(IF(($D86/IF($Q86=0,SUM($R86:AX86),SUM($Q86:AW86))*8)&lt;0,"n/a",($D86/IF($Q86=0,SUM($R86:AX86),SUM($Q86:AW86))*8)),"n/a"),"n/a")</f>
        <v>10.211073851453479</v>
      </c>
      <c r="N86" s="20">
        <f>IF(COUNT(Q86:AZ86)=36,IFERROR(IF(($D86/IF($Q86=0,SUM($R86:BB86),SUM($Q86:BA86))*9)&lt;0,"n/a",($D86/IF($Q86=0,SUM($R86:BB86),SUM($Q86:BA86))*9)),"n/a"),"n/a")</f>
        <v>11.077629781536533</v>
      </c>
      <c r="O86" s="20">
        <f>IF(COUNT(Q86:BD86)=40,IFERROR(IF(($D86/IF($Q86=0,SUM($R86:BF86),SUM($Q86:BE86))*10)&lt;0,"n/a",($D86/IF($Q86=0,SUM($R86:BF86),SUM($Q86:BE86))*10)),"n/a"),"n/a")</f>
        <v>12.027377364115136</v>
      </c>
      <c r="P86" s="22">
        <f t="shared" si="4"/>
        <v>16509</v>
      </c>
      <c r="Q86" s="24">
        <v>2965</v>
      </c>
      <c r="R86" s="36">
        <v>4952</v>
      </c>
      <c r="S86" s="26">
        <v>3453</v>
      </c>
      <c r="T86" s="37">
        <v>5139</v>
      </c>
      <c r="U86" s="37">
        <v>2529</v>
      </c>
      <c r="V86" s="28">
        <v>2423</v>
      </c>
      <c r="W86" s="27">
        <v>2294</v>
      </c>
      <c r="X86" s="27">
        <v>1952</v>
      </c>
      <c r="Y86" s="27">
        <v>1828</v>
      </c>
      <c r="Z86" s="28">
        <v>1864</v>
      </c>
      <c r="AA86" s="27">
        <v>1744</v>
      </c>
      <c r="AB86" s="27">
        <v>1578</v>
      </c>
      <c r="AC86" s="27">
        <v>1373</v>
      </c>
      <c r="AD86" s="28">
        <v>363</v>
      </c>
      <c r="AE86" s="27">
        <v>1664</v>
      </c>
      <c r="AF86" s="27">
        <v>1608</v>
      </c>
      <c r="AG86" s="27">
        <v>1512</v>
      </c>
      <c r="AH86" s="28">
        <v>1582</v>
      </c>
      <c r="AI86" s="27">
        <v>1501</v>
      </c>
      <c r="AJ86" s="27">
        <v>1470</v>
      </c>
      <c r="AK86" s="27">
        <v>1319</v>
      </c>
      <c r="AL86" s="28">
        <v>1227</v>
      </c>
      <c r="AM86" s="27">
        <v>1220</v>
      </c>
      <c r="AN86" s="27">
        <v>1213</v>
      </c>
      <c r="AO86" s="27">
        <v>1201</v>
      </c>
      <c r="AP86" s="28">
        <v>1098</v>
      </c>
      <c r="AQ86" s="27">
        <v>1137</v>
      </c>
      <c r="AR86" s="27">
        <v>999</v>
      </c>
      <c r="AS86" s="27">
        <v>870</v>
      </c>
      <c r="AT86" s="28">
        <v>802</v>
      </c>
      <c r="AU86" s="27">
        <v>726</v>
      </c>
      <c r="AV86" s="27">
        <v>666</v>
      </c>
      <c r="AW86" s="27">
        <v>626</v>
      </c>
      <c r="AX86" s="28">
        <v>610</v>
      </c>
      <c r="AY86" s="27">
        <v>597</v>
      </c>
      <c r="AZ86" s="27">
        <v>458</v>
      </c>
      <c r="BA86" s="27">
        <v>440</v>
      </c>
      <c r="BB86" s="28">
        <v>415</v>
      </c>
      <c r="BC86" s="27">
        <v>428</v>
      </c>
      <c r="BD86" s="27">
        <v>304</v>
      </c>
      <c r="BE86" s="27">
        <v>232</v>
      </c>
      <c r="BF86" s="28">
        <v>123</v>
      </c>
      <c r="BG86" s="27">
        <v>103</v>
      </c>
      <c r="BH86" s="27">
        <v>108</v>
      </c>
      <c r="BI86" s="27">
        <v>112</v>
      </c>
    </row>
    <row r="87" spans="1:61" x14ac:dyDescent="0.2">
      <c r="A87" t="e" vm="83">
        <v>#VALUE!</v>
      </c>
      <c r="B87" t="str" cm="1">
        <f t="array" ref="B87">_FV(A87,"Ticker symbol",TRUE)</f>
        <v>ROST</v>
      </c>
      <c r="C87" s="18" cm="1">
        <f t="array" ref="C87">_FV(A87,"Price")</f>
        <v>71.87</v>
      </c>
      <c r="D87" s="19" cm="1">
        <f t="array" ref="D87">_FV(A87,"market cap",TRUE)/1000000</f>
        <v>25254.57</v>
      </c>
      <c r="E87" s="21">
        <f t="shared" si="3"/>
        <v>0.53215034683013385</v>
      </c>
      <c r="F87" s="20">
        <f>IF(COUNT(Q87:T87)=4,IFERROR(IF($D87/IF($Q87=0,SUM($R87:U87),SUM($Q87:T87))&lt;0,"n/a",$D87/IF($Q87=0,SUM($R87:U87),SUM($Q87:T87))),"n/a"),"n/a")</f>
        <v>1.3350198234392345</v>
      </c>
      <c r="G87" s="20">
        <f>IF(COUNT(Q87:X87)=8,IFERROR(IF(($D87/IF($Q87=0,SUM($R87:Z87),SUM($Q87:Y87))*2)&lt;0,"n/a",($D87/IF($Q87=0,SUM($R87:Z87),SUM($Q87:Y87))*2)),"n/a"),"n/a")</f>
        <v>1.4083913783007556</v>
      </c>
      <c r="H87" s="20">
        <f>IF(COUNT(Q87:AB87)=12,IFERROR(IF(($D87/IF($Q87=0,SUM($R87:AD87),SUM($Q87:AC87))*3)&lt;0,"n/a",($D87/IF($Q87=0,SUM($R87:AD87),SUM($Q87:AC87))*3)),"n/a"),"n/a")</f>
        <v>1.4684027831614854</v>
      </c>
      <c r="I87" s="20">
        <f>IF(COUNT(Q87:AF87)=16,IFERROR(IF(($D87/IF($Q87=0,SUM($R87:AH87),SUM($Q87:AG87))*4)&lt;0,"n/a",($D87/IF($Q87=0,SUM($R87:AH87),SUM($Q87:AG87))*4)),"n/a"),"n/a")</f>
        <v>1.518135886145384</v>
      </c>
      <c r="J87" s="20">
        <f>IF(COUNT(Q87:AJ87)=20,IFERROR(IF(($D87/IF($Q87=0,SUM($R87:AL87),SUM($Q87:AK87))*5)&lt;0,"n/a",($D87/IF($Q87=0,SUM($R87:AL87),SUM($Q87:AK87))*5)),"n/a"),"n/a")</f>
        <v>1.5760858983000077</v>
      </c>
      <c r="K87" s="20">
        <f>IF(COUNT(Q87:AN87)=24,IFERROR(IF(($D87/IF($Q87=0,SUM($R87:AP87),SUM($Q87:AO87))*6)&lt;0,"n/a",($D87/IF($Q87=0,SUM($R87:AP87),SUM($Q87:AO87))*6)),"n/a"),"n/a")</f>
        <v>1.6341416646895155</v>
      </c>
      <c r="L87" s="20">
        <f>IF(COUNT(Q87:AR87)=28,IFERROR(IF(($D87/IF($Q87=0,SUM($R87:AT87),SUM($Q87:AS87))*7)&lt;0,"n/a",($D87/IF($Q87=0,SUM($R87:AT87),SUM($Q87:AS87))*7)),"n/a"),"n/a")</f>
        <v>1.6925359030330882</v>
      </c>
      <c r="M87" s="20">
        <f>IF(COUNT(Q87:AV87)=32,IFERROR(IF(($D87/IF($Q87=0,SUM($R87:AX87),SUM($Q87:AW87))*8)&lt;0,"n/a",($D87/IF($Q87=0,SUM($R87:AX87),SUM($Q87:AW87))*8)),"n/a"),"n/a")</f>
        <v>1.7538048073333969</v>
      </c>
      <c r="N87" s="20">
        <f>IF(COUNT(Q87:AZ87)=36,IFERROR(IF(($D87/IF($Q87=0,SUM($R87:BB87),SUM($Q87:BA87))*9)&lt;0,"n/a",($D87/IF($Q87=0,SUM($R87:BB87),SUM($Q87:BA87))*9)),"n/a"),"n/a")</f>
        <v>1.8118209790432767</v>
      </c>
      <c r="O87" s="20">
        <f>IF(COUNT(Q87:BD87)=40,IFERROR(IF(($D87/IF($Q87=0,SUM($R87:BF87),SUM($Q87:BE87))*10)&lt;0,"n/a",($D87/IF($Q87=0,SUM($R87:BF87),SUM($Q87:BE87))*10)),"n/a"),"n/a")</f>
        <v>1.8733732419440983</v>
      </c>
      <c r="P87" s="22">
        <f t="shared" si="4"/>
        <v>18917</v>
      </c>
      <c r="Q87" s="24">
        <v>5021</v>
      </c>
      <c r="R87" s="36">
        <v>4575</v>
      </c>
      <c r="S87" s="26">
        <v>4805</v>
      </c>
      <c r="T87" s="37">
        <v>4516</v>
      </c>
      <c r="U87" s="37">
        <v>4250</v>
      </c>
      <c r="V87" s="28">
        <v>3755</v>
      </c>
      <c r="W87" s="27">
        <v>2685</v>
      </c>
      <c r="X87" s="27">
        <v>1843</v>
      </c>
      <c r="Y87" s="27">
        <v>4413</v>
      </c>
      <c r="Z87" s="28">
        <v>3849</v>
      </c>
      <c r="AA87" s="27">
        <v>3980</v>
      </c>
      <c r="AB87" s="27">
        <v>3797</v>
      </c>
      <c r="AC87" s="27">
        <v>4107</v>
      </c>
      <c r="AD87" s="28">
        <v>3550</v>
      </c>
      <c r="AE87" s="27">
        <v>3738</v>
      </c>
      <c r="AF87" s="27">
        <v>3589</v>
      </c>
      <c r="AG87" s="27">
        <v>4068</v>
      </c>
      <c r="AH87" s="28">
        <v>3329</v>
      </c>
      <c r="AI87" s="27">
        <v>3432</v>
      </c>
      <c r="AJ87" s="27">
        <v>3306</v>
      </c>
      <c r="AK87" s="27">
        <v>3510</v>
      </c>
      <c r="AL87" s="28">
        <v>3087</v>
      </c>
      <c r="AM87" s="27">
        <v>3181</v>
      </c>
      <c r="AN87" s="27">
        <v>3089</v>
      </c>
      <c r="AO87" s="27">
        <v>3251</v>
      </c>
      <c r="AP87" s="28">
        <v>2783</v>
      </c>
      <c r="AQ87" s="27">
        <v>2968</v>
      </c>
      <c r="AR87" s="27">
        <v>2938</v>
      </c>
      <c r="AS87" s="27">
        <v>3033</v>
      </c>
      <c r="AT87" s="28">
        <v>2599</v>
      </c>
      <c r="AU87" s="27">
        <v>2730</v>
      </c>
      <c r="AV87" s="27">
        <v>2681</v>
      </c>
      <c r="AW87" s="27">
        <v>2741</v>
      </c>
      <c r="AX87" s="28">
        <v>2398</v>
      </c>
      <c r="AY87" s="27">
        <v>2551</v>
      </c>
      <c r="AZ87" s="27">
        <v>2540</v>
      </c>
      <c r="BA87" s="27">
        <v>2761</v>
      </c>
      <c r="BB87" s="28">
        <v>2263</v>
      </c>
      <c r="BC87" s="27">
        <v>2341</v>
      </c>
      <c r="BD87" s="27">
        <v>2357</v>
      </c>
      <c r="BE87" s="27">
        <v>2398</v>
      </c>
      <c r="BF87" s="28">
        <v>2046</v>
      </c>
      <c r="BG87" s="27">
        <v>2089</v>
      </c>
      <c r="BH87" s="27">
        <v>2075</v>
      </c>
      <c r="BI87" s="27">
        <v>2145</v>
      </c>
    </row>
    <row r="88" spans="1:61" x14ac:dyDescent="0.2">
      <c r="A88" t="e" vm="84">
        <v>#VALUE!</v>
      </c>
      <c r="B88" t="str" cm="1">
        <f t="array" ref="B88">_FV(A88,"Ticker symbol",TRUE)</f>
        <v>SBUX</v>
      </c>
      <c r="C88" s="18" cm="1">
        <f t="array" ref="C88">_FV(A88,"Price")</f>
        <v>73.39</v>
      </c>
      <c r="D88" s="19" cm="1">
        <f t="array" ref="D88">_FV(A88,"market cap",TRUE)/1000000</f>
        <v>84170.99</v>
      </c>
      <c r="E88" s="21">
        <f t="shared" si="3"/>
        <v>0.72910327924273155</v>
      </c>
      <c r="F88" s="20">
        <f>IF(COUNT(Q88:T88)=4,IFERROR(IF($D88/IF($Q88=0,SUM($R88:U88),SUM($Q88:T88))&lt;0,"n/a",$D88/IF($Q88=0,SUM($R88:U88),SUM($Q88:T88))),"n/a"),"n/a")</f>
        <v>2.6865939993616346</v>
      </c>
      <c r="G88" s="20">
        <f>IF(COUNT(Q88:X88)=8,IFERROR(IF(($D88/IF($Q88=0,SUM($R88:Z88),SUM($Q88:Y88))*2)&lt;0,"n/a",($D88/IF($Q88=0,SUM($R88:Z88),SUM($Q88:Y88))*2)),"n/a"),"n/a")</f>
        <v>2.7521249673031654</v>
      </c>
      <c r="H88" s="20">
        <f>IF(COUNT(Q88:AB88)=12,IFERROR(IF(($D88/IF($Q88=0,SUM($R88:AD88),SUM($Q88:AC88))*3)&lt;0,"n/a",($D88/IF($Q88=0,SUM($R88:AD88),SUM($Q88:AC88))*3)),"n/a"),"n/a")</f>
        <v>2.8648752566909836</v>
      </c>
      <c r="I88" s="20">
        <f>IF(COUNT(Q88:AF88)=16,IFERROR(IF(($D88/IF($Q88=0,SUM($R88:AH88),SUM($Q88:AG88))*4)&lt;0,"n/a",($D88/IF($Q88=0,SUM($R88:AH88),SUM($Q88:AG88))*4)),"n/a"),"n/a")</f>
        <v>2.9684708164344915</v>
      </c>
      <c r="J88" s="20">
        <f>IF(COUNT(Q88:AJ88)=20,IFERROR(IF(($D88/IF($Q88=0,SUM($R88:AL88),SUM($Q88:AK88))*5)&lt;0,"n/a",($D88/IF($Q88=0,SUM($R88:AL88),SUM($Q88:AK88))*5)),"n/a"),"n/a")</f>
        <v>3.091157784176044</v>
      </c>
      <c r="K88" s="20">
        <f>IF(COUNT(Q88:AN88)=24,IFERROR(IF(($D88/IF($Q88=0,SUM($R88:AP88),SUM($Q88:AO88))*6)&lt;0,"n/a",($D88/IF($Q88=0,SUM($R88:AP88),SUM($Q88:AO88))*6)),"n/a"),"n/a")</f>
        <v>3.1999514646154239</v>
      </c>
      <c r="L88" s="20">
        <f>IF(COUNT(Q88:AR88)=28,IFERROR(IF(($D88/IF($Q88=0,SUM($R88:AT88),SUM($Q88:AS88))*7)&lt;0,"n/a",($D88/IF($Q88=0,SUM($R88:AT88),SUM($Q88:AS88))*7)),"n/a"),"n/a")</f>
        <v>3.3183537117657993</v>
      </c>
      <c r="M88" s="20">
        <f>IF(COUNT(Q88:AV88)=32,IFERROR(IF(($D88/IF($Q88=0,SUM($R88:AX88),SUM($Q88:AW88))*8)&lt;0,"n/a",($D88/IF($Q88=0,SUM($R88:AX88),SUM($Q88:AW88))*8)),"n/a"),"n/a")</f>
        <v>3.4608181159383049</v>
      </c>
      <c r="N88" s="20">
        <f>IF(COUNT(Q88:AZ88)=36,IFERROR(IF(($D88/IF($Q88=0,SUM($R88:BB88),SUM($Q88:BA88))*9)&lt;0,"n/a",($D88/IF($Q88=0,SUM($R88:BB88),SUM($Q88:BA88))*9)),"n/a"),"n/a")</f>
        <v>3.6093390603336148</v>
      </c>
      <c r="O88" s="20">
        <f>IF(COUNT(Q88:BD88)=40,IFERROR(IF(($D88/IF($Q88=0,SUM($R88:BF88),SUM($Q88:BE88))*10)&lt;0,"n/a",($D88/IF($Q88=0,SUM($R88:BF88),SUM($Q88:BE88))*10)),"n/a"),"n/a")</f>
        <v>3.7657533878854856</v>
      </c>
      <c r="P88" s="22">
        <f t="shared" si="4"/>
        <v>31330</v>
      </c>
      <c r="Q88" s="24">
        <v>7636</v>
      </c>
      <c r="R88" s="36">
        <v>8050</v>
      </c>
      <c r="S88" s="26">
        <v>8147</v>
      </c>
      <c r="T88" s="37">
        <v>7497</v>
      </c>
      <c r="U88" s="37">
        <v>6668</v>
      </c>
      <c r="V88" s="28">
        <v>6749</v>
      </c>
      <c r="W88" s="27">
        <v>6203</v>
      </c>
      <c r="X88" s="27">
        <v>4222</v>
      </c>
      <c r="Y88" s="27">
        <v>5996</v>
      </c>
      <c r="Z88" s="28">
        <v>7097</v>
      </c>
      <c r="AA88" s="27">
        <v>6747</v>
      </c>
      <c r="AB88" s="27">
        <v>6823</v>
      </c>
      <c r="AC88" s="27">
        <v>6306</v>
      </c>
      <c r="AD88" s="28">
        <v>6633</v>
      </c>
      <c r="AE88" s="27">
        <v>6304</v>
      </c>
      <c r="AF88" s="27">
        <v>6310</v>
      </c>
      <c r="AG88" s="27">
        <v>6032</v>
      </c>
      <c r="AH88" s="28">
        <v>6074</v>
      </c>
      <c r="AI88" s="27">
        <v>5698</v>
      </c>
      <c r="AJ88" s="27">
        <v>5662</v>
      </c>
      <c r="AK88" s="27">
        <v>5294</v>
      </c>
      <c r="AL88" s="28">
        <v>5733</v>
      </c>
      <c r="AM88" s="27">
        <v>5711</v>
      </c>
      <c r="AN88" s="27">
        <v>5238</v>
      </c>
      <c r="AO88" s="27">
        <v>4993</v>
      </c>
      <c r="AP88" s="28">
        <v>5374</v>
      </c>
      <c r="AQ88" s="27">
        <v>4915</v>
      </c>
      <c r="AR88" s="27">
        <v>4881</v>
      </c>
      <c r="AS88" s="27">
        <v>4564</v>
      </c>
      <c r="AT88" s="28">
        <v>4803</v>
      </c>
      <c r="AU88" s="27">
        <v>4181</v>
      </c>
      <c r="AV88" s="27">
        <v>4154</v>
      </c>
      <c r="AW88" s="27">
        <v>3874</v>
      </c>
      <c r="AX88" s="28">
        <v>4240</v>
      </c>
      <c r="AY88" s="27">
        <v>3789</v>
      </c>
      <c r="AZ88" s="27">
        <v>3735</v>
      </c>
      <c r="BA88" s="27">
        <v>3550</v>
      </c>
      <c r="BB88" s="28">
        <v>3793</v>
      </c>
      <c r="BC88" s="27">
        <v>3341</v>
      </c>
      <c r="BD88" s="27">
        <v>3304</v>
      </c>
      <c r="BE88" s="27">
        <v>3196</v>
      </c>
      <c r="BF88" s="28">
        <v>3436</v>
      </c>
      <c r="BG88" s="27">
        <v>3032</v>
      </c>
      <c r="BH88" s="27">
        <v>2932</v>
      </c>
      <c r="BI88" s="27">
        <v>2786</v>
      </c>
    </row>
    <row r="89" spans="1:61" x14ac:dyDescent="0.2">
      <c r="A89" t="e" vm="85">
        <v>#VALUE!</v>
      </c>
      <c r="B89" t="str" cm="1">
        <f t="array" ref="B89">_FV(A89,"Ticker symbol",TRUE)</f>
        <v>SGEN</v>
      </c>
      <c r="C89" s="18" cm="1">
        <f t="array" ref="C89">_FV(A89,"Price")</f>
        <v>139.63999999999999</v>
      </c>
      <c r="D89" s="19" cm="1">
        <f t="array" ref="D89">_FV(A89,"market cap",TRUE)/1000000</f>
        <v>25704.32</v>
      </c>
      <c r="E89" s="21">
        <f t="shared" si="3"/>
        <v>5.1212499999999999</v>
      </c>
      <c r="F89" s="20">
        <f>IF(COUNT(Q89:T89)=4,IFERROR(IF($D89/IF($Q89=0,SUM($R89:U89),SUM($Q89:T89))&lt;0,"n/a",$D89/IF($Q89=0,SUM($R89:U89),SUM($Q89:T89))),"n/a"),"n/a")</f>
        <v>15.410263788968825</v>
      </c>
      <c r="G89" s="20">
        <f>IF(COUNT(Q89:X89)=8,IFERROR(IF(($D89/IF($Q89=0,SUM($R89:Z89),SUM($Q89:Y89))*2)&lt;0,"n/a",($D89/IF($Q89=0,SUM($R89:Z89),SUM($Q89:Y89))*2)),"n/a"),"n/a")</f>
        <v>12.310498084291188</v>
      </c>
      <c r="H89" s="20">
        <f>IF(COUNT(Q89:AB89)=12,IFERROR(IF(($D89/IF($Q89=0,SUM($R89:AD89),SUM($Q89:AC89))*3)&lt;0,"n/a",($D89/IF($Q89=0,SUM($R89:AD89),SUM($Q89:AC89))*3)),"n/a"),"n/a")</f>
        <v>15.143943440691281</v>
      </c>
      <c r="I89" s="20">
        <f>IF(COUNT(Q89:AF89)=16,IFERROR(IF(($D89/IF($Q89=0,SUM($R89:AH89),SUM($Q89:AG89))*4)&lt;0,"n/a",($D89/IF($Q89=0,SUM($R89:AH89),SUM($Q89:AG89))*4)),"n/a"),"n/a")</f>
        <v>17.890600313206889</v>
      </c>
      <c r="J89" s="20">
        <f>IF(COUNT(Q89:AJ89)=20,IFERROR(IF(($D89/IF($Q89=0,SUM($R89:AL89),SUM($Q89:AK89))*5)&lt;0,"n/a",($D89/IF($Q89=0,SUM($R89:AL89),SUM($Q89:AK89))*5)),"n/a"),"n/a")</f>
        <v>20.632782148017338</v>
      </c>
      <c r="K89" s="20">
        <f>IF(COUNT(Q89:AN89)=24,IFERROR(IF(($D89/IF($Q89=0,SUM($R89:AP89),SUM($Q89:AO89))*6)&lt;0,"n/a",($D89/IF($Q89=0,SUM($R89:AP89),SUM($Q89:AO89))*6)),"n/a"),"n/a")</f>
        <v>23.205826060788443</v>
      </c>
      <c r="L89" s="20">
        <f>IF(COUNT(Q89:AR89)=28,IFERROR(IF(($D89/IF($Q89=0,SUM($R89:AT89),SUM($Q89:AS89))*7)&lt;0,"n/a",($D89/IF($Q89=0,SUM($R89:AT89),SUM($Q89:AS89))*7)),"n/a"),"n/a")</f>
        <v>25.770587224291035</v>
      </c>
      <c r="M89" s="20">
        <f>IF(COUNT(Q89:AV89)=32,IFERROR(IF(($D89/IF($Q89=0,SUM($R89:AX89),SUM($Q89:AW89))*8)&lt;0,"n/a",($D89/IF($Q89=0,SUM($R89:AX89),SUM($Q89:AW89))*8)),"n/a"),"n/a")</f>
        <v>28.293142542652724</v>
      </c>
      <c r="N89" s="20">
        <f>IF(COUNT(Q89:AZ89)=36,IFERROR(IF(($D89/IF($Q89=0,SUM($R89:BB89),SUM($Q89:BA89))*9)&lt;0,"n/a",($D89/IF($Q89=0,SUM($R89:BB89),SUM($Q89:BA89))*9)),"n/a"),"n/a")</f>
        <v>30.693761443545178</v>
      </c>
      <c r="O89" s="20">
        <f>IF(COUNT(Q89:BD89)=40,IFERROR(IF(($D89/IF($Q89=0,SUM($R89:BF89),SUM($Q89:BE89))*10)&lt;0,"n/a",($D89/IF($Q89=0,SUM($R89:BF89),SUM($Q89:BE89))*10)),"n/a"),"n/a")</f>
        <v>33.175425916365512</v>
      </c>
      <c r="P89" s="22">
        <f t="shared" si="4"/>
        <v>1668</v>
      </c>
      <c r="Q89" s="24">
        <v>426</v>
      </c>
      <c r="R89" s="36">
        <v>430</v>
      </c>
      <c r="S89" s="26">
        <v>424</v>
      </c>
      <c r="T89" s="37">
        <v>388</v>
      </c>
      <c r="U89" s="37">
        <v>332</v>
      </c>
      <c r="V89" s="28">
        <v>601</v>
      </c>
      <c r="W89" s="27">
        <v>1062</v>
      </c>
      <c r="X89" s="27">
        <v>278</v>
      </c>
      <c r="Y89" s="27">
        <v>235</v>
      </c>
      <c r="Z89" s="28">
        <v>290</v>
      </c>
      <c r="AA89" s="27">
        <v>213</v>
      </c>
      <c r="AB89" s="27">
        <v>218</v>
      </c>
      <c r="AC89" s="27">
        <v>195</v>
      </c>
      <c r="AD89" s="28">
        <v>175</v>
      </c>
      <c r="AE89" s="27">
        <v>169</v>
      </c>
      <c r="AF89" s="27">
        <v>170</v>
      </c>
      <c r="AG89" s="27">
        <v>141</v>
      </c>
      <c r="AH89" s="28">
        <v>130</v>
      </c>
      <c r="AI89" s="27">
        <v>135</v>
      </c>
      <c r="AJ89" s="27">
        <v>108</v>
      </c>
      <c r="AK89" s="27">
        <v>109</v>
      </c>
      <c r="AL89" s="28">
        <v>105</v>
      </c>
      <c r="AM89" s="27">
        <v>106</v>
      </c>
      <c r="AN89" s="27">
        <v>95</v>
      </c>
      <c r="AO89" s="27">
        <v>111</v>
      </c>
      <c r="AP89" s="28">
        <v>93</v>
      </c>
      <c r="AQ89" s="27">
        <v>84</v>
      </c>
      <c r="AR89" s="27">
        <v>77</v>
      </c>
      <c r="AS89" s="27">
        <v>82</v>
      </c>
      <c r="AT89" s="28">
        <v>74</v>
      </c>
      <c r="AU89" s="27">
        <v>76</v>
      </c>
      <c r="AV89" s="27">
        <v>68</v>
      </c>
      <c r="AW89" s="27">
        <v>68</v>
      </c>
      <c r="AX89" s="28">
        <v>67</v>
      </c>
      <c r="AY89" s="27">
        <v>71</v>
      </c>
      <c r="AZ89" s="27">
        <v>74</v>
      </c>
      <c r="BA89" s="27">
        <v>57</v>
      </c>
      <c r="BB89" s="28">
        <v>64</v>
      </c>
      <c r="BC89" s="27">
        <v>50</v>
      </c>
      <c r="BD89" s="27">
        <v>49</v>
      </c>
      <c r="BE89" s="27">
        <v>48</v>
      </c>
      <c r="BF89" s="28">
        <v>49</v>
      </c>
      <c r="BG89" s="27">
        <v>21</v>
      </c>
      <c r="BH89" s="27">
        <v>13</v>
      </c>
      <c r="BI89" s="27">
        <v>12</v>
      </c>
    </row>
    <row r="90" spans="1:61" x14ac:dyDescent="0.2">
      <c r="A90" t="e" vm="86">
        <v>#VALUE!</v>
      </c>
      <c r="B90" t="str" cm="1">
        <f t="array" ref="B90">_FV(A90,"Ticker symbol",TRUE)</f>
        <v>SIRI</v>
      </c>
      <c r="C90" s="18" cm="1">
        <f t="array" ref="C90">_FV(A90,"Price")</f>
        <v>6.16</v>
      </c>
      <c r="D90" s="19" cm="1">
        <f t="array" ref="D90">_FV(A90,"market cap",TRUE)/1000000</f>
        <v>24246.48</v>
      </c>
      <c r="E90" s="21">
        <f t="shared" si="3"/>
        <v>1.1420483787956768</v>
      </c>
      <c r="F90" s="20">
        <f>IF(COUNT(Q90:T90)=4,IFERROR(IF($D90/IF($Q90=0,SUM($R90:U90),SUM($Q90:T90))&lt;0,"n/a",$D90/IF($Q90=0,SUM($R90:U90),SUM($Q90:T90))),"n/a"),"n/a")</f>
        <v>2.7477878513145964</v>
      </c>
      <c r="G90" s="20">
        <f>IF(COUNT(Q90:X90)=8,IFERROR(IF(($D90/IF($Q90=0,SUM($R90:Z90),SUM($Q90:Y90))*2)&lt;0,"n/a",($D90/IF($Q90=0,SUM($R90:Z90),SUM($Q90:Y90))*2)),"n/a"),"n/a")</f>
        <v>2.5627819469400697</v>
      </c>
      <c r="H90" s="20">
        <f>IF(COUNT(Q90:AB90)=12,IFERROR(IF(($D90/IF($Q90=0,SUM($R90:AD90),SUM($Q90:AC90))*3)&lt;0,"n/a",($D90/IF($Q90=0,SUM($R90:AD90),SUM($Q90:AC90))*3)),"n/a"),"n/a")</f>
        <v>2.7226920197634374</v>
      </c>
      <c r="I90" s="20">
        <f>IF(COUNT(Q90:AF90)=16,IFERROR(IF(($D90/IF($Q90=0,SUM($R90:AH90),SUM($Q90:AG90))*4)&lt;0,"n/a",($D90/IF($Q90=0,SUM($R90:AH90),SUM($Q90:AG90))*4)),"n/a"),"n/a")</f>
        <v>2.9853763043679011</v>
      </c>
      <c r="J90" s="20">
        <f>IF(COUNT(Q90:AJ90)=20,IFERROR(IF(($D90/IF($Q90=0,SUM($R90:AL90),SUM($Q90:AK90))*5)&lt;0,"n/a",($D90/IF($Q90=0,SUM($R90:AL90),SUM($Q90:AK90))*5)),"n/a"),"n/a")</f>
        <v>3.1976472450083082</v>
      </c>
      <c r="K90" s="20">
        <f>IF(COUNT(Q90:AN90)=24,IFERROR(IF(($D90/IF($Q90=0,SUM($R90:AP90),SUM($Q90:AO90))*6)&lt;0,"n/a",($D90/IF($Q90=0,SUM($R90:AP90),SUM($Q90:AO90))*6)),"n/a"),"n/a")</f>
        <v>3.3886673965199972</v>
      </c>
      <c r="L90" s="20">
        <f>IF(COUNT(Q90:AR90)=28,IFERROR(IF(($D90/IF($Q90=0,SUM($R90:AT90),SUM($Q90:AS90))*7)&lt;0,"n/a",($D90/IF($Q90=0,SUM($R90:AT90),SUM($Q90:AS90))*7)),"n/a"),"n/a")</f>
        <v>3.5730902507315632</v>
      </c>
      <c r="M90" s="20">
        <f>IF(COUNT(Q90:AV90)=32,IFERROR(IF(($D90/IF($Q90=0,SUM($R90:AX90),SUM($Q90:AW90))*8)&lt;0,"n/a",($D90/IF($Q90=0,SUM($R90:AX90),SUM($Q90:AW90))*8)),"n/a"),"n/a")</f>
        <v>3.7531798305019155</v>
      </c>
      <c r="N90" s="20">
        <f>IF(COUNT(Q90:AZ90)=36,IFERROR(IF(($D90/IF($Q90=0,SUM($R90:BB90),SUM($Q90:BA90))*9)&lt;0,"n/a",($D90/IF($Q90=0,SUM($R90:BB90),SUM($Q90:BA90))*9)),"n/a"),"n/a")</f>
        <v>3.9332081253041582</v>
      </c>
      <c r="O90" s="20">
        <f>IF(COUNT(Q90:BD90)=40,IFERROR(IF(($D90/IF($Q90=0,SUM($R90:BF90),SUM($Q90:BE90))*10)&lt;0,"n/a",($D90/IF($Q90=0,SUM($R90:BF90),SUM($Q90:BE90))*10)),"n/a"),"n/a")</f>
        <v>4.1177385663094608</v>
      </c>
      <c r="P90" s="22">
        <f t="shared" si="4"/>
        <v>8824</v>
      </c>
      <c r="Q90" s="24">
        <v>2186</v>
      </c>
      <c r="R90" s="36">
        <v>2281</v>
      </c>
      <c r="S90" s="26">
        <v>2198</v>
      </c>
      <c r="T90" s="37">
        <v>2159</v>
      </c>
      <c r="U90" s="37">
        <v>2058</v>
      </c>
      <c r="V90" s="28">
        <v>2189</v>
      </c>
      <c r="W90" s="27">
        <v>2025</v>
      </c>
      <c r="X90" s="27">
        <v>1874</v>
      </c>
      <c r="Y90" s="27">
        <v>1952</v>
      </c>
      <c r="Z90" s="28">
        <v>2062</v>
      </c>
      <c r="AA90" s="27">
        <v>2011</v>
      </c>
      <c r="AB90" s="27">
        <v>1977</v>
      </c>
      <c r="AC90" s="27">
        <v>1744</v>
      </c>
      <c r="AD90" s="28">
        <v>1497</v>
      </c>
      <c r="AE90" s="27">
        <v>1467</v>
      </c>
      <c r="AF90" s="27">
        <v>1432</v>
      </c>
      <c r="AG90" s="27">
        <v>1375</v>
      </c>
      <c r="AH90" s="28">
        <v>1404</v>
      </c>
      <c r="AI90" s="27">
        <v>1380</v>
      </c>
      <c r="AJ90" s="27">
        <v>1348</v>
      </c>
      <c r="AK90" s="27">
        <v>1294</v>
      </c>
      <c r="AL90" s="28">
        <v>1303</v>
      </c>
      <c r="AM90" s="27">
        <v>1278</v>
      </c>
      <c r="AN90" s="27">
        <v>1236</v>
      </c>
      <c r="AO90" s="27">
        <v>1201</v>
      </c>
      <c r="AP90" s="28">
        <v>1196</v>
      </c>
      <c r="AQ90" s="27">
        <v>1170</v>
      </c>
      <c r="AR90" s="27">
        <v>1123</v>
      </c>
      <c r="AS90" s="27">
        <v>1081</v>
      </c>
      <c r="AT90" s="28">
        <v>1091</v>
      </c>
      <c r="AU90" s="27">
        <v>1057</v>
      </c>
      <c r="AV90" s="27">
        <v>1035</v>
      </c>
      <c r="AW90" s="27">
        <v>998</v>
      </c>
      <c r="AX90" s="28">
        <v>1000</v>
      </c>
      <c r="AY90" s="27">
        <v>962</v>
      </c>
      <c r="AZ90" s="27">
        <v>940</v>
      </c>
      <c r="BA90" s="27">
        <v>897</v>
      </c>
      <c r="BB90" s="28">
        <v>892</v>
      </c>
      <c r="BC90" s="27">
        <v>867</v>
      </c>
      <c r="BD90" s="27">
        <v>838</v>
      </c>
      <c r="BE90" s="27">
        <v>805</v>
      </c>
      <c r="BF90" s="28">
        <v>784</v>
      </c>
      <c r="BG90" s="27">
        <v>763</v>
      </c>
      <c r="BH90" s="27">
        <v>744</v>
      </c>
      <c r="BI90" s="27">
        <v>724</v>
      </c>
    </row>
    <row r="91" spans="1:61" x14ac:dyDescent="0.2">
      <c r="A91" t="e" vm="87">
        <v>#VALUE!</v>
      </c>
      <c r="B91" t="str" cm="1">
        <f t="array" ref="B91">_FV(A91,"Ticker symbol",TRUE)</f>
        <v>SNPS</v>
      </c>
      <c r="C91" s="18" cm="1">
        <f t="array" ref="C91">_FV(A91,"Price")</f>
        <v>306.72000000000003</v>
      </c>
      <c r="D91" s="19" cm="1">
        <f t="array" ref="D91">_FV(A91,"market cap",TRUE)/1000000</f>
        <v>46914.36</v>
      </c>
      <c r="E91" s="21">
        <f t="shared" si="3"/>
        <v>0.98489733582216188</v>
      </c>
      <c r="F91" s="20">
        <f>IF(COUNT(Q91:T91)=4,IFERROR(IF($D91/IF($Q91=0,SUM($R91:U91),SUM($Q91:T91))&lt;0,"n/a",$D91/IF($Q91=0,SUM($R91:U91),SUM($Q91:T91))),"n/a"),"n/a")</f>
        <v>10.418467688207862</v>
      </c>
      <c r="G91" s="20">
        <f>IF(COUNT(Q91:X91)=8,IFERROR(IF(($D91/IF($Q91=0,SUM($R91:Z91),SUM($Q91:Y91))*2)&lt;0,"n/a",($D91/IF($Q91=0,SUM($R91:Z91),SUM($Q91:Y91))*2)),"n/a"),"n/a")</f>
        <v>10.246665938626188</v>
      </c>
      <c r="H91" s="20">
        <f>IF(COUNT(Q91:AB91)=12,IFERROR(IF(($D91/IF($Q91=0,SUM($R91:AD91),SUM($Q91:AC91))*3)&lt;0,"n/a",($D91/IF($Q91=0,SUM($R91:AD91),SUM($Q91:AC91))*3)),"n/a"),"n/a")</f>
        <v>11.244154350083885</v>
      </c>
      <c r="I91" s="20">
        <f>IF(COUNT(Q91:AF91)=16,IFERROR(IF(($D91/IF($Q91=0,SUM($R91:AH91),SUM($Q91:AG91))*4)&lt;0,"n/a",($D91/IF($Q91=0,SUM($R91:AH91),SUM($Q91:AG91))*4)),"n/a"),"n/a")</f>
        <v>12.000092083386622</v>
      </c>
      <c r="J91" s="20">
        <f>IF(COUNT(Q91:AJ91)=20,IFERROR(IF(($D91/IF($Q91=0,SUM($R91:AL91),SUM($Q91:AK91))*5)&lt;0,"n/a",($D91/IF($Q91=0,SUM($R91:AL91),SUM($Q91:AK91))*5)),"n/a"),"n/a")</f>
        <v>12.774154549910147</v>
      </c>
      <c r="K91" s="20">
        <f>IF(COUNT(Q91:AN91)=24,IFERROR(IF(($D91/IF($Q91=0,SUM($R91:AP91),SUM($Q91:AO91))*6)&lt;0,"n/a",($D91/IF($Q91=0,SUM($R91:AP91),SUM($Q91:AO91))*6)),"n/a"),"n/a")</f>
        <v>13.542103338785722</v>
      </c>
      <c r="L91" s="20">
        <f>IF(COUNT(Q91:AR91)=28,IFERROR(IF(($D91/IF($Q91=0,SUM($R91:AT91),SUM($Q91:AS91))*7)&lt;0,"n/a",($D91/IF($Q91=0,SUM($R91:AT91),SUM($Q91:AS91))*7)),"n/a"),"n/a")</f>
        <v>14.260922355393435</v>
      </c>
      <c r="M91" s="20">
        <f>IF(COUNT(Q91:AV91)=32,IFERROR(IF(($D91/IF($Q91=0,SUM($R91:AX91),SUM($Q91:AW91))*8)&lt;0,"n/a",($D91/IF($Q91=0,SUM($R91:AX91),SUM($Q91:AW91))*8)),"n/a"),"n/a")</f>
        <v>14.961128916527146</v>
      </c>
      <c r="N91" s="20">
        <f>IF(COUNT(Q91:AZ91)=36,IFERROR(IF(($D91/IF($Q91=0,SUM($R91:BB91),SUM($Q91:BA91))*9)&lt;0,"n/a",($D91/IF($Q91=0,SUM($R91:BB91),SUM($Q91:BA91))*9)),"n/a"),"n/a")</f>
        <v>15.610368234250222</v>
      </c>
      <c r="O91" s="20">
        <f>IF(COUNT(Q91:BD91)=40,IFERROR(IF(($D91/IF($Q91=0,SUM($R91:BF91),SUM($Q91:BE91))*10)&lt;0,"n/a",($D91/IF($Q91=0,SUM($R91:BF91),SUM($Q91:BE91))*10)),"n/a"),"n/a")</f>
        <v>16.287446188029438</v>
      </c>
      <c r="P91" s="22">
        <f t="shared" si="4"/>
        <v>4503</v>
      </c>
      <c r="Q91" s="24">
        <v>1270</v>
      </c>
      <c r="R91" s="36">
        <v>1152</v>
      </c>
      <c r="S91" s="26">
        <v>1057</v>
      </c>
      <c r="T91" s="37">
        <v>1024</v>
      </c>
      <c r="U91" s="37">
        <v>970</v>
      </c>
      <c r="V91" s="28">
        <v>1025</v>
      </c>
      <c r="W91" s="27">
        <v>964</v>
      </c>
      <c r="X91" s="27">
        <v>861</v>
      </c>
      <c r="Y91" s="27">
        <v>834</v>
      </c>
      <c r="Z91" s="28">
        <v>851</v>
      </c>
      <c r="AA91" s="27">
        <v>853</v>
      </c>
      <c r="AB91" s="27">
        <v>836</v>
      </c>
      <c r="AC91" s="27">
        <v>820</v>
      </c>
      <c r="AD91" s="28">
        <v>795</v>
      </c>
      <c r="AE91" s="27">
        <v>780</v>
      </c>
      <c r="AF91" s="27">
        <v>777</v>
      </c>
      <c r="AG91" s="27">
        <v>769</v>
      </c>
      <c r="AH91" s="28">
        <v>697</v>
      </c>
      <c r="AI91" s="27">
        <v>695</v>
      </c>
      <c r="AJ91" s="27">
        <v>680</v>
      </c>
      <c r="AK91" s="27">
        <v>653</v>
      </c>
      <c r="AL91" s="28">
        <v>634</v>
      </c>
      <c r="AM91" s="27">
        <v>615</v>
      </c>
      <c r="AN91" s="27">
        <v>605</v>
      </c>
      <c r="AO91" s="27">
        <v>569</v>
      </c>
      <c r="AP91" s="28">
        <v>587</v>
      </c>
      <c r="AQ91" s="27">
        <v>556</v>
      </c>
      <c r="AR91" s="27">
        <v>557</v>
      </c>
      <c r="AS91" s="27">
        <v>542</v>
      </c>
      <c r="AT91" s="28">
        <v>539</v>
      </c>
      <c r="AU91" s="27">
        <v>522</v>
      </c>
      <c r="AV91" s="27">
        <v>518</v>
      </c>
      <c r="AW91" s="27">
        <v>479</v>
      </c>
      <c r="AX91" s="28">
        <v>505</v>
      </c>
      <c r="AY91" s="27">
        <v>483</v>
      </c>
      <c r="AZ91" s="27">
        <v>499</v>
      </c>
      <c r="BA91" s="27">
        <v>475</v>
      </c>
      <c r="BB91" s="28">
        <v>454</v>
      </c>
      <c r="BC91" s="27">
        <v>444</v>
      </c>
      <c r="BD91" s="27">
        <v>433</v>
      </c>
      <c r="BE91" s="27">
        <v>425</v>
      </c>
      <c r="BF91" s="28">
        <v>391</v>
      </c>
      <c r="BG91" s="27">
        <v>387</v>
      </c>
      <c r="BH91" s="27">
        <v>394</v>
      </c>
      <c r="BI91" s="27">
        <v>365</v>
      </c>
    </row>
    <row r="92" spans="1:61" x14ac:dyDescent="0.2">
      <c r="A92" t="e" vm="88">
        <v>#VALUE!</v>
      </c>
      <c r="B92" t="str" cm="1">
        <f t="array" ref="B92">_FV(A92,"Ticker symbol",TRUE)</f>
        <v>SPLK</v>
      </c>
      <c r="C92" s="18" cm="1">
        <f t="array" ref="C92">_FV(A92,"Price")</f>
        <v>98.9</v>
      </c>
      <c r="D92" s="19" cm="1">
        <f t="array" ref="D92">_FV(A92,"market cap",TRUE)/1000000</f>
        <v>15916.63</v>
      </c>
      <c r="E92" s="21">
        <f t="shared" si="3"/>
        <v>6.6292016806722689</v>
      </c>
      <c r="F92" s="20">
        <f>IF(COUNT(Q92:T92)=4,IFERROR(IF($D92/IF($Q92=0,SUM($R92:U92),SUM($Q92:T92))&lt;0,"n/a",$D92/IF($Q92=0,SUM($R92:U92),SUM($Q92:T92))),"n/a"),"n/a")</f>
        <v>5.9523672400897532</v>
      </c>
      <c r="G92" s="20">
        <f>IF(COUNT(Q92:X92)=8,IFERROR(IF(($D92/IF($Q92=0,SUM($R92:Z92),SUM($Q92:Y92))*2)&lt;0,"n/a",($D92/IF($Q92=0,SUM($R92:Z92),SUM($Q92:Y92))*2)),"n/a"),"n/a")</f>
        <v>5.5896856892010529</v>
      </c>
      <c r="H92" s="20">
        <f>IF(COUNT(Q92:AB92)=12,IFERROR(IF(($D92/IF($Q92=0,SUM($R92:AD92),SUM($Q92:AC92))*3)&lt;0,"n/a",($D92/IF($Q92=0,SUM($R92:AD92),SUM($Q92:AC92))*3)),"n/a"),"n/a")</f>
        <v>6.0557882054533918</v>
      </c>
      <c r="I92" s="20">
        <f>IF(COUNT(Q92:AF92)=16,IFERROR(IF(($D92/IF($Q92=0,SUM($R92:AH92),SUM($Q92:AG92))*4)&lt;0,"n/a",($D92/IF($Q92=0,SUM($R92:AH92),SUM($Q92:AG92))*4)),"n/a"),"n/a")</f>
        <v>6.6834474070963674</v>
      </c>
      <c r="J92" s="20">
        <f>IF(COUNT(Q92:AJ92)=20,IFERROR(IF(($D92/IF($Q92=0,SUM($R92:AL92),SUM($Q92:AK92))*5)&lt;0,"n/a",($D92/IF($Q92=0,SUM($R92:AL92),SUM($Q92:AK92))*5)),"n/a"),"n/a")</f>
        <v>7.597436754176611</v>
      </c>
      <c r="K92" s="20">
        <f>IF(COUNT(Q92:AN92)=24,IFERROR(IF(($D92/IF($Q92=0,SUM($R92:AP92),SUM($Q92:AO92))*6)&lt;0,"n/a",($D92/IF($Q92=0,SUM($R92:AP92),SUM($Q92:AO92))*6)),"n/a"),"n/a")</f>
        <v>8.4222400564423658</v>
      </c>
      <c r="L92" s="20">
        <f>IF(COUNT(Q92:AR92)=28,IFERROR(IF(($D92/IF($Q92=0,SUM($R92:AT92),SUM($Q92:AS92))*7)&lt;0,"n/a",($D92/IF($Q92=0,SUM($R92:AT92),SUM($Q92:AS92))*7)),"n/a"),"n/a")</f>
        <v>9.3360491034020434</v>
      </c>
      <c r="M92" s="20">
        <f>IF(COUNT(Q92:AV92)=32,IFERROR(IF(($D92/IF($Q92=0,SUM($R92:AX92),SUM($Q92:AW92))*8)&lt;0,"n/a",($D92/IF($Q92=0,SUM($R92:AX92),SUM($Q92:AW92))*8)),"n/a"),"n/a")</f>
        <v>10.320395526017181</v>
      </c>
      <c r="N92" s="20">
        <f>IF(COUNT(Q92:AZ92)=36,IFERROR(IF(($D92/IF($Q92=0,SUM($R92:BB92),SUM($Q92:BA92))*9)&lt;0,"n/a",($D92/IF($Q92=0,SUM($R92:BB92),SUM($Q92:BA92))*9)),"n/a"),"n/a")</f>
        <v>11.363610185625891</v>
      </c>
      <c r="O92" s="20">
        <f>IF(COUNT(Q92:BD92)=40,IFERROR(IF(($D92/IF($Q92=0,SUM($R92:BF92),SUM($Q92:BE92))*10)&lt;0,"n/a",($D92/IF($Q92=0,SUM($R92:BF92),SUM($Q92:BE92))*10)),"n/a"),"n/a")</f>
        <v>12.45237834454702</v>
      </c>
      <c r="P92" s="22">
        <f t="shared" si="4"/>
        <v>2674</v>
      </c>
      <c r="Q92" s="24">
        <v>901</v>
      </c>
      <c r="R92" s="36">
        <v>665</v>
      </c>
      <c r="S92" s="26">
        <v>606</v>
      </c>
      <c r="T92" s="37">
        <v>502</v>
      </c>
      <c r="U92" s="37">
        <v>745</v>
      </c>
      <c r="V92" s="28">
        <v>559</v>
      </c>
      <c r="W92" s="27">
        <v>492</v>
      </c>
      <c r="X92" s="27">
        <v>434</v>
      </c>
      <c r="Y92" s="27">
        <v>791</v>
      </c>
      <c r="Z92" s="28">
        <v>626</v>
      </c>
      <c r="AA92" s="27">
        <v>517</v>
      </c>
      <c r="AB92" s="27">
        <v>425</v>
      </c>
      <c r="AC92" s="27">
        <v>622</v>
      </c>
      <c r="AD92" s="28">
        <v>481</v>
      </c>
      <c r="AE92" s="27">
        <v>388</v>
      </c>
      <c r="AF92" s="27">
        <v>312</v>
      </c>
      <c r="AG92" s="27">
        <v>460</v>
      </c>
      <c r="AH92" s="28">
        <v>342</v>
      </c>
      <c r="AI92" s="27">
        <v>280</v>
      </c>
      <c r="AJ92" s="27">
        <v>27</v>
      </c>
      <c r="AK92" s="27">
        <v>300</v>
      </c>
      <c r="AL92" s="28">
        <v>245</v>
      </c>
      <c r="AM92" s="27">
        <v>213</v>
      </c>
      <c r="AN92" s="27">
        <v>186</v>
      </c>
      <c r="AO92" s="27">
        <v>220</v>
      </c>
      <c r="AP92" s="28">
        <v>174</v>
      </c>
      <c r="AQ92" s="27">
        <v>148</v>
      </c>
      <c r="AR92" s="27">
        <v>126</v>
      </c>
      <c r="AS92" s="27">
        <v>147</v>
      </c>
      <c r="AT92" s="28">
        <v>116</v>
      </c>
      <c r="AU92" s="27">
        <v>102</v>
      </c>
      <c r="AV92" s="27">
        <v>86</v>
      </c>
      <c r="AW92" s="27">
        <v>100</v>
      </c>
      <c r="AX92" s="28">
        <v>79</v>
      </c>
      <c r="AY92" s="27">
        <v>67</v>
      </c>
      <c r="AZ92" s="27">
        <v>57</v>
      </c>
      <c r="BA92" s="27">
        <v>65</v>
      </c>
      <c r="BB92" s="28">
        <v>52</v>
      </c>
      <c r="BC92" s="27">
        <v>44</v>
      </c>
      <c r="BD92" s="27">
        <v>37</v>
      </c>
      <c r="BE92" s="27">
        <v>43</v>
      </c>
      <c r="BF92" s="28">
        <v>31</v>
      </c>
      <c r="BG92" s="27">
        <v>26</v>
      </c>
      <c r="BH92" s="27">
        <v>21</v>
      </c>
      <c r="BI92" s="30"/>
    </row>
    <row r="93" spans="1:61" x14ac:dyDescent="0.2">
      <c r="A93" t="e" vm="89">
        <v>#VALUE!</v>
      </c>
      <c r="B93" t="str" cm="1">
        <f t="array" ref="B93">_FV(A93,"Ticker symbol",TRUE)</f>
        <v>SWKS</v>
      </c>
      <c r="C93" s="18" cm="1">
        <f t="array" ref="C93">_FV(A93,"Price")</f>
        <v>103</v>
      </c>
      <c r="D93" s="19" cm="1">
        <f t="array" ref="D93">_FV(A93,"market cap",TRUE)/1000000</f>
        <v>16575.39</v>
      </c>
      <c r="E93" s="21">
        <f t="shared" si="3"/>
        <v>0.99736882835474383</v>
      </c>
      <c r="F93" s="20">
        <f>IF(COUNT(Q93:T93)=4,IFERROR(IF($D93/IF($Q93=0,SUM($R93:U93),SUM($Q93:T93))&lt;0,"n/a",$D93/IF($Q93=0,SUM($R93:U93),SUM($Q93:T93))),"n/a"),"n/a")</f>
        <v>3.1434458562488148</v>
      </c>
      <c r="G93" s="20">
        <f>IF(COUNT(Q93:X93)=8,IFERROR(IF(($D93/IF($Q93=0,SUM($R93:Z93),SUM($Q93:Y93))*2)&lt;0,"n/a",($D93/IF($Q93=0,SUM($R93:Z93),SUM($Q93:Y93))*2)),"n/a"),"n/a")</f>
        <v>3.1829841574651945</v>
      </c>
      <c r="H93" s="20">
        <f>IF(COUNT(Q93:AB93)=12,IFERROR(IF(($D93/IF($Q93=0,SUM($R93:AD93),SUM($Q93:AC93))*3)&lt;0,"n/a",($D93/IF($Q93=0,SUM($R93:AD93),SUM($Q93:AC93))*3)),"n/a"),"n/a")</f>
        <v>3.6256777251184831</v>
      </c>
      <c r="I93" s="20">
        <f>IF(COUNT(Q93:AF93)=16,IFERROR(IF(($D93/IF($Q93=0,SUM($R93:AH93),SUM($Q93:AG93))*4)&lt;0,"n/a",($D93/IF($Q93=0,SUM($R93:AH93),SUM($Q93:AG93))*4)),"n/a"),"n/a")</f>
        <v>3.7882276311278709</v>
      </c>
      <c r="J93" s="20">
        <f>IF(COUNT(Q93:AJ93)=20,IFERROR(IF(($D93/IF($Q93=0,SUM($R93:AL93),SUM($Q93:AK93))*5)&lt;0,"n/a",($D93/IF($Q93=0,SUM($R93:AL93),SUM($Q93:AK93))*5)),"n/a"),"n/a")</f>
        <v>3.892398553447304</v>
      </c>
      <c r="K93" s="20">
        <f>IF(COUNT(Q93:AN93)=24,IFERROR(IF(($D93/IF($Q93=0,SUM($R93:AP93),SUM($Q93:AO93))*6)&lt;0,"n/a",($D93/IF($Q93=0,SUM($R93:AP93),SUM($Q93:AO93))*6)),"n/a"),"n/a")</f>
        <v>4.048043796808857</v>
      </c>
      <c r="L93" s="20">
        <f>IF(COUNT(Q93:AR93)=28,IFERROR(IF(($D93/IF($Q93=0,SUM($R93:AT93),SUM($Q93:AS93))*7)&lt;0,"n/a",($D93/IF($Q93=0,SUM($R93:AT93),SUM($Q93:AS93))*7)),"n/a"),"n/a")</f>
        <v>4.1515575354229286</v>
      </c>
      <c r="M93" s="20">
        <f>IF(COUNT(Q93:AV93)=32,IFERROR(IF(($D93/IF($Q93=0,SUM($R93:AX93),SUM($Q93:AW93))*8)&lt;0,"n/a",($D93/IF($Q93=0,SUM($R93:AX93),SUM($Q93:AW93))*8)),"n/a"),"n/a")</f>
        <v>4.3419489194499015</v>
      </c>
      <c r="N93" s="20">
        <f>IF(COUNT(Q93:AZ93)=36,IFERROR(IF(($D93/IF($Q93=0,SUM($R93:BB93),SUM($Q93:BA93))*9)&lt;0,"n/a",($D93/IF($Q93=0,SUM($R93:BB93),SUM($Q93:BA93))*9)),"n/a"),"n/a")</f>
        <v>4.6066920915295064</v>
      </c>
      <c r="O93" s="20">
        <f>IF(COUNT(Q93:BD93)=40,IFERROR(IF(($D93/IF($Q93=0,SUM($R93:BF93),SUM($Q93:BE93))*10)&lt;0,"n/a",($D93/IF($Q93=0,SUM($R93:BF93),SUM($Q93:BE93))*10)),"n/a"),"n/a")</f>
        <v>4.8733946842290958</v>
      </c>
      <c r="P93" s="22">
        <f t="shared" si="4"/>
        <v>5273</v>
      </c>
      <c r="Q93" s="24">
        <v>1336</v>
      </c>
      <c r="R93" s="36">
        <v>1510</v>
      </c>
      <c r="S93" s="26">
        <v>1311</v>
      </c>
      <c r="T93" s="37">
        <v>1116</v>
      </c>
      <c r="U93" s="37">
        <v>1172</v>
      </c>
      <c r="V93" s="28">
        <v>1510</v>
      </c>
      <c r="W93" s="27">
        <v>957</v>
      </c>
      <c r="X93" s="27">
        <v>737</v>
      </c>
      <c r="Y93" s="27">
        <v>766</v>
      </c>
      <c r="Z93" s="28">
        <v>896</v>
      </c>
      <c r="AA93" s="27">
        <v>827</v>
      </c>
      <c r="AB93" s="27">
        <v>767</v>
      </c>
      <c r="AC93" s="27">
        <v>810</v>
      </c>
      <c r="AD93" s="28">
        <v>972</v>
      </c>
      <c r="AE93" s="27">
        <v>1008</v>
      </c>
      <c r="AF93" s="27">
        <v>894</v>
      </c>
      <c r="AG93" s="27">
        <v>913</v>
      </c>
      <c r="AH93" s="28">
        <v>1052</v>
      </c>
      <c r="AI93" s="27">
        <v>985</v>
      </c>
      <c r="AJ93" s="27">
        <v>901</v>
      </c>
      <c r="AK93" s="27">
        <v>852</v>
      </c>
      <c r="AL93" s="28">
        <v>914</v>
      </c>
      <c r="AM93" s="27">
        <v>835</v>
      </c>
      <c r="AN93" s="27">
        <v>752</v>
      </c>
      <c r="AO93" s="27">
        <v>775</v>
      </c>
      <c r="AP93" s="28">
        <v>927</v>
      </c>
      <c r="AQ93" s="27">
        <v>881</v>
      </c>
      <c r="AR93" s="27">
        <v>810</v>
      </c>
      <c r="AS93" s="27">
        <v>762</v>
      </c>
      <c r="AT93" s="28">
        <v>806</v>
      </c>
      <c r="AU93" s="27">
        <v>718</v>
      </c>
      <c r="AV93" s="27">
        <v>587</v>
      </c>
      <c r="AW93" s="27">
        <v>481</v>
      </c>
      <c r="AX93" s="28">
        <v>505</v>
      </c>
      <c r="AY93" s="27">
        <v>477</v>
      </c>
      <c r="AZ93" s="27">
        <v>436</v>
      </c>
      <c r="BA93" s="27">
        <v>425</v>
      </c>
      <c r="BB93" s="28">
        <v>454</v>
      </c>
      <c r="BC93" s="27">
        <v>421</v>
      </c>
      <c r="BD93" s="27">
        <v>389</v>
      </c>
      <c r="BE93" s="27">
        <v>365</v>
      </c>
      <c r="BF93" s="28">
        <v>394</v>
      </c>
      <c r="BG93" s="27">
        <v>402</v>
      </c>
      <c r="BH93" s="27">
        <v>356</v>
      </c>
      <c r="BI93" s="27">
        <v>325</v>
      </c>
    </row>
    <row r="94" spans="1:61" x14ac:dyDescent="0.2">
      <c r="A94" t="e" vm="90">
        <v>#VALUE!</v>
      </c>
      <c r="B94" t="str" cm="1">
        <f t="array" ref="B94">_FV(A94,"Ticker symbol",TRUE)</f>
        <v>TEAM</v>
      </c>
      <c r="C94" s="18" cm="1">
        <f t="array" ref="C94">_FV(A94,"Price")</f>
        <v>177.4</v>
      </c>
      <c r="D94" s="19" cm="1">
        <f t="array" ref="D94">_FV(A94,"market cap",TRUE)/1000000</f>
        <v>45098.44</v>
      </c>
      <c r="E94" s="21" t="str">
        <f t="shared" si="3"/>
        <v>n/a</v>
      </c>
      <c r="F94" s="20">
        <f>IF(COUNT(Q94:T94)=4,IFERROR(IF($D94/IF($Q94=0,SUM($R94:U94),SUM($Q94:T94))&lt;0,"n/a",$D94/IF($Q94=0,SUM($R94:U94),SUM($Q94:T94))),"n/a"),"n/a")</f>
        <v>17.32556281213984</v>
      </c>
      <c r="G94" s="20">
        <f>IF(COUNT(Q94:X94)=8,IFERROR(IF(($D94/IF($Q94=0,SUM($R94:Z94),SUM($Q94:Y94))*2)&lt;0,"n/a",($D94/IF($Q94=0,SUM($R94:Z94),SUM($Q94:Y94))*2)),"n/a"),"n/a")</f>
        <v>18.130026130653267</v>
      </c>
      <c r="H94" s="20">
        <f>IF(COUNT(Q94:AB94)=12,IFERROR(IF(($D94/IF($Q94=0,SUM($R94:AD94),SUM($Q94:AC94))*3)&lt;0,"n/a",($D94/IF($Q94=0,SUM($R94:AD94),SUM($Q94:AC94))*3)),"n/a"),"n/a")</f>
        <v>21.169663589422626</v>
      </c>
      <c r="I94" s="20">
        <f>IF(COUNT(Q94:AF94)=16,IFERROR(IF(($D94/IF($Q94=0,SUM($R94:AH94),SUM($Q94:AG94))*4)&lt;0,"n/a",($D94/IF($Q94=0,SUM($R94:AH94),SUM($Q94:AG94))*4)),"n/a"),"n/a")</f>
        <v>24.285643511039311</v>
      </c>
      <c r="J94" s="20">
        <f>IF(COUNT(Q94:AJ94)=20,IFERROR(IF(($D94/IF($Q94=0,SUM($R94:AL94),SUM($Q94:AK94))*5)&lt;0,"n/a",($D94/IF($Q94=0,SUM($R94:AL94),SUM($Q94:AK94))*5)),"n/a"),"n/a")</f>
        <v>27.593269701419484</v>
      </c>
      <c r="K94" s="20">
        <f>IF(COUNT(Q94:AN94)=24,IFERROR(IF(($D94/IF($Q94=0,SUM($R94:AP94),SUM($Q94:AO94))*6)&lt;0,"n/a",($D94/IF($Q94=0,SUM($R94:AP94),SUM($Q94:AO94))*6)),"n/a"),"n/a")</f>
        <v>31.088079044117649</v>
      </c>
      <c r="L94" s="20">
        <f>IF(COUNT(Q94:AR94)=28,IFERROR(IF(($D94/IF($Q94=0,SUM($R94:AT94),SUM($Q94:AS94))*7)&lt;0,"n/a",($D94/IF($Q94=0,SUM($R94:AT94),SUM($Q94:AS94))*7)),"n/a"),"n/a")</f>
        <v>34.721632204135503</v>
      </c>
      <c r="M94" s="20" t="str">
        <f>IF(COUNT(Q94:AV94)=32,IFERROR(IF(($D94/IF($Q94=0,SUM($R94:AX94),SUM($Q94:AW94))*8)&lt;0,"n/a",($D94/IF($Q94=0,SUM($R94:AX94),SUM($Q94:AW94))*8)),"n/a"),"n/a")</f>
        <v>n/a</v>
      </c>
      <c r="N94" s="20" t="str">
        <f>IF(COUNT(Q94:AZ94)=36,IFERROR(IF(($D94/IF($Q94=0,SUM($R94:BB94),SUM($Q94:BA94))*9)&lt;0,"n/a",($D94/IF($Q94=0,SUM($R94:BB94),SUM($Q94:BA94))*9)),"n/a"),"n/a")</f>
        <v>n/a</v>
      </c>
      <c r="O94" s="20" t="str">
        <f>IF(COUNT(Q94:BD94)=40,IFERROR(IF(($D94/IF($Q94=0,SUM($R94:BF94),SUM($Q94:BE94))*10)&lt;0,"n/a",($D94/IF($Q94=0,SUM($R94:BF94),SUM($Q94:BE94))*10)),"n/a"),"n/a")</f>
        <v>n/a</v>
      </c>
      <c r="P94" s="22">
        <f t="shared" si="4"/>
        <v>2603</v>
      </c>
      <c r="Q94" s="24">
        <v>740</v>
      </c>
      <c r="R94" s="36">
        <v>689</v>
      </c>
      <c r="S94" s="26">
        <v>614</v>
      </c>
      <c r="T94" s="37">
        <v>560</v>
      </c>
      <c r="U94" s="27">
        <v>569</v>
      </c>
      <c r="V94" s="1">
        <v>501</v>
      </c>
      <c r="W94">
        <v>460</v>
      </c>
      <c r="X94">
        <v>430</v>
      </c>
      <c r="Y94">
        <v>412</v>
      </c>
      <c r="Z94" s="1">
        <v>409</v>
      </c>
      <c r="AA94">
        <v>363</v>
      </c>
      <c r="AB94">
        <v>335</v>
      </c>
      <c r="AC94">
        <v>309</v>
      </c>
      <c r="AD94" s="1">
        <v>299</v>
      </c>
      <c r="AE94">
        <v>267</v>
      </c>
      <c r="AF94">
        <v>247</v>
      </c>
      <c r="AG94">
        <v>224</v>
      </c>
      <c r="AH94" s="1">
        <v>215</v>
      </c>
      <c r="AI94">
        <v>195</v>
      </c>
      <c r="AJ94">
        <v>174</v>
      </c>
      <c r="AK94">
        <v>160</v>
      </c>
      <c r="AL94" s="1">
        <v>149</v>
      </c>
      <c r="AM94">
        <v>137</v>
      </c>
      <c r="AN94">
        <v>128</v>
      </c>
      <c r="AO94">
        <v>118</v>
      </c>
      <c r="AP94" s="1">
        <v>110</v>
      </c>
      <c r="AQ94">
        <v>102</v>
      </c>
      <c r="AR94">
        <v>92</v>
      </c>
      <c r="AS94">
        <v>84</v>
      </c>
      <c r="AT94" s="1">
        <v>76</v>
      </c>
      <c r="AU94">
        <v>68</v>
      </c>
      <c r="AV94" s="34"/>
      <c r="AW94" s="34"/>
      <c r="AX94" s="35"/>
      <c r="AY94" s="34"/>
      <c r="AZ94" s="34"/>
      <c r="BA94" s="34"/>
      <c r="BB94" s="35"/>
      <c r="BC94" s="34"/>
      <c r="BD94" s="34"/>
      <c r="BE94" s="34"/>
      <c r="BF94" s="35"/>
      <c r="BG94" s="34"/>
      <c r="BH94" s="34"/>
      <c r="BI94" s="34"/>
    </row>
    <row r="95" spans="1:61" x14ac:dyDescent="0.2">
      <c r="A95" t="e" vm="91">
        <v>#VALUE!</v>
      </c>
      <c r="B95" t="str" cm="1">
        <f t="array" ref="B95">_FV(A95,"Ticker symbol",TRUE)</f>
        <v>TMUS</v>
      </c>
      <c r="C95" s="18" cm="1">
        <f t="array" ref="C95">_FV(A95,"Price")</f>
        <v>126.04</v>
      </c>
      <c r="D95" s="19" cm="1">
        <f t="array" ref="D95">_FV(A95,"market cap",TRUE)/1000000</f>
        <v>158001.79999999999</v>
      </c>
      <c r="E95" s="21">
        <f t="shared" si="3"/>
        <v>1.6495872957735425</v>
      </c>
      <c r="F95" s="20">
        <f>IF(COUNT(Q95:T95)=4,IFERROR(IF($D95/IF($Q95=0,SUM($R95:U95),SUM($Q95:T95))&lt;0,"n/a",$D95/IF($Q95=0,SUM($R95:U95),SUM($Q95:T95))),"n/a"),"n/a")</f>
        <v>1.9632674362255991</v>
      </c>
      <c r="G95" s="20">
        <f>IF(COUNT(Q95:X95)=8,IFERROR(IF(($D95/IF($Q95=0,SUM($R95:Z95),SUM($Q95:Y95))*2)&lt;0,"n/a",($D95/IF($Q95=0,SUM($R95:Z95),SUM($Q95:Y95))*2)),"n/a"),"n/a")</f>
        <v>1.873890947905239</v>
      </c>
      <c r="H95" s="20">
        <f>IF(COUNT(Q95:AB95)=12,IFERROR(IF(($D95/IF($Q95=0,SUM($R95:AD95),SUM($Q95:AC95))*3)&lt;0,"n/a",($D95/IF($Q95=0,SUM($R95:AD95),SUM($Q95:AC95))*3)),"n/a"),"n/a")</f>
        <v>2.2187836148909574</v>
      </c>
      <c r="I95" s="20">
        <f>IF(COUNT(Q95:AF95)=16,IFERROR(IF(($D95/IF($Q95=0,SUM($R95:AH95),SUM($Q95:AG95))*4)&lt;0,"n/a",($D95/IF($Q95=0,SUM($R95:AH95),SUM($Q95:AG95))*4)),"n/a"),"n/a")</f>
        <v>2.4597175248985184</v>
      </c>
      <c r="J95" s="20">
        <f>IF(COUNT(Q95:AJ95)=20,IFERROR(IF(($D95/IF($Q95=0,SUM($R95:AL95),SUM($Q95:AK95))*5)&lt;0,"n/a",($D95/IF($Q95=0,SUM($R95:AL95),SUM($Q95:AK95))*5)),"n/a"),"n/a")</f>
        <v>2.6550729800670143</v>
      </c>
      <c r="K95" s="20">
        <f>IF(COUNT(Q95:AN95)=24,IFERROR(IF(($D95/IF($Q95=0,SUM($R95:AP95),SUM($Q95:AO95))*6)&lt;0,"n/a",($D95/IF($Q95=0,SUM($R95:AP95),SUM($Q95:AO95))*6)),"n/a"),"n/a")</f>
        <v>2.8295704653515878</v>
      </c>
      <c r="L95" s="20">
        <f>IF(COUNT(Q95:AR95)=28,IFERROR(IF(($D95/IF($Q95=0,SUM($R95:AT95),SUM($Q95:AS95))*7)&lt;0,"n/a",($D95/IF($Q95=0,SUM($R95:AT95),SUM($Q95:AS95))*7)),"n/a"),"n/a")</f>
        <v>3.0095253384997167</v>
      </c>
      <c r="M95" s="20">
        <f>IF(COUNT(Q95:AV95)=32,IFERROR(IF(($D95/IF($Q95=0,SUM($R95:AX95),SUM($Q95:AW95))*8)&lt;0,"n/a",($D95/IF($Q95=0,SUM($R95:AX95),SUM($Q95:AW95))*8)),"n/a"),"n/a")</f>
        <v>3.1833701028539192</v>
      </c>
      <c r="N95" s="20">
        <f>IF(COUNT(Q95:AZ95)=36,IFERROR(IF(($D95/IF($Q95=0,SUM($R95:BB95),SUM($Q95:BA95))*9)&lt;0,"n/a",($D95/IF($Q95=0,SUM($R95:BB95),SUM($Q95:BA95))*9)),"n/a"),"n/a")</f>
        <v>3.3737999658353259</v>
      </c>
      <c r="O95" s="20">
        <f>IF(COUNT(Q95:BD95)=40,IFERROR(IF(($D95/IF($Q95=0,SUM($R95:BF95),SUM($Q95:BE95))*10)&lt;0,"n/a",($D95/IF($Q95=0,SUM($R95:BF95),SUM($Q95:BE95))*10)),"n/a"),"n/a")</f>
        <v>3.6118825008572406</v>
      </c>
      <c r="P95" s="22">
        <f t="shared" si="4"/>
        <v>80479</v>
      </c>
      <c r="Q95" s="24">
        <v>20120</v>
      </c>
      <c r="R95" s="36">
        <v>20785</v>
      </c>
      <c r="S95" s="26">
        <v>19624</v>
      </c>
      <c r="T95" s="37">
        <v>19950</v>
      </c>
      <c r="U95" s="37">
        <v>19759</v>
      </c>
      <c r="V95" s="28">
        <v>20341</v>
      </c>
      <c r="W95" s="27">
        <v>19272</v>
      </c>
      <c r="X95" s="27">
        <v>17671</v>
      </c>
      <c r="Y95" s="27">
        <v>11113</v>
      </c>
      <c r="Z95" s="28">
        <v>11878</v>
      </c>
      <c r="AA95" s="27">
        <v>11061</v>
      </c>
      <c r="AB95" s="27">
        <v>10979</v>
      </c>
      <c r="AC95" s="27">
        <v>11080</v>
      </c>
      <c r="AD95" s="28">
        <v>11445</v>
      </c>
      <c r="AE95" s="27">
        <v>10839</v>
      </c>
      <c r="AF95" s="27">
        <v>10571</v>
      </c>
      <c r="AG95" s="27">
        <v>10455</v>
      </c>
      <c r="AH95" s="28">
        <v>10759</v>
      </c>
      <c r="AI95" s="27">
        <v>10019</v>
      </c>
      <c r="AJ95" s="27">
        <v>10213</v>
      </c>
      <c r="AK95" s="27">
        <v>9613</v>
      </c>
      <c r="AL95" s="28">
        <v>10234</v>
      </c>
      <c r="AM95" s="27">
        <v>9305</v>
      </c>
      <c r="AN95" s="27">
        <v>9287</v>
      </c>
      <c r="AO95" s="27">
        <v>8664</v>
      </c>
      <c r="AP95" s="28">
        <v>8661</v>
      </c>
      <c r="AQ95" s="27">
        <v>7849</v>
      </c>
      <c r="AR95" s="27">
        <v>8179</v>
      </c>
      <c r="AS95" s="27">
        <v>7778</v>
      </c>
      <c r="AT95" s="28">
        <v>8154</v>
      </c>
      <c r="AU95" s="27">
        <v>7350</v>
      </c>
      <c r="AV95" s="27">
        <v>7185</v>
      </c>
      <c r="AW95" s="27">
        <v>6875</v>
      </c>
      <c r="AX95" s="28">
        <v>6827</v>
      </c>
      <c r="AY95" s="27">
        <v>6688</v>
      </c>
      <c r="AZ95" s="27">
        <v>6228</v>
      </c>
      <c r="BA95" s="27">
        <v>4677</v>
      </c>
      <c r="BB95" s="28">
        <v>4909</v>
      </c>
      <c r="BC95" s="27">
        <v>4893</v>
      </c>
      <c r="BD95" s="27">
        <v>4883</v>
      </c>
      <c r="BE95" s="27">
        <v>1277</v>
      </c>
      <c r="BF95" s="28">
        <v>1238</v>
      </c>
      <c r="BG95" s="27">
        <v>1205</v>
      </c>
      <c r="BH95" s="27">
        <v>1209</v>
      </c>
      <c r="BI95" s="27">
        <v>1194</v>
      </c>
    </row>
    <row r="96" spans="1:61" x14ac:dyDescent="0.2">
      <c r="A96" t="e" vm="92">
        <v>#VALUE!</v>
      </c>
      <c r="B96" t="str" cm="1">
        <f t="array" ref="B96">_FV(A96,"Ticker symbol",TRUE)</f>
        <v>TSLA</v>
      </c>
      <c r="C96" s="18" cm="1">
        <f t="array" ref="C96">_FV(A96,"Price")</f>
        <v>663.9</v>
      </c>
      <c r="D96" s="19" cm="1">
        <f t="array" ref="D96">_FV(A96,"market cap",TRUE)/1000000</f>
        <v>687807</v>
      </c>
      <c r="E96" s="21">
        <f t="shared" si="3"/>
        <v>17.998010711553174</v>
      </c>
      <c r="F96" s="20">
        <f>IF(COUNT(Q96:T96)=4,IFERROR(IF($D96/IF($Q96=0,SUM($R96:U96),SUM($Q96:T96))&lt;0,"n/a",$D96/IF($Q96=0,SUM($R96:U96),SUM($Q96:T96))),"n/a"),"n/a")</f>
        <v>11.059768451519536</v>
      </c>
      <c r="G96" s="20">
        <f>IF(COUNT(Q96:X96)=8,IFERROR(IF(($D96/IF($Q96=0,SUM($R96:Z96),SUM($Q96:Y96))*2)&lt;0,"n/a",($D96/IF($Q96=0,SUM($R96:Z96),SUM($Q96:Y96))*2)),"n/a"),"n/a")</f>
        <v>13.212447774095951</v>
      </c>
      <c r="H96" s="20">
        <f>IF(COUNT(Q96:AB96)=12,IFERROR(IF(($D96/IF($Q96=0,SUM($R96:AD96),SUM($Q96:AC96))*3)&lt;0,"n/a",($D96/IF($Q96=0,SUM($R96:AD96),SUM($Q96:AC96))*3)),"n/a"),"n/a")</f>
        <v>16.03366927494114</v>
      </c>
      <c r="I96" s="20">
        <f>IF(COUNT(Q96:AF96)=16,IFERROR(IF(($D96/IF($Q96=0,SUM($R96:AH96),SUM($Q96:AG96))*4)&lt;0,"n/a",($D96/IF($Q96=0,SUM($R96:AH96),SUM($Q96:AG96))*4)),"n/a"),"n/a")</f>
        <v>18.322708685749298</v>
      </c>
      <c r="J96" s="20">
        <f>IF(COUNT(Q96:AJ96)=20,IFERROR(IF(($D96/IF($Q96=0,SUM($R96:AL96),SUM($Q96:AK96))*5)&lt;0,"n/a",($D96/IF($Q96=0,SUM($R96:AL96),SUM($Q96:AK96))*5)),"n/a"),"n/a")</f>
        <v>21.240017787330231</v>
      </c>
      <c r="K96" s="20">
        <f>IF(COUNT(Q96:AN96)=24,IFERROR(IF(($D96/IF($Q96=0,SUM($R96:AP96),SUM($Q96:AO96))*6)&lt;0,"n/a",($D96/IF($Q96=0,SUM($R96:AP96),SUM($Q96:AO96))*6)),"n/a"),"n/a")</f>
        <v>24.431760728895938</v>
      </c>
      <c r="L96" s="20">
        <f>IF(COUNT(Q96:AR96)=28,IFERROR(IF(($D96/IF($Q96=0,SUM($R96:AT96),SUM($Q96:AS96))*7)&lt;0,"n/a",($D96/IF($Q96=0,SUM($R96:AT96),SUM($Q96:AS96))*7)),"n/a"),"n/a")</f>
        <v>27.836938233916708</v>
      </c>
      <c r="M96" s="20">
        <f>IF(COUNT(Q96:AV96)=32,IFERROR(IF(($D96/IF($Q96=0,SUM($R96:AX96),SUM($Q96:AW96))*8)&lt;0,"n/a",($D96/IF($Q96=0,SUM($R96:AX96),SUM($Q96:AW96))*8)),"n/a"),"n/a")</f>
        <v>31.235913214273548</v>
      </c>
      <c r="N96" s="20">
        <f>IF(COUNT(Q96:AZ96)=36,IFERROR(IF(($D96/IF($Q96=0,SUM($R96:BB96),SUM($Q96:BA96))*9)&lt;0,"n/a",($D96/IF($Q96=0,SUM($R96:BB96),SUM($Q96:BA96))*9)),"n/a"),"n/a")</f>
        <v>34.743381358357986</v>
      </c>
      <c r="O96" s="20">
        <f>IF(COUNT(Q96:BD96)=40,IFERROR(IF(($D96/IF($Q96=0,SUM($R96:BF96),SUM($Q96:BE96))*10)&lt;0,"n/a",($D96/IF($Q96=0,SUM($R96:BF96),SUM($Q96:BE96))*10)),"n/a"),"n/a")</f>
        <v>38.514480580567124</v>
      </c>
      <c r="P96" s="22">
        <f t="shared" si="4"/>
        <v>62190</v>
      </c>
      <c r="Q96" s="24">
        <v>18756</v>
      </c>
      <c r="R96" s="36">
        <v>17719</v>
      </c>
      <c r="S96" s="26">
        <v>13757</v>
      </c>
      <c r="T96" s="37">
        <v>11958</v>
      </c>
      <c r="U96" s="37">
        <v>10389</v>
      </c>
      <c r="V96" s="28">
        <v>10744</v>
      </c>
      <c r="W96" s="27">
        <v>8771</v>
      </c>
      <c r="X96" s="27">
        <v>6036</v>
      </c>
      <c r="Y96" s="27">
        <v>5985</v>
      </c>
      <c r="Z96" s="28">
        <v>7384</v>
      </c>
      <c r="AA96" s="27">
        <v>6303</v>
      </c>
      <c r="AB96" s="27">
        <v>6350</v>
      </c>
      <c r="AC96" s="27">
        <v>4541</v>
      </c>
      <c r="AD96" s="28">
        <v>7226</v>
      </c>
      <c r="AE96" s="27">
        <v>6824</v>
      </c>
      <c r="AF96" s="27">
        <v>4002</v>
      </c>
      <c r="AG96" s="27">
        <v>3409</v>
      </c>
      <c r="AH96" s="28">
        <v>3288</v>
      </c>
      <c r="AI96" s="27">
        <v>2985</v>
      </c>
      <c r="AJ96" s="27">
        <v>2790</v>
      </c>
      <c r="AK96" s="27">
        <v>2696</v>
      </c>
      <c r="AL96" s="28">
        <v>2285</v>
      </c>
      <c r="AM96" s="27">
        <v>2298</v>
      </c>
      <c r="AN96" s="27">
        <v>1270</v>
      </c>
      <c r="AO96" s="27">
        <v>1147</v>
      </c>
      <c r="AP96" s="28">
        <v>1214</v>
      </c>
      <c r="AQ96" s="27">
        <v>937</v>
      </c>
      <c r="AR96" s="27">
        <v>955</v>
      </c>
      <c r="AS96" s="27">
        <v>940</v>
      </c>
      <c r="AT96" s="28">
        <v>957</v>
      </c>
      <c r="AU96" s="27">
        <v>852</v>
      </c>
      <c r="AV96" s="27">
        <v>769</v>
      </c>
      <c r="AW96" s="27">
        <v>621</v>
      </c>
      <c r="AX96" s="28">
        <v>615</v>
      </c>
      <c r="AY96" s="27">
        <v>431</v>
      </c>
      <c r="AZ96" s="27">
        <v>405</v>
      </c>
      <c r="BA96" s="27">
        <v>562</v>
      </c>
      <c r="BB96" s="28">
        <v>306</v>
      </c>
      <c r="BC96" s="27">
        <v>50</v>
      </c>
      <c r="BD96" s="27">
        <v>27</v>
      </c>
      <c r="BE96" s="27">
        <v>30</v>
      </c>
      <c r="BF96" s="28">
        <v>39</v>
      </c>
      <c r="BG96" s="27">
        <v>58</v>
      </c>
      <c r="BH96" s="27">
        <v>58</v>
      </c>
      <c r="BI96" s="27">
        <v>49</v>
      </c>
    </row>
    <row r="97" spans="1:61" x14ac:dyDescent="0.2">
      <c r="A97" t="e" vm="93">
        <v>#VALUE!</v>
      </c>
      <c r="B97" t="str" cm="1">
        <f t="array" ref="B97">_FV(A97,"Ticker symbol",TRUE)</f>
        <v>TXN</v>
      </c>
      <c r="C97" s="18" cm="1">
        <f t="array" ref="C97">_FV(A97,"Price")</f>
        <v>169.81</v>
      </c>
      <c r="D97" s="19" cm="1">
        <f t="array" ref="D97">_FV(A97,"market cap",TRUE)/1000000</f>
        <v>156587.5</v>
      </c>
      <c r="E97" s="21">
        <f t="shared" si="3"/>
        <v>0.27280600461893767</v>
      </c>
      <c r="F97" s="20">
        <f>IF(COUNT(Q97:T97)=4,IFERROR(IF($D97/IF($Q97=0,SUM($R97:U97),SUM($Q97:T97))&lt;0,"n/a",$D97/IF($Q97=0,SUM($R97:U97),SUM($Q97:T97))),"n/a"),"n/a")</f>
        <v>8.2588343881856545</v>
      </c>
      <c r="G97" s="20">
        <f>IF(COUNT(Q97:X97)=8,IFERROR(IF(($D97/IF($Q97=0,SUM($R97:Z97),SUM($Q97:Y97))*2)&lt;0,"n/a",($D97/IF($Q97=0,SUM($R97:Z97),SUM($Q97:Y97))*2)),"n/a"),"n/a")</f>
        <v>8.3048263060196241</v>
      </c>
      <c r="H97" s="20">
        <f>IF(COUNT(Q97:AB97)=12,IFERROR(IF(($D97/IF($Q97=0,SUM($R97:AD97),SUM($Q97:AC97))*3)&lt;0,"n/a",($D97/IF($Q97=0,SUM($R97:AD97),SUM($Q97:AC97))*3)),"n/a"),"n/a")</f>
        <v>9.0177663025742412</v>
      </c>
      <c r="I97" s="20">
        <f>IF(COUNT(Q97:AF97)=16,IFERROR(IF(($D97/IF($Q97=0,SUM($R97:AH97),SUM($Q97:AG97))*4)&lt;0,"n/a",($D97/IF($Q97=0,SUM($R97:AH97),SUM($Q97:AG97))*4)),"n/a"),"n/a")</f>
        <v>9.227720730144231</v>
      </c>
      <c r="J97" s="20">
        <f>IF(COUNT(Q97:AJ97)=20,IFERROR(IF(($D97/IF($Q97=0,SUM($R97:AL97),SUM($Q97:AK97))*5)&lt;0,"n/a",($D97/IF($Q97=0,SUM($R97:AL97),SUM($Q97:AK97))*5)),"n/a"),"n/a")</f>
        <v>9.4514292957338419</v>
      </c>
      <c r="K97" s="20">
        <f>IF(COUNT(Q97:AN97)=24,IFERROR(IF(($D97/IF($Q97=0,SUM($R97:AP97),SUM($Q97:AO97))*6)&lt;0,"n/a",($D97/IF($Q97=0,SUM($R97:AP97),SUM($Q97:AO97))*6)),"n/a"),"n/a")</f>
        <v>9.7655600365873934</v>
      </c>
      <c r="L97" s="20">
        <f>IF(COUNT(Q97:AR97)=28,IFERROR(IF(($D97/IF($Q97=0,SUM($R97:AT97),SUM($Q97:AS97))*7)&lt;0,"n/a",($D97/IF($Q97=0,SUM($R97:AT97),SUM($Q97:AS97))*7)),"n/a"),"n/a")</f>
        <v>10.036924950553074</v>
      </c>
      <c r="M97" s="20">
        <f>IF(COUNT(Q97:AV97)=32,IFERROR(IF(($D97/IF($Q97=0,SUM($R97:AX97),SUM($Q97:AW97))*8)&lt;0,"n/a",($D97/IF($Q97=0,SUM($R97:AX97),SUM($Q97:AW97))*8)),"n/a"),"n/a")</f>
        <v>10.246783310021023</v>
      </c>
      <c r="N97" s="20">
        <f>IF(COUNT(Q97:AZ97)=36,IFERROR(IF(($D97/IF($Q97=0,SUM($R97:BB97),SUM($Q97:BA97))*9)&lt;0,"n/a",($D97/IF($Q97=0,SUM($R97:BB97),SUM($Q97:BA97))*9)),"n/a"),"n/a")</f>
        <v>10.481246932127505</v>
      </c>
      <c r="O97" s="20">
        <f>IF(COUNT(Q97:BD97)=40,IFERROR(IF(($D97/IF($Q97=0,SUM($R97:BF97),SUM($Q97:BE97))*10)&lt;0,"n/a",($D97/IF($Q97=0,SUM($R97:BF97),SUM($Q97:BE97))*10)),"n/a"),"n/a")</f>
        <v>10.631742971014987</v>
      </c>
      <c r="P97" s="22">
        <f t="shared" si="4"/>
        <v>18960</v>
      </c>
      <c r="Q97" s="24">
        <v>4905</v>
      </c>
      <c r="R97" s="36">
        <v>4832</v>
      </c>
      <c r="S97" s="26">
        <v>4643</v>
      </c>
      <c r="T97" s="37">
        <v>4580</v>
      </c>
      <c r="U97" s="37">
        <v>4289</v>
      </c>
      <c r="V97" s="28">
        <v>4076</v>
      </c>
      <c r="W97" s="27">
        <v>3817</v>
      </c>
      <c r="X97" s="27">
        <v>3239</v>
      </c>
      <c r="Y97" s="27">
        <v>3329</v>
      </c>
      <c r="Z97" s="28">
        <v>3350</v>
      </c>
      <c r="AA97" s="27">
        <v>3771</v>
      </c>
      <c r="AB97" s="27">
        <v>3668</v>
      </c>
      <c r="AC97" s="27">
        <v>3594</v>
      </c>
      <c r="AD97" s="28">
        <v>3717</v>
      </c>
      <c r="AE97" s="27">
        <v>4261</v>
      </c>
      <c r="AF97" s="27">
        <v>4017</v>
      </c>
      <c r="AG97" s="27">
        <v>3789</v>
      </c>
      <c r="AH97" s="28">
        <v>3750</v>
      </c>
      <c r="AI97" s="27">
        <v>4116</v>
      </c>
      <c r="AJ97" s="27">
        <v>3693</v>
      </c>
      <c r="AK97" s="27">
        <v>3402</v>
      </c>
      <c r="AL97" s="28">
        <v>3414</v>
      </c>
      <c r="AM97" s="27">
        <v>3675</v>
      </c>
      <c r="AN97" s="27">
        <v>3273</v>
      </c>
      <c r="AO97" s="27">
        <v>3008</v>
      </c>
      <c r="AP97" s="28">
        <v>3189</v>
      </c>
      <c r="AQ97" s="27">
        <v>3429</v>
      </c>
      <c r="AR97" s="27">
        <v>3232</v>
      </c>
      <c r="AS97" s="27">
        <v>3150</v>
      </c>
      <c r="AT97" s="28">
        <v>3269</v>
      </c>
      <c r="AU97" s="27">
        <v>3501</v>
      </c>
      <c r="AV97" s="27">
        <v>3292</v>
      </c>
      <c r="AW97" s="27">
        <v>2983</v>
      </c>
      <c r="AX97" s="28">
        <v>3029</v>
      </c>
      <c r="AY97" s="27">
        <v>3244</v>
      </c>
      <c r="AZ97" s="27">
        <v>3047</v>
      </c>
      <c r="BA97" s="27">
        <v>2885</v>
      </c>
      <c r="BB97" s="28">
        <v>2979</v>
      </c>
      <c r="BC97" s="27">
        <v>3390</v>
      </c>
      <c r="BD97" s="27">
        <v>3335</v>
      </c>
      <c r="BE97" s="27">
        <v>3121</v>
      </c>
      <c r="BF97" s="28">
        <v>3419</v>
      </c>
      <c r="BG97" s="27">
        <v>3466</v>
      </c>
      <c r="BH97" s="27">
        <v>3458</v>
      </c>
      <c r="BI97" s="27">
        <v>3392</v>
      </c>
    </row>
    <row r="98" spans="1:61" x14ac:dyDescent="0.2">
      <c r="A98" t="e" vm="94">
        <v>#VALUE!</v>
      </c>
      <c r="B98" t="str" cm="1">
        <f t="array" ref="B98">_FV(A98,"Ticker symbol",TRUE)</f>
        <v>VRSK</v>
      </c>
      <c r="C98" s="18" cm="1">
        <f t="array" ref="C98">_FV(A98,"Price")</f>
        <v>168.89</v>
      </c>
      <c r="D98" s="19" cm="1">
        <f t="array" ref="D98">_FV(A98,"market cap",TRUE)/1000000</f>
        <v>26668.07</v>
      </c>
      <c r="E98" s="21">
        <f t="shared" si="3"/>
        <v>0.90990386765034648</v>
      </c>
      <c r="F98" s="20">
        <f>IF(COUNT(Q98:T98)=4,IFERROR(IF($D98/IF($Q98=0,SUM($R98:U98),SUM($Q98:T98))&lt;0,"n/a",$D98/IF($Q98=0,SUM($R98:U98),SUM($Q98:T98))),"n/a"),"n/a")</f>
        <v>8.7464972122007207</v>
      </c>
      <c r="G98" s="20">
        <f>IF(COUNT(Q98:X98)=8,IFERROR(IF(($D98/IF($Q98=0,SUM($R98:Z98),SUM($Q98:Y98))*2)&lt;0,"n/a",($D98/IF($Q98=0,SUM($R98:Z98),SUM($Q98:Y98))*2)),"n/a"),"n/a")</f>
        <v>8.1305091463414634</v>
      </c>
      <c r="H98" s="20">
        <f>IF(COUNT(Q98:AB98)=12,IFERROR(IF(($D98/IF($Q98=0,SUM($R98:AD98),SUM($Q98:AC98))*3)&lt;0,"n/a",($D98/IF($Q98=0,SUM($R98:AD98),SUM($Q98:AC98))*3)),"n/a"),"n/a")</f>
        <v>8.72646269633508</v>
      </c>
      <c r="I98" s="20">
        <f>IF(COUNT(Q98:AF98)=16,IFERROR(IF(($D98/IF($Q98=0,SUM($R98:AH98),SUM($Q98:AG98))*4)&lt;0,"n/a",($D98/IF($Q98=0,SUM($R98:AH98),SUM($Q98:AG98))*4)),"n/a"),"n/a")</f>
        <v>9.2253117703018255</v>
      </c>
      <c r="J98" s="20">
        <f>IF(COUNT(Q98:AJ98)=20,IFERROR(IF(($D98/IF($Q98=0,SUM($R98:AL98),SUM($Q98:AK98))*5)&lt;0,"n/a",($D98/IF($Q98=0,SUM($R98:AL98),SUM($Q98:AK98))*5)),"n/a"),"n/a")</f>
        <v>9.7271921505690102</v>
      </c>
      <c r="K98" s="20">
        <f>IF(COUNT(Q98:AN98)=24,IFERROR(IF(($D98/IF($Q98=0,SUM($R98:AP98),SUM($Q98:AO98))*6)&lt;0,"n/a",($D98/IF($Q98=0,SUM($R98:AP98),SUM($Q98:AO98))*6)),"n/a"),"n/a")</f>
        <v>10.189672037190345</v>
      </c>
      <c r="L98" s="20">
        <f>IF(COUNT(Q98:AR98)=28,IFERROR(IF(($D98/IF($Q98=0,SUM($R98:AT98),SUM($Q98:AS98))*7)&lt;0,"n/a",($D98/IF($Q98=0,SUM($R98:AT98),SUM($Q98:AS98))*7)),"n/a"),"n/a")</f>
        <v>10.638655610645696</v>
      </c>
      <c r="M98" s="20">
        <f>IF(COUNT(Q98:AV98)=32,IFERROR(IF(($D98/IF($Q98=0,SUM($R98:AX98),SUM($Q98:AW98))*8)&lt;0,"n/a",($D98/IF($Q98=0,SUM($R98:AX98),SUM($Q98:AW98))*8)),"n/a"),"n/a")</f>
        <v>11.241085410190211</v>
      </c>
      <c r="N98" s="20">
        <f>IF(COUNT(Q98:AZ98)=36,IFERROR(IF(($D98/IF($Q98=0,SUM($R98:BB98),SUM($Q98:BA98))*9)&lt;0,"n/a",($D98/IF($Q98=0,SUM($R98:BB98),SUM($Q98:BA98))*9)),"n/a"),"n/a")</f>
        <v>11.665255407047388</v>
      </c>
      <c r="O98" s="20">
        <f>IF(COUNT(Q98:BD98)=40,IFERROR(IF(($D98/IF($Q98=0,SUM($R98:BF98),SUM($Q98:BE98))*10)&lt;0,"n/a",($D98/IF($Q98=0,SUM($R98:BF98),SUM($Q98:BE98))*10)),"n/a"),"n/a")</f>
        <v>12.131224127735067</v>
      </c>
      <c r="P98" s="22">
        <f t="shared" si="4"/>
        <v>3049</v>
      </c>
      <c r="Q98" s="24">
        <v>776</v>
      </c>
      <c r="R98" s="36">
        <v>766</v>
      </c>
      <c r="S98" s="26">
        <v>759</v>
      </c>
      <c r="T98" s="37">
        <v>748</v>
      </c>
      <c r="U98" s="37">
        <v>726</v>
      </c>
      <c r="V98" s="28">
        <v>713</v>
      </c>
      <c r="W98" s="27">
        <v>703</v>
      </c>
      <c r="X98" s="27">
        <v>679</v>
      </c>
      <c r="Y98" s="27">
        <v>690</v>
      </c>
      <c r="Z98" s="28">
        <v>677</v>
      </c>
      <c r="AA98" s="27">
        <v>653</v>
      </c>
      <c r="AB98" s="27">
        <v>653</v>
      </c>
      <c r="AC98" s="27">
        <v>625</v>
      </c>
      <c r="AD98" s="28">
        <v>614</v>
      </c>
      <c r="AE98" s="27">
        <v>599</v>
      </c>
      <c r="AF98" s="27">
        <v>601</v>
      </c>
      <c r="AG98" s="27">
        <v>581</v>
      </c>
      <c r="AH98" s="28">
        <v>570</v>
      </c>
      <c r="AI98" s="27">
        <v>549</v>
      </c>
      <c r="AJ98" s="27">
        <v>523</v>
      </c>
      <c r="AK98" s="27">
        <v>503</v>
      </c>
      <c r="AL98" s="28">
        <v>506</v>
      </c>
      <c r="AM98" s="27">
        <v>498</v>
      </c>
      <c r="AN98" s="27">
        <v>498</v>
      </c>
      <c r="AO98" s="27">
        <v>493</v>
      </c>
      <c r="AP98" s="28">
        <v>561</v>
      </c>
      <c r="AQ98" s="27">
        <v>470</v>
      </c>
      <c r="AR98" s="27">
        <v>429</v>
      </c>
      <c r="AS98" s="27">
        <v>384</v>
      </c>
      <c r="AT98" s="28">
        <v>149</v>
      </c>
      <c r="AU98" s="27">
        <v>449</v>
      </c>
      <c r="AV98" s="27">
        <v>424</v>
      </c>
      <c r="AW98" s="27">
        <v>410</v>
      </c>
      <c r="AX98" s="28">
        <v>417</v>
      </c>
      <c r="AY98" s="27">
        <v>412</v>
      </c>
      <c r="AZ98" s="27">
        <v>390</v>
      </c>
      <c r="BA98" s="27">
        <v>377</v>
      </c>
      <c r="BB98" s="28">
        <v>289</v>
      </c>
      <c r="BC98" s="27">
        <v>399</v>
      </c>
      <c r="BD98" s="27">
        <v>373</v>
      </c>
      <c r="BE98" s="27">
        <v>347</v>
      </c>
      <c r="BF98" s="28">
        <v>211</v>
      </c>
      <c r="BG98" s="27">
        <v>340</v>
      </c>
      <c r="BH98" s="27">
        <v>327</v>
      </c>
      <c r="BI98" s="27">
        <v>313</v>
      </c>
    </row>
    <row r="99" spans="1:61" x14ac:dyDescent="0.2">
      <c r="A99" t="e" vm="95">
        <v>#VALUE!</v>
      </c>
      <c r="B99" t="str" cm="1">
        <f t="array" ref="B99">_FV(A99,"Ticker symbol",TRUE)</f>
        <v>VRSN</v>
      </c>
      <c r="C99" s="18" cm="1">
        <f t="array" ref="C99">_FV(A99,"Price")</f>
        <v>165.56</v>
      </c>
      <c r="D99" s="19" cm="1">
        <f t="array" ref="D99">_FV(A99,"market cap",TRUE)/1000000</f>
        <v>18136.240000000002</v>
      </c>
      <c r="E99" s="21">
        <f t="shared" si="3"/>
        <v>0.33195449844881075</v>
      </c>
      <c r="F99" s="20">
        <f>IF(COUNT(Q99:T99)=4,IFERROR(IF($D99/IF($Q99=0,SUM($R99:U99),SUM($Q99:T99))&lt;0,"n/a",$D99/IF($Q99=0,SUM($R99:U99),SUM($Q99:T99))),"n/a"),"n/a")</f>
        <v>13.434251851851853</v>
      </c>
      <c r="G99" s="20">
        <f>IF(COUNT(Q99:X99)=8,IFERROR(IF(($D99/IF($Q99=0,SUM($R99:Z99),SUM($Q99:Y99))*2)&lt;0,"n/a",($D99/IF($Q99=0,SUM($R99:Z99),SUM($Q99:Y99))*2)),"n/a"),"n/a")</f>
        <v>12.341776114324601</v>
      </c>
      <c r="H99" s="20">
        <f>IF(COUNT(Q99:AB99)=12,IFERROR(IF(($D99/IF($Q99=0,SUM($R99:AD99),SUM($Q99:AC99))*3)&lt;0,"n/a",($D99/IF($Q99=0,SUM($R99:AD99),SUM($Q99:AC99))*3)),"n/a"),"n/a")</f>
        <v>13.047654676258993</v>
      </c>
      <c r="I99" s="20">
        <f>IF(COUNT(Q99:AF99)=16,IFERROR(IF(($D99/IF($Q99=0,SUM($R99:AH99),SUM($Q99:AG99))*4)&lt;0,"n/a",($D99/IF($Q99=0,SUM($R99:AH99),SUM($Q99:AG99))*4)),"n/a"),"n/a")</f>
        <v>13.474175334323924</v>
      </c>
      <c r="J99" s="20">
        <f>IF(COUNT(Q99:AJ99)=20,IFERROR(IF(($D99/IF($Q99=0,SUM($R99:AL99),SUM($Q99:AK99))*5)&lt;0,"n/a",($D99/IF($Q99=0,SUM($R99:AL99),SUM($Q99:AK99))*5)),"n/a"),"n/a")</f>
        <v>13.844458015267175</v>
      </c>
      <c r="K99" s="20">
        <f>IF(COUNT(Q99:AN99)=24,IFERROR(IF(($D99/IF($Q99=0,SUM($R99:AP99),SUM($Q99:AO99))*6)&lt;0,"n/a",($D99/IF($Q99=0,SUM($R99:AP99),SUM($Q99:AO99))*6)),"n/a"),"n/a")</f>
        <v>14.146833073322934</v>
      </c>
      <c r="L99" s="20">
        <f>IF(COUNT(Q99:AR99)=28,IFERROR(IF(($D99/IF($Q99=0,SUM($R99:AT99),SUM($Q99:AS99))*7)&lt;0,"n/a",($D99/IF($Q99=0,SUM($R99:AT99),SUM($Q99:AS99))*7)),"n/a"),"n/a")</f>
        <v>14.505676416819014</v>
      </c>
      <c r="M99" s="20">
        <f>IF(COUNT(Q99:AV99)=32,IFERROR(IF(($D99/IF($Q99=0,SUM($R99:AX99),SUM($Q99:AW99))*8)&lt;0,"n/a",($D99/IF($Q99=0,SUM($R99:AX99),SUM($Q99:AW99))*8)),"n/a"),"n/a")</f>
        <v>14.862724851464865</v>
      </c>
      <c r="N99" s="20">
        <f>IF(COUNT(Q99:AZ99)=36,IFERROR(IF(($D99/IF($Q99=0,SUM($R99:BB99),SUM($Q99:BA99))*9)&lt;0,"n/a",($D99/IF($Q99=0,SUM($R99:BB99),SUM($Q99:BA99))*9)),"n/a"),"n/a")</f>
        <v>15.216384823342969</v>
      </c>
      <c r="O99" s="20">
        <f>IF(COUNT(Q99:BD99)=40,IFERROR(IF(($D99/IF($Q99=0,SUM($R99:BF99),SUM($Q99:BE99))*10)&lt;0,"n/a",($D99/IF($Q99=0,SUM($R99:BF99),SUM($Q99:BE99))*10)),"n/a"),"n/a")</f>
        <v>15.633341953279892</v>
      </c>
      <c r="P99" s="22">
        <f t="shared" si="4"/>
        <v>1350</v>
      </c>
      <c r="Q99" s="24">
        <v>347</v>
      </c>
      <c r="R99" s="36">
        <v>340</v>
      </c>
      <c r="S99" s="26">
        <v>334</v>
      </c>
      <c r="T99" s="37">
        <v>329</v>
      </c>
      <c r="U99" s="37">
        <v>324</v>
      </c>
      <c r="V99" s="28">
        <v>320</v>
      </c>
      <c r="W99" s="27">
        <v>318</v>
      </c>
      <c r="X99" s="27">
        <v>314</v>
      </c>
      <c r="Y99" s="27">
        <v>313</v>
      </c>
      <c r="Z99" s="28">
        <v>311</v>
      </c>
      <c r="AA99" s="27">
        <v>308</v>
      </c>
      <c r="AB99" s="27">
        <v>306</v>
      </c>
      <c r="AC99" s="27">
        <v>306</v>
      </c>
      <c r="AD99" s="28">
        <v>307</v>
      </c>
      <c r="AE99" s="27">
        <v>306</v>
      </c>
      <c r="AF99" s="27">
        <v>302</v>
      </c>
      <c r="AG99" s="27">
        <v>299</v>
      </c>
      <c r="AH99" s="28">
        <v>296</v>
      </c>
      <c r="AI99" s="27">
        <v>292</v>
      </c>
      <c r="AJ99" s="27">
        <v>289</v>
      </c>
      <c r="AK99" s="27">
        <v>289</v>
      </c>
      <c r="AL99" s="28">
        <v>286</v>
      </c>
      <c r="AM99" s="27">
        <v>288</v>
      </c>
      <c r="AN99" s="27">
        <v>286</v>
      </c>
      <c r="AO99" s="27">
        <v>282</v>
      </c>
      <c r="AP99" s="28">
        <v>273</v>
      </c>
      <c r="AQ99" s="27">
        <v>266</v>
      </c>
      <c r="AR99" s="27">
        <v>263</v>
      </c>
      <c r="AS99" s="27">
        <v>258</v>
      </c>
      <c r="AT99" s="28">
        <v>256</v>
      </c>
      <c r="AU99" s="27">
        <v>255</v>
      </c>
      <c r="AV99" s="27">
        <v>250</v>
      </c>
      <c r="AW99" s="27">
        <v>249</v>
      </c>
      <c r="AX99" s="28">
        <v>246</v>
      </c>
      <c r="AY99" s="27">
        <v>244</v>
      </c>
      <c r="AZ99" s="27">
        <v>239</v>
      </c>
      <c r="BA99" s="27">
        <v>236</v>
      </c>
      <c r="BB99" s="28">
        <v>230</v>
      </c>
      <c r="BC99" s="27">
        <v>224</v>
      </c>
      <c r="BD99" s="27">
        <v>214</v>
      </c>
      <c r="BE99" s="27">
        <v>206</v>
      </c>
      <c r="BF99" s="28">
        <v>204</v>
      </c>
      <c r="BG99" s="27">
        <v>197</v>
      </c>
      <c r="BH99" s="27">
        <v>190</v>
      </c>
      <c r="BI99" s="27">
        <v>182</v>
      </c>
    </row>
    <row r="100" spans="1:61" x14ac:dyDescent="0.2">
      <c r="A100" t="e" vm="96">
        <v>#VALUE!</v>
      </c>
      <c r="B100" t="str" cm="1">
        <f t="array" ref="B100">_FV(A100,"Ticker symbol",TRUE)</f>
        <v>VRTX</v>
      </c>
      <c r="C100" s="18" cm="1">
        <f t="array" ref="C100">_FV(A100,"Price")</f>
        <v>258.58999999999997</v>
      </c>
      <c r="D100" s="19" cm="1">
        <f t="array" ref="D100">_FV(A100,"market cap",TRUE)/1000000</f>
        <v>66135.94</v>
      </c>
      <c r="E100" s="21">
        <f t="shared" si="3"/>
        <v>5.3534282875124211</v>
      </c>
      <c r="F100" s="20">
        <f>IF(COUNT(Q100:T100)=4,IFERROR(IF($D100/IF($Q100=0,SUM($R100:U100),SUM($Q100:T100))&lt;0,"n/a",$D100/IF($Q100=0,SUM($R100:U100),SUM($Q100:T100))),"n/a"),"n/a")</f>
        <v>8.3210795168595872</v>
      </c>
      <c r="G100" s="20">
        <f>IF(COUNT(Q100:X100)=8,IFERROR(IF(($D100/IF($Q100=0,SUM($R100:Z100),SUM($Q100:Y100))*2)&lt;0,"n/a",($D100/IF($Q100=0,SUM($R100:Z100),SUM($Q100:Y100))*2)),"n/a"),"n/a")</f>
        <v>8.3310373496252446</v>
      </c>
      <c r="H100" s="20">
        <f>IF(COUNT(Q100:AB100)=12,IFERROR(IF(($D100/IF($Q100=0,SUM($R100:AD100),SUM($Q100:AC100))*3)&lt;0,"n/a",($D100/IF($Q100=0,SUM($R100:AD100),SUM($Q100:AC100))*3)),"n/a"),"n/a")</f>
        <v>9.9010838864214783</v>
      </c>
      <c r="I100" s="20">
        <f>IF(COUNT(Q100:AF100)=16,IFERROR(IF(($D100/IF($Q100=0,SUM($R100:AH100),SUM($Q100:AG100))*4)&lt;0,"n/a",($D100/IF($Q100=0,SUM($R100:AH100),SUM($Q100:AG100))*4)),"n/a"),"n/a")</f>
        <v>11.458559362411748</v>
      </c>
      <c r="J100" s="20">
        <f>IF(COUNT(Q100:AJ100)=20,IFERROR(IF(($D100/IF($Q100=0,SUM($R100:AL100),SUM($Q100:AK100))*5)&lt;0,"n/a",($D100/IF($Q100=0,SUM($R100:AL100),SUM($Q100:AK100))*5)),"n/a"),"n/a")</f>
        <v>12.92929699718486</v>
      </c>
      <c r="K100" s="20">
        <f>IF(COUNT(Q100:AN100)=24,IFERROR(IF(($D100/IF($Q100=0,SUM($R100:AP100),SUM($Q100:AO100))*6)&lt;0,"n/a",($D100/IF($Q100=0,SUM($R100:AP100),SUM($Q100:AO100))*6)),"n/a"),"n/a")</f>
        <v>14.546561090949083</v>
      </c>
      <c r="L100" s="20">
        <f>IF(COUNT(Q100:AR100)=28,IFERROR(IF(($D100/IF($Q100=0,SUM($R100:AT100),SUM($Q100:AS100))*7)&lt;0,"n/a",($D100/IF($Q100=0,SUM($R100:AT100),SUM($Q100:AS100))*7)),"n/a"),"n/a")</f>
        <v>16.351779457473864</v>
      </c>
      <c r="M100" s="20">
        <f>IF(COUNT(Q100:AV100)=32,IFERROR(IF(($D100/IF($Q100=0,SUM($R100:AX100),SUM($Q100:AW100))*8)&lt;0,"n/a",($D100/IF($Q100=0,SUM($R100:AX100),SUM($Q100:AW100))*8)),"n/a"),"n/a")</f>
        <v>18.312595874290462</v>
      </c>
      <c r="N100" s="20">
        <f>IF(COUNT(Q100:AZ100)=36,IFERROR(IF(($D100/IF($Q100=0,SUM($R100:BB100),SUM($Q100:BA100))*9)&lt;0,"n/a",($D100/IF($Q100=0,SUM($R100:BB100),SUM($Q100:BA100))*9)),"n/a"),"n/a")</f>
        <v>19.772238240765347</v>
      </c>
      <c r="O100" s="20">
        <f>IF(COUNT(Q100:BD100)=40,IFERROR(IF(($D100/IF($Q100=0,SUM($R100:BF100),SUM($Q100:BE100))*10)&lt;0,"n/a",($D100/IF($Q100=0,SUM($R100:BF100),SUM($Q100:BE100))*10)),"n/a"),"n/a")</f>
        <v>20.908583351775157</v>
      </c>
      <c r="P100" s="22">
        <f t="shared" si="4"/>
        <v>7948</v>
      </c>
      <c r="Q100" s="24">
        <v>2098</v>
      </c>
      <c r="R100" s="36">
        <v>2073</v>
      </c>
      <c r="S100" s="26">
        <v>1984</v>
      </c>
      <c r="T100" s="37">
        <v>1793</v>
      </c>
      <c r="U100" s="37">
        <v>1724</v>
      </c>
      <c r="V100" s="28">
        <v>1628</v>
      </c>
      <c r="W100" s="27">
        <v>1538</v>
      </c>
      <c r="X100" s="27">
        <v>1524</v>
      </c>
      <c r="Y100" s="27">
        <v>1515</v>
      </c>
      <c r="Z100" s="28">
        <v>1413</v>
      </c>
      <c r="AA100" s="27">
        <v>950</v>
      </c>
      <c r="AB100" s="27">
        <v>941</v>
      </c>
      <c r="AC100" s="27">
        <v>858</v>
      </c>
      <c r="AD100" s="28">
        <v>870</v>
      </c>
      <c r="AE100" s="27">
        <v>785</v>
      </c>
      <c r="AF100" s="27">
        <v>752</v>
      </c>
      <c r="AG100" s="27">
        <v>641</v>
      </c>
      <c r="AH100" s="28">
        <v>652</v>
      </c>
      <c r="AI100" s="27">
        <v>578</v>
      </c>
      <c r="AJ100" s="27">
        <v>544</v>
      </c>
      <c r="AK100" s="27">
        <v>715</v>
      </c>
      <c r="AL100" s="28">
        <v>459</v>
      </c>
      <c r="AM100" s="27">
        <v>414</v>
      </c>
      <c r="AN100" s="27">
        <v>432</v>
      </c>
      <c r="AO100" s="27">
        <v>398</v>
      </c>
      <c r="AP100" s="28">
        <v>418</v>
      </c>
      <c r="AQ100" s="27">
        <v>310</v>
      </c>
      <c r="AR100" s="27">
        <v>166</v>
      </c>
      <c r="AS100" s="27">
        <v>139</v>
      </c>
      <c r="AT100" s="28">
        <v>145</v>
      </c>
      <c r="AU100" s="27">
        <v>179</v>
      </c>
      <c r="AV100" s="27">
        <v>138</v>
      </c>
      <c r="AW100" s="27">
        <v>118</v>
      </c>
      <c r="AX100" s="28">
        <v>351</v>
      </c>
      <c r="AY100" s="27">
        <v>222</v>
      </c>
      <c r="AZ100" s="27">
        <v>311</v>
      </c>
      <c r="BA100" s="27">
        <v>328</v>
      </c>
      <c r="BB100" s="28">
        <v>334</v>
      </c>
      <c r="BC100" s="27">
        <v>336</v>
      </c>
      <c r="BD100" s="27">
        <v>418</v>
      </c>
      <c r="BE100" s="27">
        <v>439</v>
      </c>
      <c r="BF100" s="28">
        <v>563</v>
      </c>
      <c r="BG100" s="27">
        <v>659</v>
      </c>
      <c r="BH100" s="27">
        <v>114</v>
      </c>
      <c r="BI100" s="27">
        <v>74</v>
      </c>
    </row>
    <row r="101" spans="1:61" x14ac:dyDescent="0.2">
      <c r="A101" t="e" vm="97">
        <v>#VALUE!</v>
      </c>
      <c r="B101" t="str" cm="1">
        <f t="array" ref="B101">_FV(A101,"Ticker symbol",TRUE)</f>
        <v>WBA</v>
      </c>
      <c r="C101" s="18" cm="1">
        <f t="array" ref="C101">_FV(A101,"Price")</f>
        <v>40.96</v>
      </c>
      <c r="D101" s="19" cm="1">
        <f t="array" ref="D101">_FV(A101,"market cap",TRUE)/1000000</f>
        <v>35380.160000000003</v>
      </c>
      <c r="E101" s="21">
        <f t="shared" si="3"/>
        <v>0.64997538780541986</v>
      </c>
      <c r="F101" s="20">
        <f>IF(COUNT(Q101:T101)=4,IFERROR(IF($D101/IF($Q101=0,SUM($R101:U101),SUM($Q101:T101))&lt;0,"n/a",$D101/IF($Q101=0,SUM($R101:U101),SUM($Q101:T101))),"n/a"),"n/a")</f>
        <v>0.26024582747942243</v>
      </c>
      <c r="G101" s="20">
        <f>IF(COUNT(Q101:X101)=8,IFERROR(IF(($D101/IF($Q101=0,SUM($R101:Z101),SUM($Q101:Y101))*2)&lt;0,"n/a",($D101/IF($Q101=0,SUM($R101:Z101),SUM($Q101:Y101))*2)),"n/a"),"n/a")</f>
        <v>0.2417684964363567</v>
      </c>
      <c r="H101" s="20">
        <f>IF(COUNT(Q101:AB101)=12,IFERROR(IF(($D101/IF($Q101=0,SUM($R101:AD101),SUM($Q101:AC101))*3)&lt;0,"n/a",($D101/IF($Q101=0,SUM($R101:AD101),SUM($Q101:AC101))*3)),"n/a"),"n/a")</f>
        <v>0.25681343727770278</v>
      </c>
      <c r="I101" s="20">
        <f>IF(COUNT(Q101:AF101)=16,IFERROR(IF(($D101/IF($Q101=0,SUM($R101:AH101),SUM($Q101:AG101))*4)&lt;0,"n/a",($D101/IF($Q101=0,SUM($R101:AH101),SUM($Q101:AG101))*4)),"n/a"),"n/a")</f>
        <v>0.25830213474286717</v>
      </c>
      <c r="J101" s="20">
        <f>IF(COUNT(Q101:AJ101)=20,IFERROR(IF(($D101/IF($Q101=0,SUM($R101:AL101),SUM($Q101:AK101))*5)&lt;0,"n/a",($D101/IF($Q101=0,SUM($R101:AL101),SUM($Q101:AK101))*5)),"n/a"),"n/a")</f>
        <v>0.26468644000592517</v>
      </c>
      <c r="K101" s="20">
        <f>IF(COUNT(Q101:AN101)=24,IFERROR(IF(($D101/IF($Q101=0,SUM($R101:AP101),SUM($Q101:AO101))*6)&lt;0,"n/a",($D101/IF($Q101=0,SUM($R101:AP101),SUM($Q101:AO101))*6)),"n/a"),"n/a")</f>
        <v>0.27036649854806666</v>
      </c>
      <c r="L101" s="20">
        <f>IF(COUNT(Q101:AR101)=28,IFERROR(IF(($D101/IF($Q101=0,SUM($R101:AT101),SUM($Q101:AS101))*7)&lt;0,"n/a",($D101/IF($Q101=0,SUM($R101:AT101),SUM($Q101:AS101))*7)),"n/a"),"n/a")</f>
        <v>0.27576640466415692</v>
      </c>
      <c r="M101" s="20">
        <f>IF(COUNT(Q101:AV101)=32,IFERROR(IF(($D101/IF($Q101=0,SUM($R101:AX101),SUM($Q101:AW101))*8)&lt;0,"n/a",($D101/IF($Q101=0,SUM($R101:AX101),SUM($Q101:AW101))*8)),"n/a"),"n/a")</f>
        <v>0.29009047863072668</v>
      </c>
      <c r="N101" s="20">
        <f>IF(COUNT(Q101:AZ101)=36,IFERROR(IF(($D101/IF($Q101=0,SUM($R101:BB101),SUM($Q101:BA101))*9)&lt;0,"n/a",($D101/IF($Q101=0,SUM($R101:BB101),SUM($Q101:BA101))*9)),"n/a"),"n/a")</f>
        <v>0.30356786439514555</v>
      </c>
      <c r="O101" s="20">
        <f>IF(COUNT(Q101:BD101)=40,IFERROR(IF(($D101/IF($Q101=0,SUM($R101:BF101),SUM($Q101:BE101))*10)&lt;0,"n/a",($D101/IF($Q101=0,SUM($R101:BF101),SUM($Q101:BE101))*10)),"n/a"),"n/a")</f>
        <v>0.31597271465595927</v>
      </c>
      <c r="P101" s="22">
        <f t="shared" ref="P101:P105" si="5">IF(Q101=0,SUM(R101:U101),SUM(Q101:T101))</f>
        <v>135949</v>
      </c>
      <c r="Q101" s="24">
        <v>33756</v>
      </c>
      <c r="R101" s="36">
        <v>33901</v>
      </c>
      <c r="S101" s="26">
        <v>34262</v>
      </c>
      <c r="T101" s="37">
        <v>34030</v>
      </c>
      <c r="U101" s="37">
        <v>32779</v>
      </c>
      <c r="V101" s="28">
        <v>36307</v>
      </c>
      <c r="W101" s="27">
        <v>25943</v>
      </c>
      <c r="X101" s="27">
        <v>30364</v>
      </c>
      <c r="Y101" s="27">
        <v>31336</v>
      </c>
      <c r="Z101" s="28">
        <v>34339</v>
      </c>
      <c r="AA101" s="27">
        <v>17162</v>
      </c>
      <c r="AB101" s="27">
        <v>34591</v>
      </c>
      <c r="AC101" s="27">
        <v>34528</v>
      </c>
      <c r="AD101" s="28">
        <v>33793</v>
      </c>
      <c r="AE101" s="27">
        <v>33442</v>
      </c>
      <c r="AF101" s="27">
        <v>34334</v>
      </c>
      <c r="AG101" s="27">
        <v>33021</v>
      </c>
      <c r="AH101" s="28">
        <v>30740</v>
      </c>
      <c r="AI101" s="27">
        <v>30149</v>
      </c>
      <c r="AJ101" s="27">
        <v>30118</v>
      </c>
      <c r="AK101" s="27">
        <v>29446</v>
      </c>
      <c r="AL101" s="28">
        <v>28501</v>
      </c>
      <c r="AM101" s="27">
        <v>28636</v>
      </c>
      <c r="AN101" s="27">
        <v>29498</v>
      </c>
      <c r="AO101" s="27">
        <v>30184</v>
      </c>
      <c r="AP101" s="28">
        <v>29033</v>
      </c>
      <c r="AQ101" s="27">
        <v>28522</v>
      </c>
      <c r="AR101" s="27">
        <v>28795</v>
      </c>
      <c r="AS101" s="27">
        <v>26573</v>
      </c>
      <c r="AT101" s="28">
        <v>19554</v>
      </c>
      <c r="AU101" s="27">
        <v>19057</v>
      </c>
      <c r="AV101" s="27">
        <v>19401</v>
      </c>
      <c r="AW101" s="27">
        <v>19605</v>
      </c>
      <c r="AX101" s="28">
        <v>18329</v>
      </c>
      <c r="AY101" s="27">
        <v>17941</v>
      </c>
      <c r="AZ101" s="27">
        <v>18313</v>
      </c>
      <c r="BA101" s="27">
        <v>18647</v>
      </c>
      <c r="BB101" s="28">
        <v>17316</v>
      </c>
      <c r="BC101" s="27">
        <v>17073</v>
      </c>
      <c r="BD101" s="27">
        <v>17752</v>
      </c>
      <c r="BE101" s="27">
        <v>18651</v>
      </c>
      <c r="BF101" s="28">
        <v>18157</v>
      </c>
      <c r="BG101" s="27">
        <v>17967</v>
      </c>
      <c r="BH101" s="27">
        <v>18371</v>
      </c>
      <c r="BI101" s="27">
        <v>18502</v>
      </c>
    </row>
    <row r="102" spans="1:61" x14ac:dyDescent="0.2">
      <c r="A102" t="e" vm="98">
        <v>#VALUE!</v>
      </c>
      <c r="B102" t="str" cm="1">
        <f t="array" ref="B102">_FV(A102,"Ticker symbol",TRUE)</f>
        <v>WDAY</v>
      </c>
      <c r="C102" s="18" cm="1">
        <f t="array" ref="C102">_FV(A102,"Price")</f>
        <v>165.99</v>
      </c>
      <c r="D102" s="19" cm="1">
        <f t="array" ref="D102">_FV(A102,"market cap",TRUE)/1000000</f>
        <v>42106.36</v>
      </c>
      <c r="E102" s="21">
        <f t="shared" si="3"/>
        <v>7.5342465753424657</v>
      </c>
      <c r="F102" s="20">
        <f>IF(COUNT(Q102:T102)=4,IFERROR(IF($D102/IF($Q102=0,SUM($R102:U102),SUM($Q102:T102))&lt;0,"n/a",$D102/IF($Q102=0,SUM($R102:U102),SUM($Q102:T102))),"n/a"),"n/a")</f>
        <v>8.1950875827170098</v>
      </c>
      <c r="G102" s="20">
        <f>IF(COUNT(Q102:X102)=8,IFERROR(IF(($D102/IF($Q102=0,SUM($R102:Z102),SUM($Q102:Y102))*2)&lt;0,"n/a",($D102/IF($Q102=0,SUM($R102:Z102),SUM($Q102:Y102))*2)),"n/a"),"n/a")</f>
        <v>8.072538343558282</v>
      </c>
      <c r="H102" s="20">
        <f>IF(COUNT(Q102:AB102)=12,IFERROR(IF(($D102/IF($Q102=0,SUM($R102:AD102),SUM($Q102:AC102))*3)&lt;0,"n/a",($D102/IF($Q102=0,SUM($R102:AD102),SUM($Q102:AC102))*3)),"n/a"),"n/a")</f>
        <v>9.1060467128027689</v>
      </c>
      <c r="I102" s="20">
        <f>IF(COUNT(Q102:AF102)=16,IFERROR(IF(($D102/IF($Q102=0,SUM($R102:AH102),SUM($Q102:AG102))*4)&lt;0,"n/a",($D102/IF($Q102=0,SUM($R102:AH102),SUM($Q102:AG102))*4)),"n/a"),"n/a")</f>
        <v>10.215031538088306</v>
      </c>
      <c r="J102" s="20">
        <f>IF(COUNT(Q102:AJ102)=20,IFERROR(IF(($D102/IF($Q102=0,SUM($R102:AL102),SUM($Q102:AK102))*5)&lt;0,"n/a",($D102/IF($Q102=0,SUM($R102:AL102),SUM($Q102:AK102))*5)),"n/a"),"n/a")</f>
        <v>11.386252028123309</v>
      </c>
      <c r="K102" s="20">
        <f>IF(COUNT(Q102:AN102)=24,IFERROR(IF(($D102/IF($Q102=0,SUM($R102:AP102),SUM($Q102:AO102))*6)&lt;0,"n/a",($D102/IF($Q102=0,SUM($R102:AP102),SUM($Q102:AO102))*6)),"n/a"),"n/a")</f>
        <v>12.669282383029937</v>
      </c>
      <c r="L102" s="20">
        <f>IF(COUNT(Q102:AR102)=28,IFERROR(IF(($D102/IF($Q102=0,SUM($R102:AT102),SUM($Q102:AS102))*7)&lt;0,"n/a",($D102/IF($Q102=0,SUM($R102:AT102),SUM($Q102:AS102))*7)),"n/a"),"n/a")</f>
        <v>14.031444349233553</v>
      </c>
      <c r="M102" s="20">
        <f>IF(COUNT(Q102:AV102)=32,IFERROR(IF(($D102/IF($Q102=0,SUM($R102:AX102),SUM($Q102:AW102))*8)&lt;0,"n/a",($D102/IF($Q102=0,SUM($R102:AX102),SUM($Q102:AW102))*8)),"n/a"),"n/a")</f>
        <v>15.515931828650391</v>
      </c>
      <c r="N102" s="20">
        <f>IF(COUNT(Q102:AZ102)=36,IFERROR(IF(($D102/IF($Q102=0,SUM($R102:BB102),SUM($Q102:BA102))*9)&lt;0,"n/a",($D102/IF($Q102=0,SUM($R102:BB102),SUM($Q102:BA102))*9)),"n/a"),"n/a")</f>
        <v>17.131882459312841</v>
      </c>
      <c r="O102" s="20">
        <f>IF(COUNT(Q102:BD102)=40,IFERROR(IF(($D102/IF($Q102=0,SUM($R102:BF102),SUM($Q102:BE102))*10)&lt;0,"n/a",($D102/IF($Q102=0,SUM($R102:BF102),SUM($Q102:BE102))*10)),"n/a"),"n/a")</f>
        <v>18.870774884596425</v>
      </c>
      <c r="P102" s="22">
        <f t="shared" si="5"/>
        <v>5138</v>
      </c>
      <c r="Q102" s="24">
        <v>1376</v>
      </c>
      <c r="R102" s="36">
        <v>1327</v>
      </c>
      <c r="S102" s="26">
        <v>1260</v>
      </c>
      <c r="T102" s="37">
        <v>1175</v>
      </c>
      <c r="U102" s="37">
        <v>1132</v>
      </c>
      <c r="V102" s="28">
        <v>1106</v>
      </c>
      <c r="W102" s="27">
        <v>1062</v>
      </c>
      <c r="X102" s="27">
        <v>1018</v>
      </c>
      <c r="Y102" s="27">
        <v>976</v>
      </c>
      <c r="Z102" s="28">
        <v>938</v>
      </c>
      <c r="AA102" s="27">
        <v>888</v>
      </c>
      <c r="AB102" s="27">
        <v>825</v>
      </c>
      <c r="AC102" s="27">
        <v>789</v>
      </c>
      <c r="AD102" s="28">
        <v>743</v>
      </c>
      <c r="AE102" s="27">
        <v>672</v>
      </c>
      <c r="AF102" s="27">
        <v>619</v>
      </c>
      <c r="AG102" s="27">
        <v>582</v>
      </c>
      <c r="AH102" s="28">
        <v>555</v>
      </c>
      <c r="AI102" s="27">
        <v>525</v>
      </c>
      <c r="AJ102" s="27">
        <v>480</v>
      </c>
      <c r="AK102" s="27">
        <v>442</v>
      </c>
      <c r="AL102" s="28">
        <v>410</v>
      </c>
      <c r="AM102" s="27">
        <v>378</v>
      </c>
      <c r="AN102" s="27">
        <v>345</v>
      </c>
      <c r="AO102" s="27">
        <v>318</v>
      </c>
      <c r="AP102" s="28">
        <v>305</v>
      </c>
      <c r="AQ102" s="27">
        <v>283</v>
      </c>
      <c r="AR102" s="27">
        <v>251</v>
      </c>
      <c r="AS102" s="27">
        <v>226</v>
      </c>
      <c r="AT102" s="28">
        <v>215</v>
      </c>
      <c r="AU102" s="27">
        <v>187</v>
      </c>
      <c r="AV102" s="27">
        <v>160</v>
      </c>
      <c r="AW102" s="27">
        <v>142</v>
      </c>
      <c r="AX102" s="28">
        <v>128</v>
      </c>
      <c r="AY102" s="27">
        <v>108</v>
      </c>
      <c r="AZ102" s="27">
        <v>92</v>
      </c>
      <c r="BA102" s="27">
        <v>82</v>
      </c>
      <c r="BB102" s="28">
        <v>73</v>
      </c>
      <c r="BC102" s="27">
        <v>63</v>
      </c>
      <c r="BD102" s="27">
        <v>57</v>
      </c>
      <c r="BE102" s="30"/>
      <c r="BF102" s="29"/>
      <c r="BG102" s="30"/>
      <c r="BH102" s="30"/>
      <c r="BI102" s="30"/>
    </row>
    <row r="103" spans="1:61" x14ac:dyDescent="0.2">
      <c r="A103" t="e" vm="99">
        <v>#VALUE!</v>
      </c>
      <c r="B103" t="str" cm="1">
        <f t="array" ref="B103">_FV(A103,"Ticker symbol",TRUE)</f>
        <v>XEL</v>
      </c>
      <c r="C103" s="18" cm="1">
        <f t="array" ref="C103">_FV(A103,"Price")</f>
        <v>74.22</v>
      </c>
      <c r="D103" s="19" cm="1">
        <f t="array" ref="D103">_FV(A103,"market cap",TRUE)/1000000</f>
        <v>40424.17</v>
      </c>
      <c r="E103" s="21">
        <f t="shared" si="3"/>
        <v>0.12025125324636106</v>
      </c>
      <c r="F103" s="20">
        <f>IF(COUNT(Q103:T103)=4,IFERROR(IF($D103/IF($Q103=0,SUM($R103:U103),SUM($Q103:T103))&lt;0,"n/a",$D103/IF($Q103=0,SUM($R103:U103),SUM($Q103:T103))),"n/a"),"n/a")</f>
        <v>2.963431566600689</v>
      </c>
      <c r="G103" s="20">
        <f>IF(COUNT(Q103:X103)=8,IFERROR(IF(($D103/IF($Q103=0,SUM($R103:Z103),SUM($Q103:Y103))*2)&lt;0,"n/a",($D103/IF($Q103=0,SUM($R103:Z103),SUM($Q103:Y103))*2)),"n/a"),"n/a")</f>
        <v>2.8162303190748221</v>
      </c>
      <c r="H103" s="20">
        <f>IF(COUNT(Q103:AB103)=12,IFERROR(IF(($D103/IF($Q103=0,SUM($R103:AD103),SUM($Q103:AC103))*3)&lt;0,"n/a",($D103/IF($Q103=0,SUM($R103:AD103),SUM($Q103:AC103))*3)),"n/a"),"n/a")</f>
        <v>3.0139550662325716</v>
      </c>
      <c r="I103" s="20">
        <f>IF(COUNT(Q103:AF103)=16,IFERROR(IF(($D103/IF($Q103=0,SUM($R103:AH103),SUM($Q103:AG103))*4)&lt;0,"n/a",($D103/IF($Q103=0,SUM($R103:AH103),SUM($Q103:AG103))*4)),"n/a"),"n/a")</f>
        <v>3.1231251207169621</v>
      </c>
      <c r="J103" s="20">
        <f>IF(COUNT(Q103:AJ103)=20,IFERROR(IF(($D103/IF($Q103=0,SUM($R103:AL103),SUM($Q103:AK103))*5)&lt;0,"n/a",($D103/IF($Q103=0,SUM($R103:AL103),SUM($Q103:AK103))*5)),"n/a"),"n/a")</f>
        <v>3.1992283706353475</v>
      </c>
      <c r="K103" s="20">
        <f>IF(COUNT(Q103:AN103)=24,IFERROR(IF(($D103/IF($Q103=0,SUM($R103:AP103),SUM($Q103:AO103))*6)&lt;0,"n/a",($D103/IF($Q103=0,SUM($R103:AP103),SUM($Q103:AO103))*6)),"n/a"),"n/a")</f>
        <v>3.265060510197213</v>
      </c>
      <c r="L103" s="20">
        <f>IF(COUNT(Q103:AR103)=28,IFERROR(IF(($D103/IF($Q103=0,SUM($R103:AT103),SUM($Q103:AS103))*7)&lt;0,"n/a",($D103/IF($Q103=0,SUM($R103:AT103),SUM($Q103:AS103))*7)),"n/a"),"n/a")</f>
        <v>3.3170299385755149</v>
      </c>
      <c r="M103" s="20">
        <f>IF(COUNT(Q103:AV103)=32,IFERROR(IF(($D103/IF($Q103=0,SUM($R103:AX103),SUM($Q103:AW103))*8)&lt;0,"n/a",($D103/IF($Q103=0,SUM($R103:AX103),SUM($Q103:AW103))*8)),"n/a"),"n/a")</f>
        <v>3.3341240270117014</v>
      </c>
      <c r="N103" s="20">
        <f>IF(COUNT(Q103:AZ103)=36,IFERROR(IF(($D103/IF($Q103=0,SUM($R103:BB103),SUM($Q103:BA103))*9)&lt;0,"n/a",($D103/IF($Q103=0,SUM($R103:BB103),SUM($Q103:BA103))*9)),"n/a"),"n/a")</f>
        <v>3.3714904086738948</v>
      </c>
      <c r="O103" s="20">
        <f>IF(COUNT(Q103:BD103)=40,IFERROR(IF(($D103/IF($Q103=0,SUM($R103:BF103),SUM($Q103:BE103))*10)&lt;0,"n/a",($D103/IF($Q103=0,SUM($R103:BF103),SUM($Q103:BE103))*10)),"n/a"),"n/a")</f>
        <v>3.4246742574425184</v>
      </c>
      <c r="P103" s="22">
        <f t="shared" si="5"/>
        <v>13641</v>
      </c>
      <c r="Q103" s="24">
        <v>3751</v>
      </c>
      <c r="R103" s="36">
        <v>3355</v>
      </c>
      <c r="S103" s="26">
        <v>3467</v>
      </c>
      <c r="T103" s="37">
        <v>3068</v>
      </c>
      <c r="U103" s="37">
        <v>3541</v>
      </c>
      <c r="V103" s="28">
        <v>2947</v>
      </c>
      <c r="W103" s="27">
        <v>3182</v>
      </c>
      <c r="X103" s="27">
        <v>2586</v>
      </c>
      <c r="Y103" s="27">
        <v>2811</v>
      </c>
      <c r="Z103" s="28">
        <v>2798</v>
      </c>
      <c r="AA103" s="27">
        <v>3013</v>
      </c>
      <c r="AB103" s="27">
        <v>2577</v>
      </c>
      <c r="AC103" s="27">
        <v>3141</v>
      </c>
      <c r="AD103" s="28">
        <v>2880</v>
      </c>
      <c r="AE103" s="27">
        <v>3048</v>
      </c>
      <c r="AF103" s="27">
        <v>2658</v>
      </c>
      <c r="AG103" s="27">
        <v>2951</v>
      </c>
      <c r="AH103" s="28">
        <v>2796</v>
      </c>
      <c r="AI103" s="27">
        <v>3017</v>
      </c>
      <c r="AJ103" s="27">
        <v>2645</v>
      </c>
      <c r="AK103" s="27">
        <v>2946</v>
      </c>
      <c r="AL103" s="28">
        <v>2795</v>
      </c>
      <c r="AM103" s="27">
        <v>3040</v>
      </c>
      <c r="AN103" s="27">
        <v>2500</v>
      </c>
      <c r="AO103" s="27">
        <v>2772</v>
      </c>
      <c r="AP103" s="28">
        <v>2645</v>
      </c>
      <c r="AQ103" s="27">
        <v>2901</v>
      </c>
      <c r="AR103" s="27">
        <v>2515</v>
      </c>
      <c r="AS103" s="27">
        <v>2962</v>
      </c>
      <c r="AT103" s="28">
        <v>2929</v>
      </c>
      <c r="AU103" s="27">
        <v>2870</v>
      </c>
      <c r="AV103" s="27">
        <v>2685</v>
      </c>
      <c r="AW103" s="27">
        <v>3203</v>
      </c>
      <c r="AX103" s="28">
        <v>2731</v>
      </c>
      <c r="AY103" s="27">
        <v>2822</v>
      </c>
      <c r="AZ103" s="27">
        <v>2579</v>
      </c>
      <c r="BA103" s="27">
        <v>2783</v>
      </c>
      <c r="BB103" s="28">
        <v>2551</v>
      </c>
      <c r="BC103" s="27">
        <v>2724</v>
      </c>
      <c r="BD103" s="27">
        <v>2275</v>
      </c>
      <c r="BE103" s="27">
        <v>2578</v>
      </c>
      <c r="BF103" s="28">
        <v>2568</v>
      </c>
      <c r="BG103" s="27">
        <v>2832</v>
      </c>
      <c r="BH103" s="27">
        <v>2438</v>
      </c>
      <c r="BI103" s="27">
        <v>2817</v>
      </c>
    </row>
    <row r="104" spans="1:61" x14ac:dyDescent="0.2">
      <c r="A104" t="e" vm="100">
        <v>#VALUE!</v>
      </c>
      <c r="B104" t="str" cm="1">
        <f t="array" ref="B104">_FV(A104,"Ticker symbol",TRUE)</f>
        <v>ZM</v>
      </c>
      <c r="C104" s="18" cm="1">
        <f t="array" ref="C104">_FV(A104,"Price")</f>
        <v>89.74</v>
      </c>
      <c r="D104" s="19" cm="1">
        <f t="array" ref="D104">_FV(A104,"market cap",TRUE)/1000000</f>
        <v>26847.55</v>
      </c>
      <c r="E104" s="21" t="str">
        <f t="shared" si="3"/>
        <v>n/a</v>
      </c>
      <c r="F104" s="20">
        <f>IF(COUNT(Q104:T104)=4,IFERROR(IF($D104/IF($Q104=0,SUM($R104:U104),SUM($Q104:T104))&lt;0,"n/a",$D104/IF($Q104=0,SUM($R104:U104),SUM($Q104:T104))),"n/a"),"n/a")</f>
        <v>6.5497804342522565</v>
      </c>
      <c r="G104" s="20">
        <f>IF(COUNT(Q104:X104)=8,IFERROR(IF(($D104/IF($Q104=0,SUM($R104:Z104),SUM($Q104:Y104))*2)&lt;0,"n/a",($D104/IF($Q104=0,SUM($R104:Z104),SUM($Q104:Y104))*2)),"n/a"),"n/a")</f>
        <v>7.7392764485442491</v>
      </c>
      <c r="H104" s="20">
        <f>IF(COUNT(Q104:AB104)=12,IFERROR(IF(($D104/IF($Q104=0,SUM($R104:AD104),SUM($Q104:AC104))*3)&lt;0,"n/a",($D104/IF($Q104=0,SUM($R104:AD104),SUM($Q104:AC104))*3)),"n/a"),"n/a")</f>
        <v>10.7691736863217</v>
      </c>
      <c r="I104" s="20">
        <f>IF(COUNT(Q104:AF104)=16,IFERROR(IF(($D104/IF($Q104=0,SUM($R104:AH104),SUM($Q104:AG104))*4)&lt;0,"n/a",($D104/IF($Q104=0,SUM($R104:AH104),SUM($Q104:AG104))*4)),"n/a"),"n/a")</f>
        <v>13.93953790238837</v>
      </c>
      <c r="J104" s="20" t="str">
        <f>IF(COUNT(Q104:AJ104)=20,IFERROR(IF(($D104/IF($Q104=0,SUM($R104:AL104),SUM($Q104:AK104))*5)&lt;0,"n/a",($D104/IF($Q104=0,SUM($R104:AL104),SUM($Q104:AK104))*5)),"n/a"),"n/a")</f>
        <v>n/a</v>
      </c>
      <c r="K104" s="20" t="str">
        <f>IF(COUNT(Q104:AN104)=24,IFERROR(IF(($D104/IF($Q104=0,SUM($R104:AP104),SUM($Q104:AO104))*6)&lt;0,"n/a",($D104/IF($Q104=0,SUM($R104:AP104),SUM($Q104:AO104))*6)),"n/a"),"n/a")</f>
        <v>n/a</v>
      </c>
      <c r="L104" s="20" t="str">
        <f>IF(COUNT(Q104:AR104)=28,IFERROR(IF(($D104/IF($Q104=0,SUM($R104:AT104),SUM($Q104:AS104))*7)&lt;0,"n/a",($D104/IF($Q104=0,SUM($R104:AT104),SUM($Q104:AS104))*7)),"n/a"),"n/a")</f>
        <v>n/a</v>
      </c>
      <c r="M104" s="20" t="str">
        <f>IF(COUNT(Q104:AV104)=32,IFERROR(IF(($D104/IF($Q104=0,SUM($R104:AX104),SUM($Q104:AW104))*8)&lt;0,"n/a",($D104/IF($Q104=0,SUM($R104:AX104),SUM($Q104:AW104))*8)),"n/a"),"n/a")</f>
        <v>n/a</v>
      </c>
      <c r="N104" s="20" t="str">
        <f>IF(COUNT(Q104:AZ104)=36,IFERROR(IF(($D104/IF($Q104=0,SUM($R104:BB104),SUM($Q104:BA104))*9)&lt;0,"n/a",($D104/IF($Q104=0,SUM($R104:BB104),SUM($Q104:BA104))*9)),"n/a"),"n/a")</f>
        <v>n/a</v>
      </c>
      <c r="O104" s="20" t="str">
        <f>IF(COUNT(Q104:BD104)=40,IFERROR(IF(($D104/IF($Q104=0,SUM($R104:BF104),SUM($Q104:BE104))*10)&lt;0,"n/a",($D104/IF($Q104=0,SUM($R104:BF104),SUM($Q104:BE104))*10)),"n/a"),"n/a")</f>
        <v>n/a</v>
      </c>
      <c r="P104" s="22">
        <f t="shared" si="5"/>
        <v>4099</v>
      </c>
      <c r="Q104" s="24">
        <v>1071</v>
      </c>
      <c r="R104" s="36">
        <v>1051</v>
      </c>
      <c r="S104" s="26">
        <v>1021</v>
      </c>
      <c r="T104" s="37">
        <v>956</v>
      </c>
      <c r="U104" s="37">
        <v>882</v>
      </c>
      <c r="V104" s="28">
        <v>777</v>
      </c>
      <c r="W104" s="27">
        <v>664</v>
      </c>
      <c r="X104" s="27">
        <v>328</v>
      </c>
      <c r="Y104" s="27">
        <v>188</v>
      </c>
      <c r="Z104" s="28">
        <v>167</v>
      </c>
      <c r="AA104" s="27">
        <v>146</v>
      </c>
      <c r="AB104" s="27">
        <v>122</v>
      </c>
      <c r="AC104" s="27">
        <v>106</v>
      </c>
      <c r="AD104" s="28">
        <v>90</v>
      </c>
      <c r="AE104" s="27">
        <v>75</v>
      </c>
      <c r="AF104" s="27">
        <v>60</v>
      </c>
      <c r="AG104" s="30"/>
      <c r="AH104" s="29"/>
      <c r="AI104" s="30"/>
      <c r="AJ104" s="30"/>
      <c r="AK104" s="30"/>
      <c r="AL104" s="29"/>
      <c r="AM104" s="30"/>
      <c r="AN104" s="30"/>
      <c r="AO104" s="30"/>
      <c r="AP104" s="29"/>
      <c r="AQ104" s="30"/>
      <c r="AR104" s="30"/>
      <c r="AS104" s="30"/>
      <c r="AT104" s="29"/>
      <c r="AU104" s="30"/>
      <c r="AV104" s="30"/>
      <c r="AW104" s="30"/>
      <c r="AX104" s="29"/>
      <c r="AY104" s="30"/>
      <c r="AZ104" s="30"/>
      <c r="BA104" s="30"/>
      <c r="BB104" s="29"/>
      <c r="BC104" s="30"/>
      <c r="BD104" s="30"/>
      <c r="BE104" s="30"/>
      <c r="BF104" s="29"/>
      <c r="BG104" s="30"/>
      <c r="BH104" s="30"/>
      <c r="BI104" s="30"/>
    </row>
    <row r="105" spans="1:61" x14ac:dyDescent="0.2">
      <c r="A105" t="e" vm="101">
        <v>#VALUE!</v>
      </c>
      <c r="B105" t="str" cm="1">
        <f t="array" ref="B105">_FV(A105,"Ticker symbol",TRUE)</f>
        <v>ZS</v>
      </c>
      <c r="C105" s="18" cm="1">
        <f t="array" ref="C105">_FV(A105,"Price")</f>
        <v>136.88999999999999</v>
      </c>
      <c r="D105" s="19" cm="1">
        <f t="array" ref="D105">_FV(A105,"market cap",TRUE)/1000000</f>
        <v>19313.169999999998</v>
      </c>
      <c r="E105" s="21" t="str">
        <f t="shared" si="3"/>
        <v>n/a</v>
      </c>
      <c r="F105" s="20">
        <f>IF(COUNT(Q105:T105)=4,IFERROR(IF($D105/IF($Q105=0,SUM($R105:U105),SUM($Q105:T105))&lt;0,"n/a",$D105/IF($Q105=0,SUM($R105:U105),SUM($Q105:T105))),"n/a"),"n/a")</f>
        <v>22.457174418604648</v>
      </c>
      <c r="G105" s="20">
        <f>IF(COUNT(Q105:X105)=8,IFERROR(IF(($D105/IF($Q105=0,SUM($R105:Z105),SUM($Q105:Y105))*2)&lt;0,"n/a",($D105/IF($Q105=0,SUM($R105:Z105),SUM($Q105:Y105))*2)),"n/a"),"n/a")</f>
        <v>25.785273698264351</v>
      </c>
      <c r="H105" s="20">
        <f>IF(COUNT(Q105:AB105)=12,IFERROR(IF(($D105/IF($Q105=0,SUM($R105:AD105),SUM($Q105:AC105))*3)&lt;0,"n/a",($D105/IF($Q105=0,SUM($R105:AD105),SUM($Q105:AC105))*3)),"n/a"),"n/a")</f>
        <v>31.643642818132165</v>
      </c>
      <c r="I105" s="20">
        <f>IF(COUNT(Q105:AF105)=16,IFERROR(IF(($D105/IF($Q105=0,SUM($R105:AH105),SUM($Q105:AG105))*4)&lt;0,"n/a",($D105/IF($Q105=0,SUM($R105:AH105),SUM($Q105:AG105))*4)),"n/a"),"n/a")</f>
        <v>37.794853228962815</v>
      </c>
      <c r="J105" s="20" t="str">
        <f>IF(COUNT(Q105:AJ105)=20,IFERROR(IF(($D105/IF($Q105=0,SUM($R105:AL105),SUM($Q105:AK105))*5)&lt;0,"n/a",($D105/IF($Q105=0,SUM($R105:AL105),SUM($Q105:AK105))*5)),"n/a"),"n/a")</f>
        <v>n/a</v>
      </c>
      <c r="K105" s="20" t="str">
        <f>IF(COUNT(Q105:AN105)=24,IFERROR(IF(($D105/IF($Q105=0,SUM($R105:AP105),SUM($Q105:AO105))*6)&lt;0,"n/a",($D105/IF($Q105=0,SUM($R105:AP105),SUM($Q105:AO105))*6)),"n/a"),"n/a")</f>
        <v>n/a</v>
      </c>
      <c r="L105" s="20" t="str">
        <f>IF(COUNT(Q105:AR105)=28,IFERROR(IF(($D105/IF($Q105=0,SUM($R105:AT105),SUM($Q105:AS105))*7)&lt;0,"n/a",($D105/IF($Q105=0,SUM($R105:AT105),SUM($Q105:AS105))*7)),"n/a"),"n/a")</f>
        <v>n/a</v>
      </c>
      <c r="M105" s="20" t="str">
        <f>IF(COUNT(Q105:AV105)=32,IFERROR(IF(($D105/IF($Q105=0,SUM($R105:AX105),SUM($Q105:AW105))*8)&lt;0,"n/a",($D105/IF($Q105=0,SUM($R105:AX105),SUM($Q105:AW105))*8)),"n/a"),"n/a")</f>
        <v>n/a</v>
      </c>
      <c r="N105" s="20" t="str">
        <f>IF(COUNT(Q105:AZ105)=36,IFERROR(IF(($D105/IF($Q105=0,SUM($R105:BB105),SUM($Q105:BA105))*9)&lt;0,"n/a",($D105/IF($Q105=0,SUM($R105:BB105),SUM($Q105:BA105))*9)),"n/a"),"n/a")</f>
        <v>n/a</v>
      </c>
      <c r="O105" s="20" t="str">
        <f>IF(COUNT(Q105:BD105)=40,IFERROR(IF(($D105/IF($Q105=0,SUM($R105:BF105),SUM($Q105:BE105))*10)&lt;0,"n/a",($D105/IF($Q105=0,SUM($R105:BF105),SUM($Q105:BE105))*10)),"n/a"),"n/a")</f>
        <v>n/a</v>
      </c>
      <c r="P105" s="22">
        <f t="shared" si="5"/>
        <v>860</v>
      </c>
      <c r="Q105" s="24">
        <v>256</v>
      </c>
      <c r="R105" s="36">
        <v>231</v>
      </c>
      <c r="S105" s="26">
        <v>197</v>
      </c>
      <c r="T105" s="37">
        <v>176</v>
      </c>
      <c r="U105" s="37">
        <v>157</v>
      </c>
      <c r="V105" s="28">
        <v>143</v>
      </c>
      <c r="W105" s="27">
        <v>126</v>
      </c>
      <c r="X105" s="27">
        <v>111</v>
      </c>
      <c r="Y105" s="27">
        <v>101</v>
      </c>
      <c r="Z105" s="28">
        <v>94</v>
      </c>
      <c r="AA105" s="27">
        <v>86</v>
      </c>
      <c r="AB105" s="27">
        <v>79</v>
      </c>
      <c r="AC105" s="27">
        <v>74</v>
      </c>
      <c r="AD105" s="28">
        <v>63</v>
      </c>
      <c r="AE105" s="27">
        <v>56</v>
      </c>
      <c r="AF105" s="27">
        <v>49</v>
      </c>
      <c r="AG105" s="27">
        <v>45</v>
      </c>
      <c r="AH105" s="28">
        <v>40</v>
      </c>
      <c r="AI105" s="30"/>
      <c r="AJ105" s="30"/>
      <c r="AK105" s="30"/>
      <c r="AL105" s="29"/>
      <c r="AM105" s="30"/>
      <c r="AN105" s="30"/>
      <c r="AO105" s="30"/>
      <c r="AP105" s="29"/>
      <c r="AQ105" s="30"/>
      <c r="AR105" s="30"/>
      <c r="AS105" s="30"/>
      <c r="AT105" s="29"/>
      <c r="AU105" s="30"/>
      <c r="AV105" s="30"/>
      <c r="AW105" s="30"/>
      <c r="AX105" s="29"/>
      <c r="AY105" s="30"/>
      <c r="AZ105" s="30"/>
      <c r="BA105" s="30"/>
      <c r="BB105" s="29"/>
      <c r="BC105" s="30"/>
      <c r="BD105" s="30"/>
      <c r="BE105" s="30"/>
      <c r="BF105" s="29"/>
      <c r="BG105" s="30"/>
      <c r="BH105" s="30"/>
      <c r="BI105" s="30"/>
    </row>
    <row r="173" spans="2:2" x14ac:dyDescent="0.2">
      <c r="B173" s="15"/>
    </row>
    <row r="180" spans="2:2" x14ac:dyDescent="0.2">
      <c r="B180" s="15"/>
    </row>
  </sheetData>
  <autoFilter ref="A4:BI105" xr:uid="{587F3F88-DB0A-7644-8C10-07F30D5B4ACD}">
    <sortState xmlns:xlrd2="http://schemas.microsoft.com/office/spreadsheetml/2017/richdata2" ref="A5:BI105">
      <sortCondition ref="B4:B105"/>
    </sortState>
  </autoFilter>
  <conditionalFormatting sqref="A206:B1048576 A106:A205">
    <cfRule type="duplicateValues" dxfId="18" priority="25"/>
  </conditionalFormatting>
  <conditionalFormatting sqref="B206:B1048576 B1:B4">
    <cfRule type="duplicateValues" dxfId="17" priority="24"/>
  </conditionalFormatting>
  <conditionalFormatting sqref="B106:B196">
    <cfRule type="duplicateValues" dxfId="16" priority="18"/>
  </conditionalFormatting>
  <conditionalFormatting sqref="B106:B205">
    <cfRule type="duplicateValues" dxfId="15" priority="19"/>
  </conditionalFormatting>
  <conditionalFormatting sqref="B106:B205">
    <cfRule type="duplicateValues" dxfId="14" priority="20"/>
  </conditionalFormatting>
  <conditionalFormatting sqref="B106:B197">
    <cfRule type="duplicateValues" dxfId="13" priority="21"/>
  </conditionalFormatting>
  <conditionalFormatting sqref="B106:B205">
    <cfRule type="duplicateValues" dxfId="12" priority="22"/>
  </conditionalFormatting>
  <conditionalFormatting sqref="B106:B205">
    <cfRule type="duplicateValues" dxfId="11" priority="23"/>
  </conditionalFormatting>
  <conditionalFormatting sqref="B197">
    <cfRule type="duplicateValues" dxfId="10" priority="17"/>
  </conditionalFormatting>
  <conditionalFormatting sqref="B198:B205">
    <cfRule type="duplicateValues" dxfId="9" priority="16"/>
  </conditionalFormatting>
  <conditionalFormatting sqref="B1:B4 B106:B1048576">
    <cfRule type="duplicateValues" dxfId="8" priority="15"/>
  </conditionalFormatting>
  <conditionalFormatting sqref="A5:A91">
    <cfRule type="duplicateValues" dxfId="7" priority="7"/>
  </conditionalFormatting>
  <conditionalFormatting sqref="A5:A100">
    <cfRule type="duplicateValues" dxfId="6" priority="8"/>
  </conditionalFormatting>
  <conditionalFormatting sqref="A5:A92">
    <cfRule type="duplicateValues" dxfId="5" priority="9"/>
  </conditionalFormatting>
  <conditionalFormatting sqref="A5:A100">
    <cfRule type="duplicateValues" dxfId="4" priority="10"/>
  </conditionalFormatting>
  <conditionalFormatting sqref="A92">
    <cfRule type="duplicateValues" dxfId="3" priority="6"/>
  </conditionalFormatting>
  <conditionalFormatting sqref="A93:A100">
    <cfRule type="duplicateValues" dxfId="2" priority="5"/>
  </conditionalFormatting>
  <conditionalFormatting sqref="A5:A102">
    <cfRule type="duplicateValues" dxfId="1" priority="11"/>
  </conditionalFormatting>
  <conditionalFormatting sqref="A101:A102">
    <cfRule type="duplicateValues" dxfId="0" priority="12"/>
  </conditionalFormatting>
  <conditionalFormatting sqref="E5:E105">
    <cfRule type="colorScale" priority="1">
      <colorScale>
        <cfvo type="min"/>
        <cfvo type="percentile" val="50"/>
        <cfvo type="max"/>
        <color rgb="FFF8696B"/>
        <color rgb="FFFFEB84"/>
        <color rgb="FF63BE7B"/>
      </colorScale>
    </cfRule>
    <cfRule type="colorScale" priority="2">
      <colorScale>
        <cfvo type="min"/>
        <cfvo type="max"/>
        <color rgb="FFFF0000"/>
        <color rgb="FF00B050"/>
      </colorScale>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Instructions</vt:lpstr>
      <vt:lpstr>NASDAQ 100 Revenues + PS Ratios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Kinney</dc:creator>
  <cp:lastModifiedBy>Phillip Kinney</cp:lastModifiedBy>
  <dcterms:created xsi:type="dcterms:W3CDTF">2021-01-28T01:00:54Z</dcterms:created>
  <dcterms:modified xsi:type="dcterms:W3CDTF">2022-05-24T02:17:33Z</dcterms:modified>
</cp:coreProperties>
</file>